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24226"/>
  <mc:AlternateContent xmlns:mc="http://schemas.openxmlformats.org/markup-compatibility/2006">
    <mc:Choice Requires="x15">
      <x15ac:absPath xmlns:x15ac="http://schemas.microsoft.com/office/spreadsheetml/2010/11/ac" url="O:\Факультет ИТиАБД\БИ21-3\Смоленская Ирина Анатольевна - 212547\Мат.методы\"/>
    </mc:Choice>
  </mc:AlternateContent>
  <xr:revisionPtr revIDLastSave="0" documentId="8_{C32060F8-8D49-4781-832D-32B0B7A8591B}" xr6:coauthVersionLast="36" xr6:coauthVersionMax="36" xr10:uidLastSave="{00000000-0000-0000-0000-000000000000}"/>
  <bookViews>
    <workbookView xWindow="0" yWindow="0" windowWidth="28800" windowHeight="12225" firstSheet="3" activeTab="4" xr2:uid="{00000000-000D-0000-FFFF-FFFF00000000}"/>
  </bookViews>
  <sheets>
    <sheet name="семинар 1" sheetId="1" r:id="rId1"/>
    <sheet name="семинар 2" sheetId="2" r:id="rId2"/>
    <sheet name="семинар 3 (портфель акций)" sheetId="3" r:id="rId3"/>
    <sheet name="семинар 4 (Графы)" sheetId="4" r:id="rId4"/>
    <sheet name="семинар 5 (Графы 2 )" sheetId="5" r:id="rId5"/>
    <sheet name="сем5 модернизированная задача 1" sheetId="6" r:id="rId6"/>
  </sheets>
  <definedNames>
    <definedName name="solver_adj" localSheetId="5" hidden="1">'сем5 модернизированная задача 1'!$B$62:$L$72</definedName>
    <definedName name="solver_adj" localSheetId="0" hidden="1">'семинар 1'!$I$24:$I$26</definedName>
    <definedName name="solver_adj" localSheetId="1" hidden="1">'семинар 2'!$N$59:$R$68</definedName>
    <definedName name="solver_adj" localSheetId="2" hidden="1">'семинар 3 (портфель акций)'!$I$38:$I$41</definedName>
    <definedName name="solver_adj" localSheetId="3" hidden="1">'семинар 4 (Графы)'!$B$96:$B$105</definedName>
    <definedName name="solver_adj" localSheetId="4" hidden="1">'семинар 5 (Графы 2 )'!$B$62:$L$72</definedName>
    <definedName name="solver_cvg" localSheetId="5" hidden="1">0.0001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cvg" localSheetId="4" hidden="1">0.0001</definedName>
    <definedName name="solver_drv" localSheetId="5" hidden="1">1</definedName>
    <definedName name="solver_drv" localSheetId="0" hidden="1">1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drv" localSheetId="4" hidden="1">2</definedName>
    <definedName name="solver_eng" localSheetId="5" hidden="1">2</definedName>
    <definedName name="solver_eng" localSheetId="0" hidden="1">2</definedName>
    <definedName name="solver_eng" localSheetId="1" hidden="1">2</definedName>
    <definedName name="solver_eng" localSheetId="2" hidden="1">1</definedName>
    <definedName name="solver_eng" localSheetId="3" hidden="1">3</definedName>
    <definedName name="solver_eng" localSheetId="4" hidden="1">2</definedName>
    <definedName name="solver_est" localSheetId="5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itr" localSheetId="5" hidden="1">2147483647</definedName>
    <definedName name="solver_itr" localSheetId="0" hidden="1">2147483647</definedName>
    <definedName name="solver_itr" localSheetId="1" hidden="1">2147483647</definedName>
    <definedName name="solver_itr" localSheetId="2" hidden="1">2147483647</definedName>
    <definedName name="solver_itr" localSheetId="3" hidden="1">2147483647</definedName>
    <definedName name="solver_itr" localSheetId="4" hidden="1">2147483647</definedName>
    <definedName name="solver_lhs1" localSheetId="5" hidden="1">'сем5 модернизированная задача 1'!$B$62:$L$72</definedName>
    <definedName name="solver_lhs1" localSheetId="0" hidden="1">'семинар 1'!$C$30:$E$30</definedName>
    <definedName name="solver_lhs1" localSheetId="1" hidden="1">'семинар 2'!$D$76:$H$76</definedName>
    <definedName name="solver_lhs1" localSheetId="2" hidden="1">'семинар 3 (портфель акций)'!$C$45</definedName>
    <definedName name="solver_lhs1" localSheetId="3" hidden="1">'семинар 4 (Графы)'!$B$96:$B$105</definedName>
    <definedName name="solver_lhs1" localSheetId="4" hidden="1">'семинар 5 (Графы 2 )'!$B$62:$L$72</definedName>
    <definedName name="solver_lhs2" localSheetId="5" hidden="1">'сем5 модернизированная задача 1'!$B$83</definedName>
    <definedName name="solver_lhs2" localSheetId="0" hidden="1">'семинар 1'!$I$24</definedName>
    <definedName name="solver_lhs2" localSheetId="1" hidden="1">'семинар 2'!$D$81:$D$90</definedName>
    <definedName name="solver_lhs2" localSheetId="2" hidden="1">'семинар 3 (портфель акций)'!$C$48</definedName>
    <definedName name="solver_lhs2" localSheetId="3" hidden="1">'семинар 4 (Графы)'!$B$96:$B$105</definedName>
    <definedName name="solver_lhs2" localSheetId="4" hidden="1">'семинар 5 (Графы 2 )'!$B$83</definedName>
    <definedName name="solver_lhs3" localSheetId="5" hidden="1">'сем5 модернизированная задача 1'!$C$83:$K$83</definedName>
    <definedName name="solver_lhs3" localSheetId="0" hidden="1">'семинар 1'!$I$25</definedName>
    <definedName name="solver_lhs3" localSheetId="1" hidden="1">'семинар 2'!$N$59:$R$68</definedName>
    <definedName name="solver_lhs3" localSheetId="3" hidden="1">'семинар 4 (Графы)'!$D$97:$D$106</definedName>
    <definedName name="solver_lhs3" localSheetId="4" hidden="1">'семинар 5 (Графы 2 )'!$C$83:$K$83</definedName>
    <definedName name="solver_lhs4" localSheetId="0" hidden="1">'семинар 1'!$I$26</definedName>
    <definedName name="solver_lhs4" localSheetId="3" hidden="1">'семинар 4 (Графы)'!$D$97:$D$106</definedName>
    <definedName name="solver_lhs5" localSheetId="0" hidden="1">'семинар 1'!$I$8</definedName>
    <definedName name="solver_lhs5" localSheetId="3" hidden="1">'семинар 4 (Графы)'!$G$69</definedName>
    <definedName name="solver_lhs6" localSheetId="0" hidden="1">'семинар 1'!$I$9</definedName>
    <definedName name="solver_lhs6" localSheetId="3" hidden="1">'семинар 4 (Графы)'!$G$69</definedName>
    <definedName name="solver_lhs7" localSheetId="3" hidden="1">'семинар 4 (Графы)'!$G$69</definedName>
    <definedName name="solver_mip" localSheetId="5" hidden="1">2147483647</definedName>
    <definedName name="solver_mip" localSheetId="0" hidden="1">2147483647</definedName>
    <definedName name="solver_mip" localSheetId="1" hidden="1">2147483647</definedName>
    <definedName name="solver_mip" localSheetId="2" hidden="1">2147483647</definedName>
    <definedName name="solver_mip" localSheetId="3" hidden="1">2147483647</definedName>
    <definedName name="solver_mip" localSheetId="4" hidden="1">2147483647</definedName>
    <definedName name="solver_mni" localSheetId="5" hidden="1">30</definedName>
    <definedName name="solver_mni" localSheetId="0" hidden="1">30</definedName>
    <definedName name="solver_mni" localSheetId="1" hidden="1">30</definedName>
    <definedName name="solver_mni" localSheetId="2" hidden="1">30</definedName>
    <definedName name="solver_mni" localSheetId="3" hidden="1">90</definedName>
    <definedName name="solver_mni" localSheetId="4" hidden="1">30</definedName>
    <definedName name="solver_mrt" localSheetId="5" hidden="1">0.075</definedName>
    <definedName name="solver_mrt" localSheetId="0" hidden="1">0.075</definedName>
    <definedName name="solver_mrt" localSheetId="1" hidden="1">0.075</definedName>
    <definedName name="solver_mrt" localSheetId="2" hidden="1">0.075</definedName>
    <definedName name="solver_mrt" localSheetId="3" hidden="1">0.075</definedName>
    <definedName name="solver_mrt" localSheetId="4" hidden="1">0.075</definedName>
    <definedName name="solver_msl" localSheetId="5" hidden="1">2</definedName>
    <definedName name="solver_msl" localSheetId="0" hidden="1">2</definedName>
    <definedName name="solver_msl" localSheetId="1" hidden="1">2</definedName>
    <definedName name="solver_msl" localSheetId="2" hidden="1">2</definedName>
    <definedName name="solver_msl" localSheetId="3" hidden="1">2</definedName>
    <definedName name="solver_msl" localSheetId="4" hidden="1">2</definedName>
    <definedName name="solver_neg" localSheetId="5" hidden="1">1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eg" localSheetId="3" hidden="1">1</definedName>
    <definedName name="solver_neg" localSheetId="4" hidden="1">1</definedName>
    <definedName name="solver_nod" localSheetId="5" hidden="1">2147483647</definedName>
    <definedName name="solver_nod" localSheetId="0" hidden="1">2147483647</definedName>
    <definedName name="solver_nod" localSheetId="1" hidden="1">2147483647</definedName>
    <definedName name="solver_nod" localSheetId="2" hidden="1">2147483647</definedName>
    <definedName name="solver_nod" localSheetId="3" hidden="1">2147483647</definedName>
    <definedName name="solver_nod" localSheetId="4" hidden="1">2147483647</definedName>
    <definedName name="solver_num" localSheetId="5" hidden="1">3</definedName>
    <definedName name="solver_num" localSheetId="0" hidden="1">4</definedName>
    <definedName name="solver_num" localSheetId="1" hidden="1">3</definedName>
    <definedName name="solver_num" localSheetId="2" hidden="1">2</definedName>
    <definedName name="solver_num" localSheetId="3" hidden="1">3</definedName>
    <definedName name="solver_num" localSheetId="4" hidden="1">3</definedName>
    <definedName name="solver_nwt" localSheetId="5" hidden="1">1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opt" localSheetId="5" hidden="1">'сем5 модернизированная задача 1'!$E$77</definedName>
    <definedName name="solver_opt" localSheetId="0" hidden="1">'семинар 1'!$C$32</definedName>
    <definedName name="solver_opt" localSheetId="1" hidden="1">'семинар 2'!$D$74</definedName>
    <definedName name="solver_opt" localSheetId="2" hidden="1">'семинар 3 (портфель акций)'!$C$43</definedName>
    <definedName name="solver_opt" localSheetId="3" hidden="1">'семинар 4 (Графы)'!$H$96</definedName>
    <definedName name="solver_opt" localSheetId="4" hidden="1">'семинар 5 (Графы 2 )'!$J$109</definedName>
    <definedName name="solver_pre" localSheetId="5" hidden="1">0.000001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pre" localSheetId="4" hidden="1">0.000001</definedName>
    <definedName name="solver_rbv" localSheetId="5" hidden="1">1</definedName>
    <definedName name="solver_rbv" localSheetId="0" hidden="1">1</definedName>
    <definedName name="solver_rbv" localSheetId="1" hidden="1">1</definedName>
    <definedName name="solver_rbv" localSheetId="2" hidden="1">1</definedName>
    <definedName name="solver_rbv" localSheetId="3" hidden="1">1</definedName>
    <definedName name="solver_rbv" localSheetId="4" hidden="1">2</definedName>
    <definedName name="solver_rel1" localSheetId="5" hidden="1">1</definedName>
    <definedName name="solver_rel1" localSheetId="0" hidden="1">1</definedName>
    <definedName name="solver_rel1" localSheetId="1" hidden="1">2</definedName>
    <definedName name="solver_rel1" localSheetId="2" hidden="1">2</definedName>
    <definedName name="solver_rel1" localSheetId="3" hidden="1">6</definedName>
    <definedName name="solver_rel1" localSheetId="4" hidden="1">1</definedName>
    <definedName name="solver_rel2" localSheetId="5" hidden="1">2</definedName>
    <definedName name="solver_rel2" localSheetId="0" hidden="1">4</definedName>
    <definedName name="solver_rel2" localSheetId="1" hidden="1">2</definedName>
    <definedName name="solver_rel2" localSheetId="2" hidden="1">2</definedName>
    <definedName name="solver_rel2" localSheetId="3" hidden="1">4</definedName>
    <definedName name="solver_rel2" localSheetId="4" hidden="1">2</definedName>
    <definedName name="solver_rel3" localSheetId="5" hidden="1">2</definedName>
    <definedName name="solver_rel3" localSheetId="0" hidden="1">4</definedName>
    <definedName name="solver_rel3" localSheetId="1" hidden="1">5</definedName>
    <definedName name="solver_rel3" localSheetId="3" hidden="1">3</definedName>
    <definedName name="solver_rel3" localSheetId="4" hidden="1">2</definedName>
    <definedName name="solver_rel4" localSheetId="0" hidden="1">4</definedName>
    <definedName name="solver_rel4" localSheetId="3" hidden="1">3</definedName>
    <definedName name="solver_rel5" localSheetId="0" hidden="1">4</definedName>
    <definedName name="solver_rel5" localSheetId="3" hidden="1">2</definedName>
    <definedName name="solver_rel6" localSheetId="0" hidden="1">4</definedName>
    <definedName name="solver_rel6" localSheetId="3" hidden="1">2</definedName>
    <definedName name="solver_rel7" localSheetId="3" hidden="1">2</definedName>
    <definedName name="solver_rhs1" localSheetId="5" hidden="1">'сем5 модернизированная задача 1'!$B$46:$L$56</definedName>
    <definedName name="solver_rhs1" localSheetId="0" hidden="1">'семинар 1'!$C$28:$E$28</definedName>
    <definedName name="solver_rhs1" localSheetId="1" hidden="1">'семинар 2'!$D$78:$H$78</definedName>
    <definedName name="solver_rhs1" localSheetId="2" hidden="1">'семинар 3 (портфель акций)'!$E$45</definedName>
    <definedName name="solver_rhs1" localSheetId="3" hidden="1">"Все разные"</definedName>
    <definedName name="solver_rhs1" localSheetId="4" hidden="1">'семинар 5 (Графы 2 )'!$B$46:$L$56</definedName>
    <definedName name="solver_rhs2" localSheetId="5" hidden="1">'сем5 модернизированная задача 1'!$L$85</definedName>
    <definedName name="solver_rhs2" localSheetId="0" hidden="1">"целое"</definedName>
    <definedName name="solver_rhs2" localSheetId="1" hidden="1">'семинар 2'!$F$81:$F$90</definedName>
    <definedName name="solver_rhs2" localSheetId="2" hidden="1">'семинар 3 (портфель акций)'!$E$48</definedName>
    <definedName name="solver_rhs2" localSheetId="3" hidden="1">"целое"</definedName>
    <definedName name="solver_rhs2" localSheetId="4" hidden="1">'семинар 5 (Графы 2 )'!$L$85</definedName>
    <definedName name="solver_rhs3" localSheetId="5" hidden="1">'сем5 модернизированная задача 1'!$C$85:$K$85</definedName>
    <definedName name="solver_rhs3" localSheetId="0" hidden="1">"целое"</definedName>
    <definedName name="solver_rhs3" localSheetId="1" hidden="1">"бинарное"</definedName>
    <definedName name="solver_rhs3" localSheetId="3" hidden="1">1</definedName>
    <definedName name="solver_rhs3" localSheetId="4" hidden="1">'семинар 5 (Графы 2 )'!$C$85:$K$85</definedName>
    <definedName name="solver_rhs4" localSheetId="0" hidden="1">"целое"</definedName>
    <definedName name="solver_rhs4" localSheetId="3" hidden="1">1</definedName>
    <definedName name="solver_rhs5" localSheetId="0" hidden="1">"целое"</definedName>
    <definedName name="solver_rhs5" localSheetId="3" hidden="1">1</definedName>
    <definedName name="solver_rhs6" localSheetId="0" hidden="1">"целое"</definedName>
    <definedName name="solver_rhs6" localSheetId="3" hidden="1">1</definedName>
    <definedName name="solver_rhs7" localSheetId="3" hidden="1">1</definedName>
    <definedName name="solver_rlx" localSheetId="5" hidden="1">2</definedName>
    <definedName name="solver_rlx" localSheetId="0" hidden="1">2</definedName>
    <definedName name="solver_rlx" localSheetId="1" hidden="1">2</definedName>
    <definedName name="solver_rlx" localSheetId="2" hidden="1">2</definedName>
    <definedName name="solver_rlx" localSheetId="3" hidden="1">2</definedName>
    <definedName name="solver_rlx" localSheetId="4" hidden="1">2</definedName>
    <definedName name="solver_rsd" localSheetId="5" hidden="1">0</definedName>
    <definedName name="solver_rsd" localSheetId="0" hidden="1">0</definedName>
    <definedName name="solver_rsd" localSheetId="1" hidden="1">0</definedName>
    <definedName name="solver_rsd" localSheetId="2" hidden="1">0</definedName>
    <definedName name="solver_rsd" localSheetId="3" hidden="1">0</definedName>
    <definedName name="solver_rsd" localSheetId="4" hidden="1">0</definedName>
    <definedName name="solver_scl" localSheetId="5" hidden="1">1</definedName>
    <definedName name="solver_scl" localSheetId="0" hidden="1">1</definedName>
    <definedName name="solver_scl" localSheetId="1" hidden="1">1</definedName>
    <definedName name="solver_scl" localSheetId="2" hidden="1">1</definedName>
    <definedName name="solver_scl" localSheetId="3" hidden="1">1</definedName>
    <definedName name="solver_scl" localSheetId="4" hidden="1">2</definedName>
    <definedName name="solver_sho" localSheetId="5" hidden="1">2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4" hidden="1">2</definedName>
    <definedName name="solver_ssz" localSheetId="5" hidden="1">100</definedName>
    <definedName name="solver_ssz" localSheetId="0" hidden="1">100</definedName>
    <definedName name="solver_ssz" localSheetId="1" hidden="1">100</definedName>
    <definedName name="solver_ssz" localSheetId="2" hidden="1">100</definedName>
    <definedName name="solver_ssz" localSheetId="3" hidden="1">100</definedName>
    <definedName name="solver_ssz" localSheetId="4" hidden="1">100</definedName>
    <definedName name="solver_tim" localSheetId="5" hidden="1">2147483647</definedName>
    <definedName name="solver_tim" localSheetId="0" hidden="1">2147483647</definedName>
    <definedName name="solver_tim" localSheetId="1" hidden="1">2147483647</definedName>
    <definedName name="solver_tim" localSheetId="2" hidden="1">2147483647</definedName>
    <definedName name="solver_tim" localSheetId="3" hidden="1">2147483647</definedName>
    <definedName name="solver_tim" localSheetId="4" hidden="1">2147483647</definedName>
    <definedName name="solver_tol" localSheetId="5" hidden="1">0.01</definedName>
    <definedName name="solver_tol" localSheetId="0" hidden="1">0.01</definedName>
    <definedName name="solver_tol" localSheetId="1" hidden="1">0.01</definedName>
    <definedName name="solver_tol" localSheetId="2" hidden="1">0.01</definedName>
    <definedName name="solver_tol" localSheetId="3" hidden="1">0.01</definedName>
    <definedName name="solver_tol" localSheetId="4" hidden="1">0.01</definedName>
    <definedName name="solver_typ" localSheetId="5" hidden="1">1</definedName>
    <definedName name="solver_typ" localSheetId="0" hidden="1">1</definedName>
    <definedName name="solver_typ" localSheetId="1" hidden="1">1</definedName>
    <definedName name="solver_typ" localSheetId="2" hidden="1">2</definedName>
    <definedName name="solver_typ" localSheetId="3" hidden="1">2</definedName>
    <definedName name="solver_typ" localSheetId="4" hidden="1">2</definedName>
    <definedName name="solver_val" localSheetId="5" hidden="1">0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al" localSheetId="3" hidden="1">0</definedName>
    <definedName name="solver_val" localSheetId="4" hidden="1">0</definedName>
    <definedName name="solver_ver" localSheetId="5" hidden="1">3</definedName>
    <definedName name="solver_ver" localSheetId="0" hidden="1">3</definedName>
    <definedName name="solver_ver" localSheetId="1" hidden="1">3</definedName>
    <definedName name="solver_ver" localSheetId="2" hidden="1">3</definedName>
    <definedName name="solver_ver" localSheetId="3" hidden="1">3</definedName>
    <definedName name="solver_ver" localSheetId="4" hidden="1">3</definedName>
  </definedNames>
  <calcPr calcId="191029"/>
</workbook>
</file>

<file path=xl/calcChain.xml><?xml version="1.0" encoding="utf-8"?>
<calcChain xmlns="http://schemas.openxmlformats.org/spreadsheetml/2006/main">
  <c r="M62" i="5" l="1"/>
  <c r="K73" i="5"/>
  <c r="L73" i="5"/>
  <c r="E77" i="5" s="1"/>
  <c r="L73" i="6" l="1"/>
  <c r="L85" i="6" s="1"/>
  <c r="K73" i="6"/>
  <c r="K85" i="6" s="1"/>
  <c r="J73" i="6"/>
  <c r="J85" i="6" s="1"/>
  <c r="I73" i="6"/>
  <c r="I85" i="6" s="1"/>
  <c r="H73" i="6"/>
  <c r="H85" i="6" s="1"/>
  <c r="G73" i="6"/>
  <c r="G85" i="6" s="1"/>
  <c r="F73" i="6"/>
  <c r="F85" i="6" s="1"/>
  <c r="E73" i="6"/>
  <c r="E85" i="6" s="1"/>
  <c r="D73" i="6"/>
  <c r="D85" i="6" s="1"/>
  <c r="C73" i="6"/>
  <c r="C85" i="6" s="1"/>
  <c r="B73" i="6"/>
  <c r="B85" i="6" s="1"/>
  <c r="M72" i="6"/>
  <c r="M71" i="6"/>
  <c r="M70" i="6"/>
  <c r="M69" i="6"/>
  <c r="M68" i="6"/>
  <c r="M67" i="6"/>
  <c r="M66" i="6"/>
  <c r="M65" i="6"/>
  <c r="M64" i="6"/>
  <c r="M63" i="6"/>
  <c r="M62" i="6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97" i="5"/>
  <c r="B83" i="6" l="1" a="1"/>
  <c r="H83" i="6" s="1"/>
  <c r="E77" i="6"/>
  <c r="E83" i="6" l="1"/>
  <c r="J83" i="6"/>
  <c r="G83" i="6"/>
  <c r="F83" i="6"/>
  <c r="I83" i="6"/>
  <c r="D83" i="6"/>
  <c r="K83" i="6"/>
  <c r="L83" i="6"/>
  <c r="C83" i="6"/>
  <c r="B83" i="6"/>
  <c r="C98" i="5" l="1"/>
  <c r="C99" i="5"/>
  <c r="C97" i="5"/>
  <c r="C101" i="5"/>
  <c r="C100" i="5"/>
  <c r="B73" i="5"/>
  <c r="B85" i="5" s="1"/>
  <c r="C73" i="5"/>
  <c r="C85" i="5" s="1"/>
  <c r="D73" i="5"/>
  <c r="D85" i="5" s="1"/>
  <c r="E73" i="5"/>
  <c r="E85" i="5" s="1"/>
  <c r="F73" i="5"/>
  <c r="F85" i="5" s="1"/>
  <c r="G73" i="5"/>
  <c r="G85" i="5" s="1"/>
  <c r="H73" i="5"/>
  <c r="H85" i="5" s="1"/>
  <c r="I73" i="5"/>
  <c r="I85" i="5" s="1"/>
  <c r="J73" i="5"/>
  <c r="J85" i="5" s="1"/>
  <c r="K85" i="5"/>
  <c r="M63" i="5"/>
  <c r="M64" i="5"/>
  <c r="M65" i="5"/>
  <c r="M66" i="5"/>
  <c r="M67" i="5"/>
  <c r="M68" i="5"/>
  <c r="M69" i="5"/>
  <c r="M70" i="5"/>
  <c r="M71" i="5"/>
  <c r="M72" i="5"/>
  <c r="B83" i="5" l="1" a="1"/>
  <c r="B83" i="5" s="1"/>
  <c r="L85" i="5"/>
  <c r="D99" i="4"/>
  <c r="D98" i="4"/>
  <c r="D100" i="4"/>
  <c r="D101" i="4"/>
  <c r="D102" i="4"/>
  <c r="D103" i="4"/>
  <c r="D104" i="4"/>
  <c r="D105" i="4"/>
  <c r="D97" i="4"/>
  <c r="B106" i="4"/>
  <c r="D106" i="4" s="1"/>
  <c r="C103" i="5" l="1"/>
  <c r="F83" i="5"/>
  <c r="I83" i="5"/>
  <c r="C83" i="5"/>
  <c r="K83" i="5"/>
  <c r="D83" i="5"/>
  <c r="J83" i="5"/>
  <c r="G83" i="5"/>
  <c r="L83" i="5"/>
  <c r="H83" i="5"/>
  <c r="E83" i="5"/>
  <c r="H96" i="4"/>
  <c r="L12" i="3"/>
  <c r="C48" i="3"/>
  <c r="C45" i="3"/>
  <c r="C43" i="3"/>
  <c r="M12" i="3"/>
  <c r="C23" i="3"/>
  <c r="C102" i="5" l="1"/>
  <c r="C104" i="5"/>
  <c r="J58" i="4"/>
  <c r="J60" i="4"/>
  <c r="G67" i="4" s="1"/>
  <c r="J55" i="4"/>
  <c r="J56" i="4"/>
  <c r="J57" i="4"/>
  <c r="J59" i="4"/>
  <c r="I61" i="4"/>
  <c r="G69" i="4" s="1"/>
  <c r="D61" i="4"/>
  <c r="B69" i="4" s="1"/>
  <c r="E61" i="4"/>
  <c r="C69" i="4" s="1"/>
  <c r="F61" i="4"/>
  <c r="D69" i="4" s="1"/>
  <c r="G61" i="4"/>
  <c r="E69" i="4" s="1"/>
  <c r="H61" i="4"/>
  <c r="F69" i="4" s="1"/>
  <c r="C61" i="4"/>
  <c r="A69" i="4" s="1"/>
  <c r="J54" i="4"/>
  <c r="A67" i="4" s="1"/>
  <c r="E63" i="4"/>
  <c r="C112" i="5" l="1"/>
  <c r="C109" i="5"/>
  <c r="C108" i="5"/>
  <c r="C107" i="5"/>
  <c r="C106" i="5"/>
  <c r="B67" i="4" a="1"/>
  <c r="B67" i="4" s="1"/>
  <c r="E48" i="3"/>
  <c r="D25" i="3"/>
  <c r="E25" i="3"/>
  <c r="F25" i="3"/>
  <c r="C25" i="3"/>
  <c r="D23" i="3"/>
  <c r="E23" i="3"/>
  <c r="F23" i="3"/>
  <c r="M16" i="3"/>
  <c r="N16" i="3"/>
  <c r="O16" i="3"/>
  <c r="L16" i="3"/>
  <c r="M15" i="3"/>
  <c r="N15" i="3"/>
  <c r="O15" i="3"/>
  <c r="L15" i="3"/>
  <c r="O14" i="3"/>
  <c r="N14" i="3"/>
  <c r="M14" i="3"/>
  <c r="L14" i="3"/>
  <c r="O13" i="3"/>
  <c r="N13" i="3"/>
  <c r="M13" i="3"/>
  <c r="L13" i="3"/>
  <c r="O12" i="3"/>
  <c r="N12" i="3"/>
  <c r="Q12" i="3" s="1"/>
  <c r="Q14" i="3" l="1"/>
  <c r="C105" i="5"/>
  <c r="C115" i="5"/>
  <c r="C110" i="5"/>
  <c r="Q16" i="3"/>
  <c r="Q13" i="3"/>
  <c r="E21" i="3" s="1"/>
  <c r="C67" i="4"/>
  <c r="D67" i="4"/>
  <c r="E67" i="4"/>
  <c r="F67" i="4"/>
  <c r="Q15" i="3"/>
  <c r="C111" i="5" l="1"/>
  <c r="C113" i="5"/>
  <c r="F82" i="2"/>
  <c r="F83" i="2"/>
  <c r="F84" i="2"/>
  <c r="F85" i="2"/>
  <c r="F86" i="2"/>
  <c r="F87" i="2"/>
  <c r="F88" i="2"/>
  <c r="F89" i="2"/>
  <c r="F90" i="2"/>
  <c r="D90" i="2"/>
  <c r="D89" i="2"/>
  <c r="D88" i="2"/>
  <c r="D82" i="2"/>
  <c r="D83" i="2"/>
  <c r="D84" i="2"/>
  <c r="D85" i="2"/>
  <c r="D86" i="2"/>
  <c r="D87" i="2"/>
  <c r="F81" i="2"/>
  <c r="D81" i="2"/>
  <c r="E78" i="2"/>
  <c r="F78" i="2"/>
  <c r="G78" i="2"/>
  <c r="H78" i="2"/>
  <c r="D78" i="2"/>
  <c r="E76" i="2"/>
  <c r="F76" i="2"/>
  <c r="G76" i="2"/>
  <c r="H76" i="2"/>
  <c r="D76" i="2"/>
  <c r="D74" i="2"/>
  <c r="I72" i="2"/>
  <c r="K69" i="2"/>
  <c r="F49" i="2"/>
  <c r="G49" i="2"/>
  <c r="H49" i="2"/>
  <c r="I49" i="2"/>
  <c r="E49" i="2"/>
  <c r="F47" i="2"/>
  <c r="G47" i="2"/>
  <c r="H47" i="2"/>
  <c r="I47" i="2"/>
  <c r="E47" i="2"/>
  <c r="E42" i="2"/>
  <c r="G42" i="2"/>
  <c r="G43" i="2"/>
  <c r="E43" i="2"/>
  <c r="G41" i="2"/>
  <c r="E41" i="2"/>
  <c r="H27" i="2"/>
  <c r="I25" i="2"/>
  <c r="F24" i="2"/>
  <c r="E24" i="2"/>
  <c r="D24" i="2"/>
  <c r="C24" i="2"/>
  <c r="F23" i="2"/>
  <c r="E23" i="2"/>
  <c r="D23" i="2"/>
  <c r="C23" i="2"/>
  <c r="F22" i="2"/>
  <c r="E22" i="2"/>
  <c r="D22" i="2"/>
  <c r="C22" i="2"/>
  <c r="C14" i="2"/>
  <c r="E12" i="2"/>
  <c r="D12" i="2"/>
  <c r="C12" i="2"/>
  <c r="C114" i="5" l="1"/>
  <c r="D36" i="2"/>
  <c r="Q26" i="2"/>
  <c r="C32" i="1"/>
  <c r="E30" i="1"/>
  <c r="D30" i="1"/>
  <c r="C30" i="1"/>
  <c r="E13" i="1"/>
  <c r="D13" i="1"/>
  <c r="C13" i="1"/>
  <c r="C14" i="1"/>
  <c r="C116" i="5" l="1"/>
  <c r="J109" i="5" s="1"/>
</calcChain>
</file>

<file path=xl/sharedStrings.xml><?xml version="1.0" encoding="utf-8"?>
<sst xmlns="http://schemas.openxmlformats.org/spreadsheetml/2006/main" count="359" uniqueCount="187">
  <si>
    <t>№1</t>
  </si>
  <si>
    <t>линейное программирование</t>
  </si>
  <si>
    <t xml:space="preserve">производство спортивной одежды </t>
  </si>
  <si>
    <t>футболки</t>
  </si>
  <si>
    <t>спорт штаны</t>
  </si>
  <si>
    <t>кроссовки</t>
  </si>
  <si>
    <t xml:space="preserve">ткань </t>
  </si>
  <si>
    <t>краска</t>
  </si>
  <si>
    <t>нитки</t>
  </si>
  <si>
    <t>склад</t>
  </si>
  <si>
    <t>цена</t>
  </si>
  <si>
    <t>количество предметов одежды</t>
  </si>
  <si>
    <t>ограничения</t>
  </si>
  <si>
    <t>&lt;=</t>
  </si>
  <si>
    <t>№2</t>
  </si>
  <si>
    <t>производство конфет</t>
  </si>
  <si>
    <t>марс</t>
  </si>
  <si>
    <t>леденец</t>
  </si>
  <si>
    <t>шоколад</t>
  </si>
  <si>
    <t>нуга</t>
  </si>
  <si>
    <t>сахар</t>
  </si>
  <si>
    <t>кол-во конфет</t>
  </si>
  <si>
    <t>целевая функция</t>
  </si>
  <si>
    <t>Производственная задача</t>
  </si>
  <si>
    <t>Классическая транспортная задача</t>
  </si>
  <si>
    <t>Завод 1</t>
  </si>
  <si>
    <t>Завод 2</t>
  </si>
  <si>
    <t>Завод 3</t>
  </si>
  <si>
    <t>доставка хлебобулочных изделий в пекарни</t>
  </si>
  <si>
    <t>Пекарня 1</t>
  </si>
  <si>
    <t>Пекарня 2</t>
  </si>
  <si>
    <t>Пекарня  3</t>
  </si>
  <si>
    <t>Пекарня  4</t>
  </si>
  <si>
    <t xml:space="preserve">Потребности </t>
  </si>
  <si>
    <t>кол-во продукции</t>
  </si>
  <si>
    <t>Производительность заводов</t>
  </si>
  <si>
    <t>Возьмем стоимость доставки одной булочки (поделим на 100)</t>
  </si>
  <si>
    <t>Количество булочек</t>
  </si>
  <si>
    <t xml:space="preserve">Проверим на сбалансированность, то есть сравним сумму потребностей всех пекарен и </t>
  </si>
  <si>
    <t>производительность всех заводов</t>
  </si>
  <si>
    <t>Пекарня фикт 5</t>
  </si>
  <si>
    <t>в нашем случае постановка не сбалансировала, введем фиктивную пекарню 5 с потребностью в  400 булочек</t>
  </si>
  <si>
    <t>берем стоимость перевозки в фиктивную пекарню максимальной</t>
  </si>
  <si>
    <t>то есть минимальная стоимость перевозки булочек</t>
  </si>
  <si>
    <t>сумма вывезенных булочек с заводов должна равняться максимальной производительности завода</t>
  </si>
  <si>
    <t>=</t>
  </si>
  <si>
    <t>сумма ввезенных булочек в магазин должна равняться потребности каждой пекарни</t>
  </si>
  <si>
    <t xml:space="preserve">Реальная стоимость </t>
  </si>
  <si>
    <t>перевозки</t>
  </si>
  <si>
    <t>№3</t>
  </si>
  <si>
    <t>задача о назначениях</t>
  </si>
  <si>
    <t>виды</t>
  </si>
  <si>
    <t>повесить люстру</t>
  </si>
  <si>
    <t>покрасить стены</t>
  </si>
  <si>
    <t>установить раковину</t>
  </si>
  <si>
    <t>прикрутить разетки</t>
  </si>
  <si>
    <t>строительная бригада</t>
  </si>
  <si>
    <t>прикрутить полки</t>
  </si>
  <si>
    <t>прибить доски</t>
  </si>
  <si>
    <t>повесить картины</t>
  </si>
  <si>
    <t>переклеить обои</t>
  </si>
  <si>
    <t>положить плитку</t>
  </si>
  <si>
    <t>перестелить линолиум</t>
  </si>
  <si>
    <t>Гарик</t>
  </si>
  <si>
    <t>Петя</t>
  </si>
  <si>
    <t>Семен</t>
  </si>
  <si>
    <t>Федор</t>
  </si>
  <si>
    <t>работ:</t>
  </si>
  <si>
    <t>рабочие:</t>
  </si>
  <si>
    <t>коэффициент качественного выполнения работ</t>
  </si>
  <si>
    <t>максимальное</t>
  </si>
  <si>
    <t>кол-во раблоты в день</t>
  </si>
  <si>
    <t>ремонт: список задач</t>
  </si>
  <si>
    <t>назначение задач</t>
  </si>
  <si>
    <t>убедимся в сбалансировке количества задач и производительности рабочих</t>
  </si>
  <si>
    <t>фикт рабочий</t>
  </si>
  <si>
    <t>фикт программист</t>
  </si>
  <si>
    <t>каждому человека назначаем то кол-во</t>
  </si>
  <si>
    <t>задач, которое он может решить</t>
  </si>
  <si>
    <t>кол-во задач совпадает с заданным</t>
  </si>
  <si>
    <t>суммарная эффективность команды</t>
  </si>
  <si>
    <t xml:space="preserve">Получили, что максимальная производительность работы команды будет, когда </t>
  </si>
  <si>
    <t>прикрутит полки и переклеит обои  семен</t>
  </si>
  <si>
    <t>повесят картины и люстру Федор и Гарик</t>
  </si>
  <si>
    <t>разетку прикрутит федор</t>
  </si>
  <si>
    <t>устанавит раковину и перестелит линолиум Петя</t>
  </si>
  <si>
    <t>задача о рюкзаке</t>
  </si>
  <si>
    <t>Проекты Москвы</t>
  </si>
  <si>
    <t>2020г.</t>
  </si>
  <si>
    <t>2021г.</t>
  </si>
  <si>
    <t>2022г.</t>
  </si>
  <si>
    <t>2023г.</t>
  </si>
  <si>
    <t>электронная мед. Карта</t>
  </si>
  <si>
    <t>программа реновации пятиэтажек</t>
  </si>
  <si>
    <t>развитие мцк</t>
  </si>
  <si>
    <t>единая систем транспортной навиг</t>
  </si>
  <si>
    <t>Вложения (тыс.руб)</t>
  </si>
  <si>
    <t>московские ярмарки</t>
  </si>
  <si>
    <t>инвестиционный бюджет:</t>
  </si>
  <si>
    <t>Задача найти, какие проекты войдут в инвестиционный портфель, а какие не войдут</t>
  </si>
  <si>
    <t>(1 и 0) соответсвенно</t>
  </si>
  <si>
    <t>#</t>
  </si>
  <si>
    <t>Осуществим/не осуществим</t>
  </si>
  <si>
    <t>коэффициент дисконтирования r=</t>
  </si>
  <si>
    <t>(инфляция)</t>
  </si>
  <si>
    <t>прибыль от каждого</t>
  </si>
  <si>
    <t>Доход(тыс. руб)</t>
  </si>
  <si>
    <t>проекта (тыс. руб)</t>
  </si>
  <si>
    <t>номер года</t>
  </si>
  <si>
    <t>нужно выбрать такие проекты, которые будет выгоднее всего инвестировать</t>
  </si>
  <si>
    <t>Целевая функция</t>
  </si>
  <si>
    <t>Итого:</t>
  </si>
  <si>
    <t>Ограничения:</t>
  </si>
  <si>
    <t xml:space="preserve">сумма расходов каждый квартал </t>
  </si>
  <si>
    <t xml:space="preserve">должна быть меньше, чем наш </t>
  </si>
  <si>
    <t>бюджет</t>
  </si>
  <si>
    <t>нелинейное программирование</t>
  </si>
  <si>
    <t>Альфа-банк</t>
  </si>
  <si>
    <t>Porshe</t>
  </si>
  <si>
    <t>Apple</t>
  </si>
  <si>
    <t>Samsung</t>
  </si>
  <si>
    <t>Коэффициент ковариации</t>
  </si>
  <si>
    <t xml:space="preserve"> </t>
  </si>
  <si>
    <t>Ожидаемая доходность</t>
  </si>
  <si>
    <t>Портфель</t>
  </si>
  <si>
    <t>нужно найти портфель, который обеспечит ожидаемую доходность</t>
  </si>
  <si>
    <t>Ограничения</t>
  </si>
  <si>
    <t>в сумме акции</t>
  </si>
  <si>
    <t>должны давать 100%</t>
  </si>
  <si>
    <t>Доходность</t>
  </si>
  <si>
    <t>задача о кратчайшем пути - от дома до универа (метро)</t>
  </si>
  <si>
    <t>построим матрицу смежности</t>
  </si>
  <si>
    <t>матрица маршрута, переменные</t>
  </si>
  <si>
    <t>вес ребра - время проезда в мин.</t>
  </si>
  <si>
    <t>минут</t>
  </si>
  <si>
    <t>должна быть равна единице, так как это точка является началом</t>
  </si>
  <si>
    <t>должна быть равна единице, так как это точка является концом</t>
  </si>
  <si>
    <t>равняется нулю, потому что мы не выезжаем из пункта назначения</t>
  </si>
  <si>
    <t>равняется нулю, потому что мы не въезжаем в начало пути</t>
  </si>
  <si>
    <t>выходы</t>
  </si>
  <si>
    <t>входы</t>
  </si>
  <si>
    <t>выходы равны входам</t>
  </si>
  <si>
    <t>&lt;&gt;</t>
  </si>
  <si>
    <t>если в последней строке стоит 0 тогда она не должна равняться последнему столбцу</t>
  </si>
  <si>
    <t>задача коммивояжер - объехать все достопримечательности</t>
  </si>
  <si>
    <t>длительность в часах</t>
  </si>
  <si>
    <t xml:space="preserve">Порядок </t>
  </si>
  <si>
    <t xml:space="preserve">обхода </t>
  </si>
  <si>
    <t>вершин</t>
  </si>
  <si>
    <t>переезда</t>
  </si>
  <si>
    <t>между городами</t>
  </si>
  <si>
    <t>время</t>
  </si>
  <si>
    <t>-</t>
  </si>
  <si>
    <t>приезжаем</t>
  </si>
  <si>
    <t xml:space="preserve">так как </t>
  </si>
  <si>
    <t>обратно</t>
  </si>
  <si>
    <t>номер 1</t>
  </si>
  <si>
    <t>задача о максимальном потоке</t>
  </si>
  <si>
    <t>s</t>
  </si>
  <si>
    <t>t</t>
  </si>
  <si>
    <t>матрица смежности с максимальной пропускной способностью водопроводов</t>
  </si>
  <si>
    <t>матрица потока (фактические данные)</t>
  </si>
  <si>
    <t>вход</t>
  </si>
  <si>
    <t>выход</t>
  </si>
  <si>
    <t>1)поток, входящий в вершину, должен равняться потоку, выходящему из этой вершины.</t>
  </si>
  <si>
    <t>тыс куб.м/сут</t>
  </si>
  <si>
    <t>номер 2</t>
  </si>
  <si>
    <t>Как модернизировать водопровод, чтобы получать</t>
  </si>
  <si>
    <t>максимальный объем питьевой воды</t>
  </si>
  <si>
    <t>Задача о минимальном разрезе</t>
  </si>
  <si>
    <t>#максимальный поток сети равен ее минимальному разрезу</t>
  </si>
  <si>
    <t>задаем граф с помощью матрицы инцидентности</t>
  </si>
  <si>
    <t>включая вес дуг</t>
  </si>
  <si>
    <t>(s-0, t-10)</t>
  </si>
  <si>
    <t>конец</t>
  </si>
  <si>
    <t>начало</t>
  </si>
  <si>
    <t>тыс.куб.м./сут</t>
  </si>
  <si>
    <t>переменные</t>
  </si>
  <si>
    <t>#найдем те вершины и дуги, расширение которых невозможно</t>
  </si>
  <si>
    <t>потенциалы вершин</t>
  </si>
  <si>
    <t>минимальный разрез</t>
  </si>
  <si>
    <t xml:space="preserve">дуги </t>
  </si>
  <si>
    <t>&gt;=</t>
  </si>
  <si>
    <t>(целевая функция была 170, после модернизации стала 180)</t>
  </si>
  <si>
    <t>(решаем второй раз с учетом того, что увеличили канал от 7 до 9 вершины с 70 тыс до 200тыс и канал от 8 до 9 вершины с 100тыс до 150тыс)</t>
  </si>
  <si>
    <t>сеть водоснабжения Екатеринбурга</t>
  </si>
  <si>
    <t xml:space="preserve">сеть трубопроводов (водоснабжение) Екатеринбурга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</si>
</sst>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₽&quot;"/>
  </numFmts>
  <fonts count="5" x14ac:knownFonts="1">
    <font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4">
    <xf numFmtId="0" fontId="0" fillId="0" borderId="0" xfId="0"/>
    <xf numFmtId="164" fontId="0" fillId="0" borderId="0" xfId="0" applyNumberFormat="1"/>
    <xf numFmtId="0" fontId="0" fillId="0" borderId="1" xfId="0" applyBorder="1"/>
    <xf numFmtId="0" fontId="0" fillId="2" borderId="0" xfId="0" applyFill="1"/>
    <xf numFmtId="0" fontId="0" fillId="2" borderId="1" xfId="0" applyFill="1" applyBorder="1"/>
    <xf numFmtId="0" fontId="0" fillId="3" borderId="0" xfId="0" applyFill="1"/>
    <xf numFmtId="0" fontId="0" fillId="3" borderId="1" xfId="0" applyFill="1" applyBorder="1"/>
    <xf numFmtId="0" fontId="0" fillId="4" borderId="0" xfId="0" applyFill="1"/>
    <xf numFmtId="0" fontId="0" fillId="0" borderId="0" xfId="0" applyBorder="1"/>
    <xf numFmtId="0" fontId="0" fillId="6" borderId="0" xfId="0" applyFill="1"/>
    <xf numFmtId="0" fontId="0" fillId="0" borderId="1" xfId="0" applyFill="1" applyBorder="1"/>
    <xf numFmtId="0" fontId="1" fillId="0" borderId="0" xfId="0" applyFont="1"/>
    <xf numFmtId="0" fontId="1" fillId="0" borderId="1" xfId="0" applyFont="1" applyBorder="1"/>
    <xf numFmtId="164" fontId="0" fillId="0" borderId="1" xfId="0" applyNumberFormat="1" applyBorder="1"/>
    <xf numFmtId="0" fontId="0" fillId="5" borderId="0" xfId="0" applyFill="1"/>
    <xf numFmtId="0" fontId="2" fillId="5" borderId="0" xfId="0" applyFont="1" applyFill="1"/>
    <xf numFmtId="10" fontId="0" fillId="0" borderId="0" xfId="0" applyNumberFormat="1"/>
    <xf numFmtId="0" fontId="2" fillId="0" borderId="0" xfId="0" applyFont="1"/>
    <xf numFmtId="0" fontId="0" fillId="7" borderId="0" xfId="0" applyFill="1"/>
    <xf numFmtId="0" fontId="0" fillId="8" borderId="0" xfId="0" applyFill="1"/>
    <xf numFmtId="0" fontId="0" fillId="0" borderId="0" xfId="0" applyFont="1"/>
    <xf numFmtId="9" fontId="0" fillId="0" borderId="1" xfId="1" applyFont="1" applyBorder="1"/>
    <xf numFmtId="9" fontId="0" fillId="0" borderId="0" xfId="1" applyFont="1"/>
    <xf numFmtId="0" fontId="4" fillId="8" borderId="0" xfId="0" applyFont="1" applyFill="1"/>
    <xf numFmtId="10" fontId="4" fillId="0" borderId="1" xfId="0" applyNumberFormat="1" applyFont="1" applyBorder="1"/>
    <xf numFmtId="0" fontId="0" fillId="9" borderId="0" xfId="0" applyFill="1"/>
    <xf numFmtId="0" fontId="0" fillId="10" borderId="1" xfId="0" applyFill="1" applyBorder="1"/>
    <xf numFmtId="0" fontId="4" fillId="0" borderId="0" xfId="0" applyFont="1"/>
    <xf numFmtId="0" fontId="0" fillId="11" borderId="1" xfId="0" applyFill="1" applyBorder="1"/>
    <xf numFmtId="0" fontId="4" fillId="0" borderId="1" xfId="0" applyFont="1" applyBorder="1"/>
    <xf numFmtId="0" fontId="0" fillId="9" borderId="1" xfId="0" applyFill="1" applyBorder="1" applyAlignment="1">
      <alignment horizontal="right"/>
    </xf>
    <xf numFmtId="0" fontId="0" fillId="9" borderId="1" xfId="0" applyFill="1" applyBorder="1"/>
    <xf numFmtId="0" fontId="0" fillId="5" borderId="1" xfId="0" applyFill="1" applyBorder="1"/>
    <xf numFmtId="0" fontId="0" fillId="5" borderId="1" xfId="0" applyFill="1" applyBorder="1" applyAlignment="1">
      <alignment horizontal="right"/>
    </xf>
    <xf numFmtId="0" fontId="4" fillId="0" borderId="0" xfId="0" applyFont="1" applyFill="1"/>
    <xf numFmtId="0" fontId="0" fillId="0" borderId="0" xfId="0" applyAlignment="1">
      <alignment horizontal="righ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12" borderId="1" xfId="0" applyFill="1" applyBorder="1"/>
    <xf numFmtId="0" fontId="0" fillId="12" borderId="1" xfId="0" applyFill="1" applyBorder="1" applyAlignment="1">
      <alignment horizontal="right"/>
    </xf>
    <xf numFmtId="0" fontId="0" fillId="12" borderId="0" xfId="0" applyFill="1"/>
  </cellXfs>
  <cellStyles count="2">
    <cellStyle name="Обычный" xfId="0" builtinId="0"/>
    <cellStyle name="Процентный" xfId="1" builtinId="5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g"/><Relationship Id="rId2" Type="http://schemas.microsoft.com/office/2007/relationships/hdphoto" Target="../media/hdphoto1.wdp"/><Relationship Id="rId1" Type="http://schemas.openxmlformats.org/officeDocument/2006/relationships/image" Target="../media/image5.jpe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266699</xdr:colOff>
      <xdr:row>2</xdr:row>
      <xdr:rowOff>158435</xdr:rowOff>
    </xdr:from>
    <xdr:to>
      <xdr:col>12</xdr:col>
      <xdr:colOff>603133</xdr:colOff>
      <xdr:row>32</xdr:row>
      <xdr:rowOff>142875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299" y="539435"/>
          <a:ext cx="7042034" cy="5699440"/>
        </a:xfrm>
        <a:prstGeom prst="rect">
          <a:avLst/>
        </a:prstGeom>
      </xdr:spPr>
    </xdr:pic>
    <xdr:clientData/>
  </xdr:twoCellAnchor>
  <xdr:twoCellAnchor>
    <xdr:from>
      <xdr:col>3</xdr:col>
      <xdr:colOff>47625</xdr:colOff>
      <xdr:row>4</xdr:row>
      <xdr:rowOff>133350</xdr:rowOff>
    </xdr:from>
    <xdr:to>
      <xdr:col>4</xdr:col>
      <xdr:colOff>581025</xdr:colOff>
      <xdr:row>19</xdr:row>
      <xdr:rowOff>30900</xdr:rowOff>
    </xdr:to>
    <xdr:cxnSp macro="">
      <xdr:nvCxnSpPr>
        <xdr:cNvPr id="4" name="Прямая со стрелкой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>
          <a:off x="1876425" y="895350"/>
          <a:ext cx="1143000" cy="275505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</xdr:colOff>
      <xdr:row>19</xdr:row>
      <xdr:rowOff>38100</xdr:rowOff>
    </xdr:from>
    <xdr:to>
      <xdr:col>10</xdr:col>
      <xdr:colOff>304800</xdr:colOff>
      <xdr:row>26</xdr:row>
      <xdr:rowOff>145200</xdr:rowOff>
    </xdr:to>
    <xdr:cxnSp macro="">
      <xdr:nvCxnSpPr>
        <xdr:cNvPr id="5" name="Прямая со стрелкой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>
          <a:off x="3076575" y="3657600"/>
          <a:ext cx="3324225" cy="1440600"/>
        </a:xfrm>
        <a:prstGeom prst="straightConnector1">
          <a:avLst/>
        </a:prstGeom>
        <a:ln w="571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5</xdr:row>
      <xdr:rowOff>38100</xdr:rowOff>
    </xdr:from>
    <xdr:to>
      <xdr:col>4</xdr:col>
      <xdr:colOff>133350</xdr:colOff>
      <xdr:row>17</xdr:row>
      <xdr:rowOff>78525</xdr:rowOff>
    </xdr:to>
    <xdr:cxnSp macro="">
      <xdr:nvCxnSpPr>
        <xdr:cNvPr id="8" name="Прямая со стрелкой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>
          <a:off x="1800225" y="990600"/>
          <a:ext cx="771525" cy="2326425"/>
        </a:xfrm>
        <a:prstGeom prst="straightConnector1">
          <a:avLst/>
        </a:prstGeom>
        <a:ln w="57150">
          <a:solidFill>
            <a:schemeClr val="tx2">
              <a:lumMod val="7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23</xdr:row>
      <xdr:rowOff>57150</xdr:rowOff>
    </xdr:from>
    <xdr:to>
      <xdr:col>10</xdr:col>
      <xdr:colOff>314325</xdr:colOff>
      <xdr:row>27</xdr:row>
      <xdr:rowOff>116625</xdr:rowOff>
    </xdr:to>
    <xdr:cxnSp macro="">
      <xdr:nvCxnSpPr>
        <xdr:cNvPr id="10" name="Прямая со стрелкой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>
          <a:off x="4476750" y="4438650"/>
          <a:ext cx="1933575" cy="821475"/>
        </a:xfrm>
        <a:prstGeom prst="straightConnector1">
          <a:avLst/>
        </a:prstGeom>
        <a:ln w="57150">
          <a:solidFill>
            <a:schemeClr val="tx2">
              <a:lumMod val="7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16</xdr:row>
      <xdr:rowOff>133350</xdr:rowOff>
    </xdr:from>
    <xdr:to>
      <xdr:col>7</xdr:col>
      <xdr:colOff>266700</xdr:colOff>
      <xdr:row>23</xdr:row>
      <xdr:rowOff>57150</xdr:rowOff>
    </xdr:to>
    <xdr:cxnSp macro="">
      <xdr:nvCxnSpPr>
        <xdr:cNvPr id="13" name="Скругленная соединительная линия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>
          <a:off x="2619375" y="3181350"/>
          <a:ext cx="1914525" cy="1257300"/>
        </a:xfrm>
        <a:prstGeom prst="curvedConnector3">
          <a:avLst>
            <a:gd name="adj1" fmla="val 102736"/>
          </a:avLst>
        </a:prstGeom>
        <a:ln w="57150">
          <a:solidFill>
            <a:schemeClr val="tx2">
              <a:lumMod val="7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4</xdr:row>
      <xdr:rowOff>171450</xdr:rowOff>
    </xdr:from>
    <xdr:to>
      <xdr:col>4</xdr:col>
      <xdr:colOff>47625</xdr:colOff>
      <xdr:row>13</xdr:row>
      <xdr:rowOff>76200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/>
      </xdr:nvCxnSpPr>
      <xdr:spPr>
        <a:xfrm>
          <a:off x="1790700" y="933450"/>
          <a:ext cx="695325" cy="1619250"/>
        </a:xfrm>
        <a:prstGeom prst="straightConnector1">
          <a:avLst/>
        </a:prstGeom>
        <a:ln w="571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24</xdr:row>
      <xdr:rowOff>95250</xdr:rowOff>
    </xdr:from>
    <xdr:to>
      <xdr:col>10</xdr:col>
      <xdr:colOff>314325</xdr:colOff>
      <xdr:row>27</xdr:row>
      <xdr:rowOff>171450</xdr:rowOff>
    </xdr:to>
    <xdr:cxnSp macro="">
      <xdr:nvCxnSpPr>
        <xdr:cNvPr id="24" name="Прямая со стрелкой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>
          <a:off x="5648325" y="4667250"/>
          <a:ext cx="762000" cy="647700"/>
        </a:xfrm>
        <a:prstGeom prst="straightConnector1">
          <a:avLst/>
        </a:prstGeom>
        <a:ln w="571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133350</xdr:colOff>
      <xdr:row>13</xdr:row>
      <xdr:rowOff>57150</xdr:rowOff>
    </xdr:from>
    <xdr:to>
      <xdr:col>9</xdr:col>
      <xdr:colOff>228600</xdr:colOff>
      <xdr:row>24</xdr:row>
      <xdr:rowOff>85725</xdr:rowOff>
    </xdr:to>
    <xdr:cxnSp macro="">
      <xdr:nvCxnSpPr>
        <xdr:cNvPr id="27" name="Скругленная соединительная линия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CxnSpPr/>
      </xdr:nvCxnSpPr>
      <xdr:spPr>
        <a:xfrm>
          <a:off x="2571750" y="2533650"/>
          <a:ext cx="3143250" cy="2124075"/>
        </a:xfrm>
        <a:prstGeom prst="curvedConnector3">
          <a:avLst>
            <a:gd name="adj1" fmla="val 100000"/>
          </a:avLst>
        </a:prstGeom>
        <a:ln w="571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6</xdr:row>
      <xdr:rowOff>66675</xdr:rowOff>
    </xdr:from>
    <xdr:to>
      <xdr:col>4</xdr:col>
      <xdr:colOff>466725</xdr:colOff>
      <xdr:row>7</xdr:row>
      <xdr:rowOff>85725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/>
      </xdr:nvSpPr>
      <xdr:spPr>
        <a:xfrm>
          <a:off x="2152650" y="1209675"/>
          <a:ext cx="752475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24мин</a:t>
          </a:r>
        </a:p>
      </xdr:txBody>
    </xdr:sp>
    <xdr:clientData/>
  </xdr:twoCellAnchor>
  <xdr:twoCellAnchor>
    <xdr:from>
      <xdr:col>5</xdr:col>
      <xdr:colOff>600075</xdr:colOff>
      <xdr:row>19</xdr:row>
      <xdr:rowOff>114300</xdr:rowOff>
    </xdr:from>
    <xdr:to>
      <xdr:col>7</xdr:col>
      <xdr:colOff>66675</xdr:colOff>
      <xdr:row>21</xdr:row>
      <xdr:rowOff>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/>
      </xdr:nvSpPr>
      <xdr:spPr>
        <a:xfrm>
          <a:off x="3648075" y="3733800"/>
          <a:ext cx="6858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26мин</a:t>
          </a:r>
        </a:p>
      </xdr:txBody>
    </xdr:sp>
    <xdr:clientData/>
  </xdr:twoCellAnchor>
  <xdr:twoCellAnchor>
    <xdr:from>
      <xdr:col>2</xdr:col>
      <xdr:colOff>285750</xdr:colOff>
      <xdr:row>8</xdr:row>
      <xdr:rowOff>123825</xdr:rowOff>
    </xdr:from>
    <xdr:to>
      <xdr:col>3</xdr:col>
      <xdr:colOff>295275</xdr:colOff>
      <xdr:row>9</xdr:row>
      <xdr:rowOff>152400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/>
      </xdr:nvSpPr>
      <xdr:spPr>
        <a:xfrm>
          <a:off x="1504950" y="1647825"/>
          <a:ext cx="619125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23мин</a:t>
          </a:r>
        </a:p>
      </xdr:txBody>
    </xdr:sp>
    <xdr:clientData/>
  </xdr:twoCellAnchor>
  <xdr:twoCellAnchor>
    <xdr:from>
      <xdr:col>5</xdr:col>
      <xdr:colOff>295275</xdr:colOff>
      <xdr:row>16</xdr:row>
      <xdr:rowOff>9525</xdr:rowOff>
    </xdr:from>
    <xdr:to>
      <xdr:col>6</xdr:col>
      <xdr:colOff>323850</xdr:colOff>
      <xdr:row>17</xdr:row>
      <xdr:rowOff>28575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/>
      </xdr:nvSpPr>
      <xdr:spPr>
        <a:xfrm>
          <a:off x="3343275" y="3057525"/>
          <a:ext cx="638175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15 мин</a:t>
          </a:r>
        </a:p>
      </xdr:txBody>
    </xdr:sp>
    <xdr:clientData/>
  </xdr:twoCellAnchor>
  <xdr:twoCellAnchor>
    <xdr:from>
      <xdr:col>7</xdr:col>
      <xdr:colOff>495300</xdr:colOff>
      <xdr:row>24</xdr:row>
      <xdr:rowOff>171450</xdr:rowOff>
    </xdr:from>
    <xdr:to>
      <xdr:col>8</xdr:col>
      <xdr:colOff>533400</xdr:colOff>
      <xdr:row>26</xdr:row>
      <xdr:rowOff>38100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/>
      </xdr:nvSpPr>
      <xdr:spPr>
        <a:xfrm>
          <a:off x="4762500" y="4743450"/>
          <a:ext cx="64770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20мин</a:t>
          </a:r>
        </a:p>
      </xdr:txBody>
    </xdr:sp>
    <xdr:clientData/>
  </xdr:twoCellAnchor>
  <xdr:twoCellAnchor>
    <xdr:from>
      <xdr:col>3</xdr:col>
      <xdr:colOff>381000</xdr:colOff>
      <xdr:row>8</xdr:row>
      <xdr:rowOff>171450</xdr:rowOff>
    </xdr:from>
    <xdr:to>
      <xdr:col>4</xdr:col>
      <xdr:colOff>438150</xdr:colOff>
      <xdr:row>10</xdr:row>
      <xdr:rowOff>19050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/>
      </xdr:nvSpPr>
      <xdr:spPr>
        <a:xfrm>
          <a:off x="2209800" y="1695450"/>
          <a:ext cx="66675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23мин</a:t>
          </a:r>
        </a:p>
      </xdr:txBody>
    </xdr:sp>
    <xdr:clientData/>
  </xdr:twoCellAnchor>
  <xdr:twoCellAnchor>
    <xdr:from>
      <xdr:col>6</xdr:col>
      <xdr:colOff>561975</xdr:colOff>
      <xdr:row>13</xdr:row>
      <xdr:rowOff>95250</xdr:rowOff>
    </xdr:from>
    <xdr:to>
      <xdr:col>8</xdr:col>
      <xdr:colOff>76200</xdr:colOff>
      <xdr:row>14</xdr:row>
      <xdr:rowOff>152400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/>
      </xdr:nvSpPr>
      <xdr:spPr>
        <a:xfrm>
          <a:off x="4219575" y="2571750"/>
          <a:ext cx="73342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30</a:t>
          </a:r>
          <a:r>
            <a:rPr lang="ru-RU" sz="1100" baseline="0"/>
            <a:t> мин</a:t>
          </a:r>
          <a:endParaRPr lang="ru-RU" sz="1100"/>
        </a:p>
      </xdr:txBody>
    </xdr:sp>
    <xdr:clientData/>
  </xdr:twoCellAnchor>
  <xdr:twoCellAnchor>
    <xdr:from>
      <xdr:col>9</xdr:col>
      <xdr:colOff>447675</xdr:colOff>
      <xdr:row>24</xdr:row>
      <xdr:rowOff>161925</xdr:rowOff>
    </xdr:from>
    <xdr:to>
      <xdr:col>10</xdr:col>
      <xdr:colOff>476250</xdr:colOff>
      <xdr:row>26</xdr:row>
      <xdr:rowOff>19050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/>
      </xdr:nvSpPr>
      <xdr:spPr>
        <a:xfrm>
          <a:off x="5934075" y="4733925"/>
          <a:ext cx="63817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12мин</a:t>
          </a:r>
        </a:p>
      </xdr:txBody>
    </xdr:sp>
    <xdr:clientData/>
  </xdr:twoCellAnchor>
  <xdr:twoCellAnchor>
    <xdr:from>
      <xdr:col>4</xdr:col>
      <xdr:colOff>57150</xdr:colOff>
      <xdr:row>16</xdr:row>
      <xdr:rowOff>123825</xdr:rowOff>
    </xdr:from>
    <xdr:to>
      <xdr:col>4</xdr:col>
      <xdr:colOff>304799</xdr:colOff>
      <xdr:row>17</xdr:row>
      <xdr:rowOff>171450</xdr:rowOff>
    </xdr:to>
    <xdr:sp macro="" textlink="">
      <xdr:nvSpPr>
        <xdr:cNvPr id="40" name="Овал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2847975" y="3171825"/>
          <a:ext cx="247649" cy="2381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3</a:t>
          </a:r>
        </a:p>
      </xdr:txBody>
    </xdr:sp>
    <xdr:clientData/>
  </xdr:twoCellAnchor>
  <xdr:twoCellAnchor>
    <xdr:from>
      <xdr:col>3</xdr:col>
      <xdr:colOff>523874</xdr:colOff>
      <xdr:row>12</xdr:row>
      <xdr:rowOff>161925</xdr:rowOff>
    </xdr:from>
    <xdr:to>
      <xdr:col>4</xdr:col>
      <xdr:colOff>247650</xdr:colOff>
      <xdr:row>14</xdr:row>
      <xdr:rowOff>76200</xdr:rowOff>
    </xdr:to>
    <xdr:sp macro="" textlink="">
      <xdr:nvSpPr>
        <xdr:cNvPr id="41" name="Овал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2705099" y="2447925"/>
          <a:ext cx="333376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2</a:t>
          </a:r>
        </a:p>
      </xdr:txBody>
    </xdr:sp>
    <xdr:clientData/>
  </xdr:twoCellAnchor>
  <xdr:twoCellAnchor>
    <xdr:from>
      <xdr:col>7</xdr:col>
      <xdr:colOff>190498</xdr:colOff>
      <xdr:row>22</xdr:row>
      <xdr:rowOff>104774</xdr:rowOff>
    </xdr:from>
    <xdr:to>
      <xdr:col>7</xdr:col>
      <xdr:colOff>476249</xdr:colOff>
      <xdr:row>24</xdr:row>
      <xdr:rowOff>28575</xdr:rowOff>
    </xdr:to>
    <xdr:sp macro="" textlink="">
      <xdr:nvSpPr>
        <xdr:cNvPr id="42" name="Овал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4810123" y="4295774"/>
          <a:ext cx="285751" cy="3048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5</a:t>
          </a:r>
        </a:p>
      </xdr:txBody>
    </xdr:sp>
    <xdr:clientData/>
  </xdr:twoCellAnchor>
  <xdr:twoCellAnchor>
    <xdr:from>
      <xdr:col>4</xdr:col>
      <xdr:colOff>542924</xdr:colOff>
      <xdr:row>18</xdr:row>
      <xdr:rowOff>152399</xdr:rowOff>
    </xdr:from>
    <xdr:to>
      <xdr:col>5</xdr:col>
      <xdr:colOff>209550</xdr:colOff>
      <xdr:row>20</xdr:row>
      <xdr:rowOff>95250</xdr:rowOff>
    </xdr:to>
    <xdr:sp macro="" textlink="">
      <xdr:nvSpPr>
        <xdr:cNvPr id="43" name="Овал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3333749" y="3581399"/>
          <a:ext cx="276226" cy="3238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4</a:t>
          </a:r>
        </a:p>
      </xdr:txBody>
    </xdr:sp>
    <xdr:clientData/>
  </xdr:twoCellAnchor>
  <xdr:twoCellAnchor>
    <xdr:from>
      <xdr:col>9</xdr:col>
      <xdr:colOff>66675</xdr:colOff>
      <xdr:row>23</xdr:row>
      <xdr:rowOff>171450</xdr:rowOff>
    </xdr:from>
    <xdr:to>
      <xdr:col>9</xdr:col>
      <xdr:colOff>342900</xdr:colOff>
      <xdr:row>25</xdr:row>
      <xdr:rowOff>66675</xdr:rowOff>
    </xdr:to>
    <xdr:sp macro="" textlink="">
      <xdr:nvSpPr>
        <xdr:cNvPr id="44" name="Овал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>
          <a:off x="5905500" y="4552950"/>
          <a:ext cx="276225" cy="2762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6</a:t>
          </a:r>
        </a:p>
      </xdr:txBody>
    </xdr:sp>
    <xdr:clientData/>
  </xdr:twoCellAnchor>
  <xdr:twoCellAnchor>
    <xdr:from>
      <xdr:col>10</xdr:col>
      <xdr:colOff>171449</xdr:colOff>
      <xdr:row>27</xdr:row>
      <xdr:rowOff>19050</xdr:rowOff>
    </xdr:from>
    <xdr:to>
      <xdr:col>10</xdr:col>
      <xdr:colOff>428625</xdr:colOff>
      <xdr:row>28</xdr:row>
      <xdr:rowOff>76200</xdr:rowOff>
    </xdr:to>
    <xdr:sp macro="" textlink="">
      <xdr:nvSpPr>
        <xdr:cNvPr id="45" name="Овал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6267449" y="5162550"/>
          <a:ext cx="257176" cy="247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7</a:t>
          </a:r>
        </a:p>
      </xdr:txBody>
    </xdr:sp>
    <xdr:clientData/>
  </xdr:twoCellAnchor>
  <xdr:twoCellAnchor>
    <xdr:from>
      <xdr:col>2</xdr:col>
      <xdr:colOff>504823</xdr:colOff>
      <xdr:row>4</xdr:row>
      <xdr:rowOff>66676</xdr:rowOff>
    </xdr:from>
    <xdr:to>
      <xdr:col>3</xdr:col>
      <xdr:colOff>257175</xdr:colOff>
      <xdr:row>6</xdr:row>
      <xdr:rowOff>9526</xdr:rowOff>
    </xdr:to>
    <xdr:sp macro="" textlink="">
      <xdr:nvSpPr>
        <xdr:cNvPr id="46" name="Овал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/>
      </xdr:nvSpPr>
      <xdr:spPr>
        <a:xfrm>
          <a:off x="2076448" y="828676"/>
          <a:ext cx="361952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1</a:t>
          </a:r>
        </a:p>
      </xdr:txBody>
    </xdr:sp>
    <xdr:clientData/>
  </xdr:twoCellAnchor>
  <xdr:twoCellAnchor editAs="oneCell">
    <xdr:from>
      <xdr:col>12</xdr:col>
      <xdr:colOff>495300</xdr:colOff>
      <xdr:row>73</xdr:row>
      <xdr:rowOff>188118</xdr:rowOff>
    </xdr:from>
    <xdr:to>
      <xdr:col>25</xdr:col>
      <xdr:colOff>295276</xdr:colOff>
      <xdr:row>104</xdr:row>
      <xdr:rowOff>76200</xdr:rowOff>
    </xdr:to>
    <xdr:pic>
      <xdr:nvPicPr>
        <xdr:cNvPr id="28" name="Рисунок 27" descr="Карты Москвы (Россия). Подробная карта Москвы на русском языке с отелями и  достопримечательностями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14094618"/>
          <a:ext cx="7724776" cy="5793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180975</xdr:colOff>
      <xdr:row>83</xdr:row>
      <xdr:rowOff>104775</xdr:rowOff>
    </xdr:from>
    <xdr:to>
      <xdr:col>16</xdr:col>
      <xdr:colOff>438150</xdr:colOff>
      <xdr:row>84</xdr:row>
      <xdr:rowOff>161925</xdr:rowOff>
    </xdr:to>
    <xdr:sp macro="" textlink="">
      <xdr:nvSpPr>
        <xdr:cNvPr id="3" name="Овал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9934575" y="15916275"/>
          <a:ext cx="257175" cy="24765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4</a:t>
          </a:r>
        </a:p>
      </xdr:txBody>
    </xdr:sp>
    <xdr:clientData/>
  </xdr:twoCellAnchor>
  <xdr:twoCellAnchor>
    <xdr:from>
      <xdr:col>19</xdr:col>
      <xdr:colOff>533400</xdr:colOff>
      <xdr:row>76</xdr:row>
      <xdr:rowOff>9525</xdr:rowOff>
    </xdr:from>
    <xdr:to>
      <xdr:col>20</xdr:col>
      <xdr:colOff>180975</xdr:colOff>
      <xdr:row>77</xdr:row>
      <xdr:rowOff>66675</xdr:rowOff>
    </xdr:to>
    <xdr:sp macro="" textlink="">
      <xdr:nvSpPr>
        <xdr:cNvPr id="31" name="Овал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/>
      </xdr:nvSpPr>
      <xdr:spPr>
        <a:xfrm>
          <a:off x="12115800" y="14487525"/>
          <a:ext cx="257175" cy="24765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3</a:t>
          </a:r>
        </a:p>
      </xdr:txBody>
    </xdr:sp>
    <xdr:clientData/>
  </xdr:twoCellAnchor>
  <xdr:twoCellAnchor>
    <xdr:from>
      <xdr:col>18</xdr:col>
      <xdr:colOff>180975</xdr:colOff>
      <xdr:row>82</xdr:row>
      <xdr:rowOff>142875</xdr:rowOff>
    </xdr:from>
    <xdr:to>
      <xdr:col>18</xdr:col>
      <xdr:colOff>438150</xdr:colOff>
      <xdr:row>84</xdr:row>
      <xdr:rowOff>9525</xdr:rowOff>
    </xdr:to>
    <xdr:sp macro="" textlink="">
      <xdr:nvSpPr>
        <xdr:cNvPr id="47" name="Овал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11153775" y="15763875"/>
          <a:ext cx="257175" cy="24765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5</a:t>
          </a:r>
        </a:p>
      </xdr:txBody>
    </xdr:sp>
    <xdr:clientData/>
  </xdr:twoCellAnchor>
  <xdr:twoCellAnchor>
    <xdr:from>
      <xdr:col>17</xdr:col>
      <xdr:colOff>219075</xdr:colOff>
      <xdr:row>77</xdr:row>
      <xdr:rowOff>114300</xdr:rowOff>
    </xdr:from>
    <xdr:to>
      <xdr:col>17</xdr:col>
      <xdr:colOff>476250</xdr:colOff>
      <xdr:row>78</xdr:row>
      <xdr:rowOff>171450</xdr:rowOff>
    </xdr:to>
    <xdr:sp macro="" textlink="">
      <xdr:nvSpPr>
        <xdr:cNvPr id="48" name="Овал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10582275" y="14782800"/>
          <a:ext cx="257175" cy="24765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2</a:t>
          </a:r>
        </a:p>
      </xdr:txBody>
    </xdr:sp>
    <xdr:clientData/>
  </xdr:twoCellAnchor>
  <xdr:twoCellAnchor>
    <xdr:from>
      <xdr:col>16</xdr:col>
      <xdr:colOff>571500</xdr:colOff>
      <xdr:row>93</xdr:row>
      <xdr:rowOff>152399</xdr:rowOff>
    </xdr:from>
    <xdr:to>
      <xdr:col>17</xdr:col>
      <xdr:colOff>457200</xdr:colOff>
      <xdr:row>95</xdr:row>
      <xdr:rowOff>142875</xdr:rowOff>
    </xdr:to>
    <xdr:sp macro="" textlink="">
      <xdr:nvSpPr>
        <xdr:cNvPr id="49" name="Овал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>
        <a:xfrm>
          <a:off x="10325100" y="17868899"/>
          <a:ext cx="495300" cy="371476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10</a:t>
          </a:r>
        </a:p>
      </xdr:txBody>
    </xdr:sp>
    <xdr:clientData/>
  </xdr:twoCellAnchor>
  <xdr:twoCellAnchor>
    <xdr:from>
      <xdr:col>20</xdr:col>
      <xdr:colOff>419100</xdr:colOff>
      <xdr:row>82</xdr:row>
      <xdr:rowOff>28575</xdr:rowOff>
    </xdr:from>
    <xdr:to>
      <xdr:col>21</xdr:col>
      <xdr:colOff>66675</xdr:colOff>
      <xdr:row>83</xdr:row>
      <xdr:rowOff>85725</xdr:rowOff>
    </xdr:to>
    <xdr:sp macro="" textlink="">
      <xdr:nvSpPr>
        <xdr:cNvPr id="50" name="Овал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/>
      </xdr:nvSpPr>
      <xdr:spPr>
        <a:xfrm>
          <a:off x="12611100" y="15649575"/>
          <a:ext cx="257175" cy="24765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6</a:t>
          </a:r>
        </a:p>
      </xdr:txBody>
    </xdr:sp>
    <xdr:clientData/>
  </xdr:twoCellAnchor>
  <xdr:twoCellAnchor>
    <xdr:from>
      <xdr:col>20</xdr:col>
      <xdr:colOff>323850</xdr:colOff>
      <xdr:row>92</xdr:row>
      <xdr:rowOff>85725</xdr:rowOff>
    </xdr:from>
    <xdr:to>
      <xdr:col>20</xdr:col>
      <xdr:colOff>581025</xdr:colOff>
      <xdr:row>93</xdr:row>
      <xdr:rowOff>142875</xdr:rowOff>
    </xdr:to>
    <xdr:sp macro="" textlink="">
      <xdr:nvSpPr>
        <xdr:cNvPr id="51" name="Овал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/>
      </xdr:nvSpPr>
      <xdr:spPr>
        <a:xfrm>
          <a:off x="12515850" y="17611725"/>
          <a:ext cx="257175" cy="24765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8</a:t>
          </a:r>
        </a:p>
      </xdr:txBody>
    </xdr:sp>
    <xdr:clientData/>
  </xdr:twoCellAnchor>
  <xdr:twoCellAnchor>
    <xdr:from>
      <xdr:col>22</xdr:col>
      <xdr:colOff>76200</xdr:colOff>
      <xdr:row>93</xdr:row>
      <xdr:rowOff>28575</xdr:rowOff>
    </xdr:from>
    <xdr:to>
      <xdr:col>22</xdr:col>
      <xdr:colOff>333375</xdr:colOff>
      <xdr:row>94</xdr:row>
      <xdr:rowOff>85725</xdr:rowOff>
    </xdr:to>
    <xdr:sp macro="" textlink="">
      <xdr:nvSpPr>
        <xdr:cNvPr id="53" name="Овал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>
        <a:xfrm>
          <a:off x="13487400" y="17745075"/>
          <a:ext cx="257175" cy="24765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9</a:t>
          </a:r>
        </a:p>
      </xdr:txBody>
    </xdr:sp>
    <xdr:clientData/>
  </xdr:twoCellAnchor>
  <xdr:twoCellAnchor>
    <xdr:from>
      <xdr:col>23</xdr:col>
      <xdr:colOff>152400</xdr:colOff>
      <xdr:row>89</xdr:row>
      <xdr:rowOff>171450</xdr:rowOff>
    </xdr:from>
    <xdr:to>
      <xdr:col>23</xdr:col>
      <xdr:colOff>409575</xdr:colOff>
      <xdr:row>91</xdr:row>
      <xdr:rowOff>38100</xdr:rowOff>
    </xdr:to>
    <xdr:sp macro="" textlink="">
      <xdr:nvSpPr>
        <xdr:cNvPr id="55" name="Овал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/>
      </xdr:nvSpPr>
      <xdr:spPr>
        <a:xfrm>
          <a:off x="14173200" y="17125950"/>
          <a:ext cx="257175" cy="24765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7</a:t>
          </a:r>
        </a:p>
      </xdr:txBody>
    </xdr:sp>
    <xdr:clientData/>
  </xdr:twoCellAnchor>
  <xdr:twoCellAnchor>
    <xdr:from>
      <xdr:col>16</xdr:col>
      <xdr:colOff>66675</xdr:colOff>
      <xdr:row>74</xdr:row>
      <xdr:rowOff>123825</xdr:rowOff>
    </xdr:from>
    <xdr:to>
      <xdr:col>16</xdr:col>
      <xdr:colOff>323850</xdr:colOff>
      <xdr:row>75</xdr:row>
      <xdr:rowOff>180975</xdr:rowOff>
    </xdr:to>
    <xdr:sp macro="" textlink="">
      <xdr:nvSpPr>
        <xdr:cNvPr id="56" name="Овал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9820275" y="14220825"/>
          <a:ext cx="257175" cy="24765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1</a:t>
          </a:r>
        </a:p>
      </xdr:txBody>
    </xdr:sp>
    <xdr:clientData/>
  </xdr:twoCellAnchor>
  <xdr:twoCellAnchor>
    <xdr:from>
      <xdr:col>16</xdr:col>
      <xdr:colOff>323850</xdr:colOff>
      <xdr:row>75</xdr:row>
      <xdr:rowOff>57150</xdr:rowOff>
    </xdr:from>
    <xdr:to>
      <xdr:col>17</xdr:col>
      <xdr:colOff>256737</xdr:colOff>
      <xdr:row>77</xdr:row>
      <xdr:rowOff>150568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CxnSpPr>
          <a:stCxn id="56" idx="6"/>
          <a:endCxn id="48" idx="1"/>
        </xdr:cNvCxnSpPr>
      </xdr:nvCxnSpPr>
      <xdr:spPr>
        <a:xfrm>
          <a:off x="10077450" y="14344650"/>
          <a:ext cx="542487" cy="47441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323850</xdr:colOff>
      <xdr:row>78</xdr:row>
      <xdr:rowOff>104775</xdr:rowOff>
    </xdr:from>
    <xdr:to>
      <xdr:col>18</xdr:col>
      <xdr:colOff>218637</xdr:colOff>
      <xdr:row>82</xdr:row>
      <xdr:rowOff>179143</xdr:rowOff>
    </xdr:to>
    <xdr:cxnSp macro="">
      <xdr:nvCxnSpPr>
        <xdr:cNvPr id="57" name="Прямая соединительная линия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endCxn id="47" idx="1"/>
        </xdr:cNvCxnSpPr>
      </xdr:nvCxnSpPr>
      <xdr:spPr>
        <a:xfrm>
          <a:off x="10687050" y="14963775"/>
          <a:ext cx="504387" cy="83636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476250</xdr:colOff>
      <xdr:row>77</xdr:row>
      <xdr:rowOff>30407</xdr:rowOff>
    </xdr:from>
    <xdr:to>
      <xdr:col>19</xdr:col>
      <xdr:colOff>571062</xdr:colOff>
      <xdr:row>78</xdr:row>
      <xdr:rowOff>47625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48" idx="6"/>
          <a:endCxn id="31" idx="3"/>
        </xdr:cNvCxnSpPr>
      </xdr:nvCxnSpPr>
      <xdr:spPr>
        <a:xfrm flipV="1">
          <a:off x="10839450" y="14698907"/>
          <a:ext cx="1314012" cy="20771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571062</xdr:colOff>
      <xdr:row>77</xdr:row>
      <xdr:rowOff>30407</xdr:rowOff>
    </xdr:from>
    <xdr:to>
      <xdr:col>20</xdr:col>
      <xdr:colOff>419100</xdr:colOff>
      <xdr:row>82</xdr:row>
      <xdr:rowOff>152400</xdr:rowOff>
    </xdr:to>
    <xdr:cxnSp macro="">
      <xdr:nvCxnSpPr>
        <xdr:cNvPr id="59" name="Прямая соединительная линия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CxnSpPr>
          <a:stCxn id="31" idx="3"/>
          <a:endCxn id="50" idx="2"/>
        </xdr:cNvCxnSpPr>
      </xdr:nvCxnSpPr>
      <xdr:spPr>
        <a:xfrm>
          <a:off x="12153462" y="14698907"/>
          <a:ext cx="457638" cy="1074493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438150</xdr:colOff>
      <xdr:row>82</xdr:row>
      <xdr:rowOff>152400</xdr:rowOff>
    </xdr:from>
    <xdr:to>
      <xdr:col>20</xdr:col>
      <xdr:colOff>419100</xdr:colOff>
      <xdr:row>83</xdr:row>
      <xdr:rowOff>76200</xdr:rowOff>
    </xdr:to>
    <xdr:cxnSp macro="">
      <xdr:nvCxnSpPr>
        <xdr:cNvPr id="60" name="Прямая соединительная линия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CxnSpPr>
          <a:stCxn id="47" idx="6"/>
          <a:endCxn id="50" idx="2"/>
        </xdr:cNvCxnSpPr>
      </xdr:nvCxnSpPr>
      <xdr:spPr>
        <a:xfrm flipV="1">
          <a:off x="11410950" y="15773400"/>
          <a:ext cx="1200150" cy="11430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457200</xdr:colOff>
      <xdr:row>84</xdr:row>
      <xdr:rowOff>9525</xdr:rowOff>
    </xdr:from>
    <xdr:to>
      <xdr:col>18</xdr:col>
      <xdr:colOff>309563</xdr:colOff>
      <xdr:row>84</xdr:row>
      <xdr:rowOff>9525</xdr:rowOff>
    </xdr:to>
    <xdr:cxnSp macro="">
      <xdr:nvCxnSpPr>
        <xdr:cNvPr id="61" name="Прямая соединительная линия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>
          <a:endCxn id="47" idx="4"/>
        </xdr:cNvCxnSpPr>
      </xdr:nvCxnSpPr>
      <xdr:spPr>
        <a:xfrm>
          <a:off x="10210800" y="16011525"/>
          <a:ext cx="1071563" cy="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457200</xdr:colOff>
      <xdr:row>79</xdr:row>
      <xdr:rowOff>19050</xdr:rowOff>
    </xdr:from>
    <xdr:to>
      <xdr:col>17</xdr:col>
      <xdr:colOff>314325</xdr:colOff>
      <xdr:row>84</xdr:row>
      <xdr:rowOff>9525</xdr:rowOff>
    </xdr:to>
    <xdr:cxnSp macro="">
      <xdr:nvCxnSpPr>
        <xdr:cNvPr id="62" name="Прямая соединительная линия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/>
      </xdr:nvCxnSpPr>
      <xdr:spPr>
        <a:xfrm flipV="1">
          <a:off x="10210800" y="15068550"/>
          <a:ext cx="466725" cy="942975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384665</xdr:colOff>
      <xdr:row>84</xdr:row>
      <xdr:rowOff>9525</xdr:rowOff>
    </xdr:from>
    <xdr:to>
      <xdr:col>18</xdr:col>
      <xdr:colOff>309563</xdr:colOff>
      <xdr:row>94</xdr:row>
      <xdr:rowOff>16300</xdr:rowOff>
    </xdr:to>
    <xdr:cxnSp macro="">
      <xdr:nvCxnSpPr>
        <xdr:cNvPr id="63" name="Прямая соединительная линия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CxnSpPr>
          <a:stCxn id="47" idx="4"/>
          <a:endCxn id="49" idx="7"/>
        </xdr:cNvCxnSpPr>
      </xdr:nvCxnSpPr>
      <xdr:spPr>
        <a:xfrm flipH="1">
          <a:off x="10747865" y="16011525"/>
          <a:ext cx="534498" cy="1911775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457200</xdr:colOff>
      <xdr:row>84</xdr:row>
      <xdr:rowOff>28575</xdr:rowOff>
    </xdr:from>
    <xdr:to>
      <xdr:col>17</xdr:col>
      <xdr:colOff>384665</xdr:colOff>
      <xdr:row>94</xdr:row>
      <xdr:rowOff>16300</xdr:rowOff>
    </xdr:to>
    <xdr:cxnSp macro="">
      <xdr:nvCxnSpPr>
        <xdr:cNvPr id="64" name="Прямая соединительная линия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>
          <a:endCxn id="49" idx="7"/>
        </xdr:cNvCxnSpPr>
      </xdr:nvCxnSpPr>
      <xdr:spPr>
        <a:xfrm>
          <a:off x="10210800" y="16030575"/>
          <a:ext cx="537065" cy="1892725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384665</xdr:colOff>
      <xdr:row>92</xdr:row>
      <xdr:rowOff>121993</xdr:rowOff>
    </xdr:from>
    <xdr:to>
      <xdr:col>20</xdr:col>
      <xdr:colOff>361512</xdr:colOff>
      <xdr:row>94</xdr:row>
      <xdr:rowOff>16300</xdr:rowOff>
    </xdr:to>
    <xdr:cxnSp macro="">
      <xdr:nvCxnSpPr>
        <xdr:cNvPr id="66" name="Прямая соединительная линия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CxnSpPr>
          <a:stCxn id="49" idx="7"/>
          <a:endCxn id="51" idx="1"/>
        </xdr:cNvCxnSpPr>
      </xdr:nvCxnSpPr>
      <xdr:spPr>
        <a:xfrm flipV="1">
          <a:off x="10747865" y="17647993"/>
          <a:ext cx="1805647" cy="275307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452438</xdr:colOff>
      <xdr:row>83</xdr:row>
      <xdr:rowOff>85725</xdr:rowOff>
    </xdr:from>
    <xdr:to>
      <xdr:col>20</xdr:col>
      <xdr:colOff>547688</xdr:colOff>
      <xdr:row>92</xdr:row>
      <xdr:rowOff>85725</xdr:rowOff>
    </xdr:to>
    <xdr:cxnSp macro="">
      <xdr:nvCxnSpPr>
        <xdr:cNvPr id="69" name="Прямая соединительная линия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CxnSpPr>
          <a:stCxn id="50" idx="4"/>
          <a:endCxn id="51" idx="0"/>
        </xdr:cNvCxnSpPr>
      </xdr:nvCxnSpPr>
      <xdr:spPr>
        <a:xfrm flipH="1">
          <a:off x="12644438" y="15897225"/>
          <a:ext cx="95250" cy="1714500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543363</xdr:colOff>
      <xdr:row>92</xdr:row>
      <xdr:rowOff>121993</xdr:rowOff>
    </xdr:from>
    <xdr:to>
      <xdr:col>22</xdr:col>
      <xdr:colOff>113862</xdr:colOff>
      <xdr:row>94</xdr:row>
      <xdr:rowOff>49457</xdr:rowOff>
    </xdr:to>
    <xdr:cxnSp macro="">
      <xdr:nvCxnSpPr>
        <xdr:cNvPr id="72" name="Прямая соединительная линия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CxnSpPr>
          <a:stCxn id="51" idx="7"/>
          <a:endCxn id="53" idx="3"/>
        </xdr:cNvCxnSpPr>
      </xdr:nvCxnSpPr>
      <xdr:spPr>
        <a:xfrm>
          <a:off x="12735363" y="17647993"/>
          <a:ext cx="789699" cy="308464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314325</xdr:colOff>
      <xdr:row>91</xdr:row>
      <xdr:rowOff>1832</xdr:rowOff>
    </xdr:from>
    <xdr:to>
      <xdr:col>23</xdr:col>
      <xdr:colOff>190062</xdr:colOff>
      <xdr:row>93</xdr:row>
      <xdr:rowOff>19050</xdr:rowOff>
    </xdr:to>
    <xdr:cxnSp macro="">
      <xdr:nvCxnSpPr>
        <xdr:cNvPr id="75" name="Прямая соединительная линия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CxnSpPr>
          <a:endCxn id="55" idx="3"/>
        </xdr:cNvCxnSpPr>
      </xdr:nvCxnSpPr>
      <xdr:spPr>
        <a:xfrm flipV="1">
          <a:off x="13725525" y="17337332"/>
          <a:ext cx="485337" cy="39821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66675</xdr:colOff>
      <xdr:row>82</xdr:row>
      <xdr:rowOff>152400</xdr:rowOff>
    </xdr:from>
    <xdr:to>
      <xdr:col>23</xdr:col>
      <xdr:colOff>190062</xdr:colOff>
      <xdr:row>90</xdr:row>
      <xdr:rowOff>17218</xdr:rowOff>
    </xdr:to>
    <xdr:cxnSp macro="">
      <xdr:nvCxnSpPr>
        <xdr:cNvPr id="78" name="Прямая соединительная линия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CxnSpPr>
          <a:stCxn id="50" idx="6"/>
          <a:endCxn id="55" idx="1"/>
        </xdr:cNvCxnSpPr>
      </xdr:nvCxnSpPr>
      <xdr:spPr>
        <a:xfrm>
          <a:off x="12868275" y="15773400"/>
          <a:ext cx="1342587" cy="138881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561975</xdr:colOff>
      <xdr:row>75</xdr:row>
      <xdr:rowOff>133350</xdr:rowOff>
    </xdr:from>
    <xdr:to>
      <xdr:col>17</xdr:col>
      <xdr:colOff>342900</xdr:colOff>
      <xdr:row>76</xdr:row>
      <xdr:rowOff>180975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/>
      </xdr:nvSpPr>
      <xdr:spPr>
        <a:xfrm>
          <a:off x="10315575" y="14420850"/>
          <a:ext cx="3905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2 </a:t>
          </a:r>
        </a:p>
      </xdr:txBody>
    </xdr:sp>
    <xdr:clientData/>
  </xdr:twoCellAnchor>
  <xdr:twoCellAnchor>
    <xdr:from>
      <xdr:col>18</xdr:col>
      <xdr:colOff>161925</xdr:colOff>
      <xdr:row>77</xdr:row>
      <xdr:rowOff>19049</xdr:rowOff>
    </xdr:from>
    <xdr:to>
      <xdr:col>18</xdr:col>
      <xdr:colOff>504825</xdr:colOff>
      <xdr:row>78</xdr:row>
      <xdr:rowOff>47624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/>
      </xdr:nvSpPr>
      <xdr:spPr>
        <a:xfrm>
          <a:off x="11134725" y="14687549"/>
          <a:ext cx="342900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1</a:t>
          </a:r>
        </a:p>
      </xdr:txBody>
    </xdr:sp>
    <xdr:clientData/>
  </xdr:twoCellAnchor>
  <xdr:twoCellAnchor>
    <xdr:from>
      <xdr:col>17</xdr:col>
      <xdr:colOff>447676</xdr:colOff>
      <xdr:row>80</xdr:row>
      <xdr:rowOff>104775</xdr:rowOff>
    </xdr:from>
    <xdr:to>
      <xdr:col>18</xdr:col>
      <xdr:colOff>257176</xdr:colOff>
      <xdr:row>82</xdr:row>
      <xdr:rowOff>9525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/>
      </xdr:nvSpPr>
      <xdr:spPr>
        <a:xfrm>
          <a:off x="10810876" y="15344775"/>
          <a:ext cx="4191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2,5</a:t>
          </a:r>
        </a:p>
      </xdr:txBody>
    </xdr:sp>
    <xdr:clientData/>
  </xdr:twoCellAnchor>
  <xdr:twoCellAnchor>
    <xdr:from>
      <xdr:col>16</xdr:col>
      <xdr:colOff>400051</xdr:colOff>
      <xdr:row>81</xdr:row>
      <xdr:rowOff>38100</xdr:rowOff>
    </xdr:from>
    <xdr:to>
      <xdr:col>17</xdr:col>
      <xdr:colOff>76201</xdr:colOff>
      <xdr:row>82</xdr:row>
      <xdr:rowOff>66675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/>
      </xdr:nvSpPr>
      <xdr:spPr>
        <a:xfrm>
          <a:off x="10153651" y="15468600"/>
          <a:ext cx="285750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2</a:t>
          </a:r>
        </a:p>
      </xdr:txBody>
    </xdr:sp>
    <xdr:clientData/>
  </xdr:twoCellAnchor>
  <xdr:twoCellAnchor>
    <xdr:from>
      <xdr:col>20</xdr:col>
      <xdr:colOff>9525</xdr:colOff>
      <xdr:row>78</xdr:row>
      <xdr:rowOff>152400</xdr:rowOff>
    </xdr:from>
    <xdr:to>
      <xdr:col>20</xdr:col>
      <xdr:colOff>371475</xdr:colOff>
      <xdr:row>80</xdr:row>
      <xdr:rowOff>9525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/>
      </xdr:nvSpPr>
      <xdr:spPr>
        <a:xfrm>
          <a:off x="12201525" y="15011400"/>
          <a:ext cx="3619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4</a:t>
          </a:r>
        </a:p>
      </xdr:txBody>
    </xdr:sp>
    <xdr:clientData/>
  </xdr:twoCellAnchor>
  <xdr:twoCellAnchor>
    <xdr:from>
      <xdr:col>19</xdr:col>
      <xdr:colOff>161925</xdr:colOff>
      <xdr:row>82</xdr:row>
      <xdr:rowOff>171449</xdr:rowOff>
    </xdr:from>
    <xdr:to>
      <xdr:col>19</xdr:col>
      <xdr:colOff>457200</xdr:colOff>
      <xdr:row>84</xdr:row>
      <xdr:rowOff>28574</xdr:rowOff>
    </xdr:to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/>
      </xdr:nvSpPr>
      <xdr:spPr>
        <a:xfrm>
          <a:off x="11744325" y="15792449"/>
          <a:ext cx="29527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4</a:t>
          </a:r>
        </a:p>
      </xdr:txBody>
    </xdr:sp>
    <xdr:clientData/>
  </xdr:twoCellAnchor>
  <xdr:twoCellAnchor>
    <xdr:from>
      <xdr:col>21</xdr:col>
      <xdr:colOff>466725</xdr:colOff>
      <xdr:row>84</xdr:row>
      <xdr:rowOff>76200</xdr:rowOff>
    </xdr:from>
    <xdr:to>
      <xdr:col>22</xdr:col>
      <xdr:colOff>228600</xdr:colOff>
      <xdr:row>85</xdr:row>
      <xdr:rowOff>95250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/>
      </xdr:nvSpPr>
      <xdr:spPr>
        <a:xfrm>
          <a:off x="13268325" y="16078200"/>
          <a:ext cx="371475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7</a:t>
          </a:r>
        </a:p>
      </xdr:txBody>
    </xdr:sp>
    <xdr:clientData/>
  </xdr:twoCellAnchor>
  <xdr:twoCellAnchor>
    <xdr:from>
      <xdr:col>20</xdr:col>
      <xdr:colOff>323850</xdr:colOff>
      <xdr:row>87</xdr:row>
      <xdr:rowOff>142874</xdr:rowOff>
    </xdr:from>
    <xdr:to>
      <xdr:col>21</xdr:col>
      <xdr:colOff>95250</xdr:colOff>
      <xdr:row>89</xdr:row>
      <xdr:rowOff>38099</xdr:rowOff>
    </xdr:to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/>
      </xdr:nvSpPr>
      <xdr:spPr>
        <a:xfrm>
          <a:off x="12515850" y="16716374"/>
          <a:ext cx="38100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10</a:t>
          </a:r>
        </a:p>
      </xdr:txBody>
    </xdr:sp>
    <xdr:clientData/>
  </xdr:twoCellAnchor>
  <xdr:twoCellAnchor>
    <xdr:from>
      <xdr:col>17</xdr:col>
      <xdr:colOff>571500</xdr:colOff>
      <xdr:row>87</xdr:row>
      <xdr:rowOff>57150</xdr:rowOff>
    </xdr:from>
    <xdr:to>
      <xdr:col>18</xdr:col>
      <xdr:colOff>342900</xdr:colOff>
      <xdr:row>88</xdr:row>
      <xdr:rowOff>152400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/>
      </xdr:nvSpPr>
      <xdr:spPr>
        <a:xfrm>
          <a:off x="10934700" y="16630650"/>
          <a:ext cx="38100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12</a:t>
          </a:r>
        </a:p>
      </xdr:txBody>
    </xdr:sp>
    <xdr:clientData/>
  </xdr:twoCellAnchor>
  <xdr:twoCellAnchor>
    <xdr:from>
      <xdr:col>16</xdr:col>
      <xdr:colOff>438150</xdr:colOff>
      <xdr:row>87</xdr:row>
      <xdr:rowOff>142875</xdr:rowOff>
    </xdr:from>
    <xdr:to>
      <xdr:col>17</xdr:col>
      <xdr:colOff>133350</xdr:colOff>
      <xdr:row>89</xdr:row>
      <xdr:rowOff>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/>
      </xdr:nvSpPr>
      <xdr:spPr>
        <a:xfrm>
          <a:off x="10191750" y="16716375"/>
          <a:ext cx="30480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7</a:t>
          </a:r>
        </a:p>
      </xdr:txBody>
    </xdr:sp>
    <xdr:clientData/>
  </xdr:twoCellAnchor>
  <xdr:twoCellAnchor>
    <xdr:from>
      <xdr:col>18</xdr:col>
      <xdr:colOff>533400</xdr:colOff>
      <xdr:row>93</xdr:row>
      <xdr:rowOff>66675</xdr:rowOff>
    </xdr:from>
    <xdr:to>
      <xdr:col>19</xdr:col>
      <xdr:colOff>257175</xdr:colOff>
      <xdr:row>94</xdr:row>
      <xdr:rowOff>47625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/>
      </xdr:nvSpPr>
      <xdr:spPr>
        <a:xfrm>
          <a:off x="11506200" y="17783175"/>
          <a:ext cx="333375" cy="171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9</a:t>
          </a:r>
        </a:p>
      </xdr:txBody>
    </xdr:sp>
    <xdr:clientData/>
  </xdr:twoCellAnchor>
  <xdr:twoCellAnchor>
    <xdr:from>
      <xdr:col>22</xdr:col>
      <xdr:colOff>504825</xdr:colOff>
      <xdr:row>92</xdr:row>
      <xdr:rowOff>28575</xdr:rowOff>
    </xdr:from>
    <xdr:to>
      <xdr:col>23</xdr:col>
      <xdr:colOff>123825</xdr:colOff>
      <xdr:row>93</xdr:row>
      <xdr:rowOff>66675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/>
      </xdr:nvSpPr>
      <xdr:spPr>
        <a:xfrm>
          <a:off x="13916025" y="17554575"/>
          <a:ext cx="22860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1</a:t>
          </a:r>
        </a:p>
      </xdr:txBody>
    </xdr:sp>
    <xdr:clientData/>
  </xdr:twoCellAnchor>
  <xdr:twoCellAnchor>
    <xdr:from>
      <xdr:col>21</xdr:col>
      <xdr:colOff>180975</xdr:colOff>
      <xdr:row>93</xdr:row>
      <xdr:rowOff>9525</xdr:rowOff>
    </xdr:from>
    <xdr:to>
      <xdr:col>21</xdr:col>
      <xdr:colOff>581025</xdr:colOff>
      <xdr:row>94</xdr:row>
      <xdr:rowOff>85725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/>
      </xdr:nvSpPr>
      <xdr:spPr>
        <a:xfrm>
          <a:off x="12982575" y="17726025"/>
          <a:ext cx="40005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0,5</a:t>
          </a:r>
        </a:p>
      </xdr:txBody>
    </xdr:sp>
    <xdr:clientData/>
  </xdr:twoCellAnchor>
  <xdr:twoCellAnchor>
    <xdr:from>
      <xdr:col>17</xdr:col>
      <xdr:colOff>200025</xdr:colOff>
      <xdr:row>83</xdr:row>
      <xdr:rowOff>180974</xdr:rowOff>
    </xdr:from>
    <xdr:to>
      <xdr:col>18</xdr:col>
      <xdr:colOff>9525</xdr:colOff>
      <xdr:row>85</xdr:row>
      <xdr:rowOff>57149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/>
      </xdr:nvSpPr>
      <xdr:spPr>
        <a:xfrm>
          <a:off x="10563225" y="15992474"/>
          <a:ext cx="41910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1,7</a:t>
          </a:r>
        </a:p>
      </xdr:txBody>
    </xdr:sp>
    <xdr:clientData/>
  </xdr:twoCellAnchor>
  <xdr:twoCellAnchor>
    <xdr:from>
      <xdr:col>16</xdr:col>
      <xdr:colOff>195263</xdr:colOff>
      <xdr:row>75</xdr:row>
      <xdr:rowOff>180975</xdr:rowOff>
    </xdr:from>
    <xdr:to>
      <xdr:col>16</xdr:col>
      <xdr:colOff>218637</xdr:colOff>
      <xdr:row>83</xdr:row>
      <xdr:rowOff>141043</xdr:rowOff>
    </xdr:to>
    <xdr:cxnSp macro="">
      <xdr:nvCxnSpPr>
        <xdr:cNvPr id="97" name="Прямая соединительная линия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CxnSpPr>
          <a:stCxn id="3" idx="1"/>
          <a:endCxn id="56" idx="4"/>
        </xdr:cNvCxnSpPr>
      </xdr:nvCxnSpPr>
      <xdr:spPr>
        <a:xfrm flipH="1" flipV="1">
          <a:off x="9948863" y="14468475"/>
          <a:ext cx="23374" cy="1484068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78</xdr:row>
      <xdr:rowOff>180975</xdr:rowOff>
    </xdr:from>
    <xdr:to>
      <xdr:col>16</xdr:col>
      <xdr:colOff>200025</xdr:colOff>
      <xdr:row>80</xdr:row>
      <xdr:rowOff>47625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/>
      </xdr:nvSpPr>
      <xdr:spPr>
        <a:xfrm>
          <a:off x="9677400" y="15039975"/>
          <a:ext cx="27622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2</a:t>
          </a:r>
        </a:p>
      </xdr:txBody>
    </xdr:sp>
    <xdr:clientData/>
  </xdr:twoCellAnchor>
  <xdr:twoCellAnchor editAs="oneCell">
    <xdr:from>
      <xdr:col>15</xdr:col>
      <xdr:colOff>257175</xdr:colOff>
      <xdr:row>1</xdr:row>
      <xdr:rowOff>19050</xdr:rowOff>
    </xdr:from>
    <xdr:to>
      <xdr:col>24</xdr:col>
      <xdr:colOff>294584</xdr:colOff>
      <xdr:row>31</xdr:row>
      <xdr:rowOff>94526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01175" y="209550"/>
          <a:ext cx="5523809" cy="57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106</xdr:row>
      <xdr:rowOff>38100</xdr:rowOff>
    </xdr:from>
    <xdr:to>
      <xdr:col>22</xdr:col>
      <xdr:colOff>181729</xdr:colOff>
      <xdr:row>135</xdr:row>
      <xdr:rowOff>766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43925" y="20231100"/>
          <a:ext cx="5401429" cy="54871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228600</xdr:colOff>
      <xdr:row>5</xdr:row>
      <xdr:rowOff>47626</xdr:rowOff>
    </xdr:from>
    <xdr:to>
      <xdr:col>18</xdr:col>
      <xdr:colOff>459441</xdr:colOff>
      <xdr:row>38</xdr:row>
      <xdr:rowOff>15566</xdr:rowOff>
    </xdr:to>
    <xdr:pic>
      <xdr:nvPicPr>
        <xdr:cNvPr id="3" name="Рисунок 2" descr="https://otvet.imgsmail.ru/download/23126355_f90d34fed6d3e1d61988e38cc4248d2a_800.jp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-6000"/>
                  </a14:imgEffect>
                  <a14:imgEffect>
                    <a14:brightnessContrast bright="44000" contrast="-5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5041" y="1000126"/>
          <a:ext cx="4466665" cy="6254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414619</xdr:colOff>
      <xdr:row>0</xdr:row>
      <xdr:rowOff>0</xdr:rowOff>
    </xdr:from>
    <xdr:to>
      <xdr:col>21</xdr:col>
      <xdr:colOff>168088</xdr:colOff>
      <xdr:row>39</xdr:row>
      <xdr:rowOff>124001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7D62C144-25FC-49EF-BF71-588D22138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825" y="0"/>
          <a:ext cx="7014881" cy="7553501"/>
        </a:xfrm>
        <a:prstGeom prst="rect">
          <a:avLst/>
        </a:prstGeom>
      </xdr:spPr>
    </xdr:pic>
    <xdr:clientData/>
  </xdr:twoCellAnchor>
  <xdr:twoCellAnchor>
    <xdr:from>
      <xdr:col>15</xdr:col>
      <xdr:colOff>381000</xdr:colOff>
      <xdr:row>7</xdr:row>
      <xdr:rowOff>19050</xdr:rowOff>
    </xdr:from>
    <xdr:to>
      <xdr:col>16</xdr:col>
      <xdr:colOff>28575</xdr:colOff>
      <xdr:row>8</xdr:row>
      <xdr:rowOff>85725</xdr:rowOff>
    </xdr:to>
    <xdr:sp macro="" textlink="">
      <xdr:nvSpPr>
        <xdr:cNvPr id="4" name="Овал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9525000" y="1352550"/>
          <a:ext cx="257175" cy="257175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S</a:t>
          </a:r>
          <a:endParaRPr lang="ru-RU" sz="1200"/>
        </a:p>
      </xdr:txBody>
    </xdr:sp>
    <xdr:clientData/>
  </xdr:twoCellAnchor>
  <xdr:twoCellAnchor>
    <xdr:from>
      <xdr:col>16</xdr:col>
      <xdr:colOff>142875</xdr:colOff>
      <xdr:row>17</xdr:row>
      <xdr:rowOff>95250</xdr:rowOff>
    </xdr:from>
    <xdr:to>
      <xdr:col>16</xdr:col>
      <xdr:colOff>400050</xdr:colOff>
      <xdr:row>18</xdr:row>
      <xdr:rowOff>161925</xdr:rowOff>
    </xdr:to>
    <xdr:sp macro="" textlink="">
      <xdr:nvSpPr>
        <xdr:cNvPr id="5" name="Овал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9896475" y="3333750"/>
          <a:ext cx="257175" cy="257175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5</a:t>
          </a:r>
        </a:p>
      </xdr:txBody>
    </xdr:sp>
    <xdr:clientData/>
  </xdr:twoCellAnchor>
  <xdr:twoCellAnchor>
    <xdr:from>
      <xdr:col>15</xdr:col>
      <xdr:colOff>190500</xdr:colOff>
      <xdr:row>14</xdr:row>
      <xdr:rowOff>95250</xdr:rowOff>
    </xdr:from>
    <xdr:to>
      <xdr:col>15</xdr:col>
      <xdr:colOff>523875</xdr:colOff>
      <xdr:row>16</xdr:row>
      <xdr:rowOff>19050</xdr:rowOff>
    </xdr:to>
    <xdr:sp macro="" textlink="">
      <xdr:nvSpPr>
        <xdr:cNvPr id="6" name="Овал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4500" y="2762250"/>
          <a:ext cx="333375" cy="304800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2</a:t>
          </a:r>
          <a:endParaRPr lang="ru-RU" sz="1400"/>
        </a:p>
      </xdr:txBody>
    </xdr:sp>
    <xdr:clientData/>
  </xdr:twoCellAnchor>
  <xdr:twoCellAnchor>
    <xdr:from>
      <xdr:col>14</xdr:col>
      <xdr:colOff>19050</xdr:colOff>
      <xdr:row>19</xdr:row>
      <xdr:rowOff>114300</xdr:rowOff>
    </xdr:from>
    <xdr:to>
      <xdr:col>14</xdr:col>
      <xdr:colOff>276225</xdr:colOff>
      <xdr:row>20</xdr:row>
      <xdr:rowOff>180975</xdr:rowOff>
    </xdr:to>
    <xdr:sp macro="" textlink="">
      <xdr:nvSpPr>
        <xdr:cNvPr id="7" name="Овал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553450" y="3733800"/>
          <a:ext cx="257175" cy="257175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6</a:t>
          </a:r>
        </a:p>
      </xdr:txBody>
    </xdr:sp>
    <xdr:clientData/>
  </xdr:twoCellAnchor>
  <xdr:twoCellAnchor>
    <xdr:from>
      <xdr:col>14</xdr:col>
      <xdr:colOff>190500</xdr:colOff>
      <xdr:row>24</xdr:row>
      <xdr:rowOff>38100</xdr:rowOff>
    </xdr:from>
    <xdr:to>
      <xdr:col>14</xdr:col>
      <xdr:colOff>447675</xdr:colOff>
      <xdr:row>25</xdr:row>
      <xdr:rowOff>104775</xdr:rowOff>
    </xdr:to>
    <xdr:sp macro="" textlink="">
      <xdr:nvSpPr>
        <xdr:cNvPr id="8" name="Овал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8724900" y="4610100"/>
          <a:ext cx="257175" cy="257175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7</a:t>
          </a:r>
        </a:p>
      </xdr:txBody>
    </xdr:sp>
    <xdr:clientData/>
  </xdr:twoCellAnchor>
  <xdr:twoCellAnchor>
    <xdr:from>
      <xdr:col>16</xdr:col>
      <xdr:colOff>85725</xdr:colOff>
      <xdr:row>27</xdr:row>
      <xdr:rowOff>66675</xdr:rowOff>
    </xdr:from>
    <xdr:to>
      <xdr:col>16</xdr:col>
      <xdr:colOff>342900</xdr:colOff>
      <xdr:row>28</xdr:row>
      <xdr:rowOff>133350</xdr:rowOff>
    </xdr:to>
    <xdr:sp macro="" textlink="">
      <xdr:nvSpPr>
        <xdr:cNvPr id="9" name="Овал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9839325" y="5210175"/>
          <a:ext cx="257175" cy="257175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8</a:t>
          </a:r>
        </a:p>
      </xdr:txBody>
    </xdr:sp>
    <xdr:clientData/>
  </xdr:twoCellAnchor>
  <xdr:twoCellAnchor>
    <xdr:from>
      <xdr:col>18</xdr:col>
      <xdr:colOff>133350</xdr:colOff>
      <xdr:row>19</xdr:row>
      <xdr:rowOff>142875</xdr:rowOff>
    </xdr:from>
    <xdr:to>
      <xdr:col>18</xdr:col>
      <xdr:colOff>390525</xdr:colOff>
      <xdr:row>21</xdr:row>
      <xdr:rowOff>19050</xdr:rowOff>
    </xdr:to>
    <xdr:sp macro="" textlink="">
      <xdr:nvSpPr>
        <xdr:cNvPr id="10" name="Овал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1106150" y="3762375"/>
          <a:ext cx="257175" cy="257175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ru-RU" sz="1100"/>
        </a:p>
      </xdr:txBody>
    </xdr:sp>
    <xdr:clientData/>
  </xdr:twoCellAnchor>
  <xdr:twoCellAnchor>
    <xdr:from>
      <xdr:col>18</xdr:col>
      <xdr:colOff>304800</xdr:colOff>
      <xdr:row>13</xdr:row>
      <xdr:rowOff>57150</xdr:rowOff>
    </xdr:from>
    <xdr:to>
      <xdr:col>18</xdr:col>
      <xdr:colOff>561975</xdr:colOff>
      <xdr:row>14</xdr:row>
      <xdr:rowOff>123825</xdr:rowOff>
    </xdr:to>
    <xdr:sp macro="" textlink="">
      <xdr:nvSpPr>
        <xdr:cNvPr id="11" name="Овал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11277600" y="2533650"/>
          <a:ext cx="257175" cy="257175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ru-RU" sz="1100"/>
        </a:p>
      </xdr:txBody>
    </xdr:sp>
    <xdr:clientData/>
  </xdr:twoCellAnchor>
  <xdr:twoCellAnchor>
    <xdr:from>
      <xdr:col>13</xdr:col>
      <xdr:colOff>533400</xdr:colOff>
      <xdr:row>33</xdr:row>
      <xdr:rowOff>57150</xdr:rowOff>
    </xdr:from>
    <xdr:to>
      <xdr:col>14</xdr:col>
      <xdr:colOff>180975</xdr:colOff>
      <xdr:row>34</xdr:row>
      <xdr:rowOff>123825</xdr:rowOff>
    </xdr:to>
    <xdr:sp macro="" textlink="">
      <xdr:nvSpPr>
        <xdr:cNvPr id="12" name="Овал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8458200" y="6343650"/>
          <a:ext cx="257175" cy="257175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466725</xdr:colOff>
      <xdr:row>32</xdr:row>
      <xdr:rowOff>180976</xdr:rowOff>
    </xdr:from>
    <xdr:to>
      <xdr:col>14</xdr:col>
      <xdr:colOff>333375</xdr:colOff>
      <xdr:row>34</xdr:row>
      <xdr:rowOff>123826</xdr:rowOff>
    </xdr:to>
    <xdr:sp macro="" textlink="">
      <xdr:nvSpPr>
        <xdr:cNvPr id="13" name="Овал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8391525" y="6276976"/>
          <a:ext cx="476250" cy="323850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9</a:t>
          </a:r>
          <a:endParaRPr lang="ru-RU" sz="1100"/>
        </a:p>
      </xdr:txBody>
    </xdr:sp>
    <xdr:clientData/>
  </xdr:twoCellAnchor>
  <xdr:twoCellAnchor>
    <xdr:from>
      <xdr:col>13</xdr:col>
      <xdr:colOff>400050</xdr:colOff>
      <xdr:row>15</xdr:row>
      <xdr:rowOff>171450</xdr:rowOff>
    </xdr:from>
    <xdr:to>
      <xdr:col>14</xdr:col>
      <xdr:colOff>47625</xdr:colOff>
      <xdr:row>17</xdr:row>
      <xdr:rowOff>47625</xdr:rowOff>
    </xdr:to>
    <xdr:sp macro="" textlink="">
      <xdr:nvSpPr>
        <xdr:cNvPr id="51" name="Овал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8324850" y="3028950"/>
          <a:ext cx="257175" cy="257175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ru-RU" sz="1100"/>
        </a:p>
      </xdr:txBody>
    </xdr:sp>
    <xdr:clientData/>
  </xdr:twoCellAnchor>
  <xdr:twoCellAnchor>
    <xdr:from>
      <xdr:col>14</xdr:col>
      <xdr:colOff>9963</xdr:colOff>
      <xdr:row>7</xdr:row>
      <xdr:rowOff>56712</xdr:rowOff>
    </xdr:from>
    <xdr:to>
      <xdr:col>15</xdr:col>
      <xdr:colOff>418662</xdr:colOff>
      <xdr:row>16</xdr:row>
      <xdr:rowOff>18612</xdr:rowOff>
    </xdr:to>
    <xdr:cxnSp macro="">
      <xdr:nvCxnSpPr>
        <xdr:cNvPr id="53" name="Прямая со стрелкой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4" idx="1"/>
          <a:endCxn id="51" idx="7"/>
        </xdr:cNvCxnSpPr>
      </xdr:nvCxnSpPr>
      <xdr:spPr>
        <a:xfrm flipH="1">
          <a:off x="8544363" y="1390212"/>
          <a:ext cx="1018299" cy="1676400"/>
        </a:xfrm>
        <a:prstGeom prst="straightConnector1">
          <a:avLst/>
        </a:prstGeom>
        <a:ln w="38100"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528638</xdr:colOff>
      <xdr:row>17</xdr:row>
      <xdr:rowOff>47625</xdr:rowOff>
    </xdr:from>
    <xdr:to>
      <xdr:col>14</xdr:col>
      <xdr:colOff>147638</xdr:colOff>
      <xdr:row>19</xdr:row>
      <xdr:rowOff>114300</xdr:rowOff>
    </xdr:to>
    <xdr:cxnSp macro="">
      <xdr:nvCxnSpPr>
        <xdr:cNvPr id="55" name="Прямая со стрелкой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1" idx="4"/>
          <a:endCxn id="7" idx="0"/>
        </xdr:cNvCxnSpPr>
      </xdr:nvCxnSpPr>
      <xdr:spPr>
        <a:xfrm>
          <a:off x="8453438" y="3286125"/>
          <a:ext cx="228600" cy="447675"/>
        </a:xfrm>
        <a:prstGeom prst="straightConnector1">
          <a:avLst/>
        </a:prstGeom>
        <a:ln w="38100"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28575</xdr:colOff>
      <xdr:row>7</xdr:row>
      <xdr:rowOff>147638</xdr:rowOff>
    </xdr:from>
    <xdr:to>
      <xdr:col>18</xdr:col>
      <xdr:colOff>304800</xdr:colOff>
      <xdr:row>13</xdr:row>
      <xdr:rowOff>185738</xdr:rowOff>
    </xdr:to>
    <xdr:cxnSp macro="">
      <xdr:nvCxnSpPr>
        <xdr:cNvPr id="59" name="Прямая со стрелкой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4" idx="6"/>
          <a:endCxn id="11" idx="2"/>
        </xdr:cNvCxnSpPr>
      </xdr:nvCxnSpPr>
      <xdr:spPr>
        <a:xfrm>
          <a:off x="9782175" y="1481138"/>
          <a:ext cx="1495425" cy="1181100"/>
        </a:xfrm>
        <a:prstGeom prst="straightConnector1">
          <a:avLst/>
        </a:prstGeom>
        <a:ln w="38100"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357188</xdr:colOff>
      <xdr:row>8</xdr:row>
      <xdr:rowOff>85725</xdr:rowOff>
    </xdr:from>
    <xdr:to>
      <xdr:col>15</xdr:col>
      <xdr:colOff>509588</xdr:colOff>
      <xdr:row>14</xdr:row>
      <xdr:rowOff>95250</xdr:rowOff>
    </xdr:to>
    <xdr:cxnSp macro="">
      <xdr:nvCxnSpPr>
        <xdr:cNvPr id="62" name="Прямая со стрелкой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CxnSpPr>
          <a:stCxn id="4" idx="4"/>
          <a:endCxn id="6" idx="0"/>
        </xdr:cNvCxnSpPr>
      </xdr:nvCxnSpPr>
      <xdr:spPr>
        <a:xfrm flipH="1">
          <a:off x="9501188" y="1609725"/>
          <a:ext cx="152400" cy="1152525"/>
        </a:xfrm>
        <a:prstGeom prst="straightConnector1">
          <a:avLst/>
        </a:prstGeom>
        <a:ln w="38100"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320780</xdr:colOff>
      <xdr:row>33</xdr:row>
      <xdr:rowOff>94812</xdr:rowOff>
    </xdr:from>
    <xdr:to>
      <xdr:col>13</xdr:col>
      <xdr:colOff>571062</xdr:colOff>
      <xdr:row>37</xdr:row>
      <xdr:rowOff>134547</xdr:rowOff>
    </xdr:to>
    <xdr:cxnSp macro="">
      <xdr:nvCxnSpPr>
        <xdr:cNvPr id="64" name="Прямая со стрелкой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CxnSpPr>
          <a:stCxn id="12" idx="1"/>
          <a:endCxn id="152" idx="7"/>
        </xdr:cNvCxnSpPr>
      </xdr:nvCxnSpPr>
      <xdr:spPr>
        <a:xfrm flipH="1">
          <a:off x="8521805" y="6381312"/>
          <a:ext cx="250282" cy="801735"/>
        </a:xfrm>
        <a:prstGeom prst="straightConnector1">
          <a:avLst/>
        </a:prstGeom>
        <a:ln w="38100"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333375</xdr:colOff>
      <xdr:row>28</xdr:row>
      <xdr:rowOff>4763</xdr:rowOff>
    </xdr:from>
    <xdr:to>
      <xdr:col>16</xdr:col>
      <xdr:colOff>85725</xdr:colOff>
      <xdr:row>33</xdr:row>
      <xdr:rowOff>152401</xdr:rowOff>
    </xdr:to>
    <xdr:cxnSp macro="">
      <xdr:nvCxnSpPr>
        <xdr:cNvPr id="66" name="Прямая со стрелкой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CxnSpPr>
          <a:stCxn id="9" idx="2"/>
          <a:endCxn id="13" idx="6"/>
        </xdr:cNvCxnSpPr>
      </xdr:nvCxnSpPr>
      <xdr:spPr>
        <a:xfrm flipH="1">
          <a:off x="8867775" y="5338763"/>
          <a:ext cx="971550" cy="1100138"/>
        </a:xfrm>
        <a:prstGeom prst="straightConnector1">
          <a:avLst/>
        </a:prstGeom>
        <a:ln w="38100"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410013</xdr:colOff>
      <xdr:row>18</xdr:row>
      <xdr:rowOff>124263</xdr:rowOff>
    </xdr:from>
    <xdr:to>
      <xdr:col>16</xdr:col>
      <xdr:colOff>180537</xdr:colOff>
      <xdr:row>24</xdr:row>
      <xdr:rowOff>75762</xdr:rowOff>
    </xdr:to>
    <xdr:cxnSp macro="">
      <xdr:nvCxnSpPr>
        <xdr:cNvPr id="70" name="Прямая со стрелкой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5" idx="3"/>
          <a:endCxn id="8" idx="7"/>
        </xdr:cNvCxnSpPr>
      </xdr:nvCxnSpPr>
      <xdr:spPr>
        <a:xfrm flipH="1">
          <a:off x="8944413" y="3553263"/>
          <a:ext cx="989724" cy="1094499"/>
        </a:xfrm>
        <a:prstGeom prst="straightConnector1">
          <a:avLst/>
        </a:prstGeom>
        <a:ln w="38100">
          <a:solidFill>
            <a:schemeClr val="tx2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271463</xdr:colOff>
      <xdr:row>18</xdr:row>
      <xdr:rowOff>161925</xdr:rowOff>
    </xdr:from>
    <xdr:to>
      <xdr:col>16</xdr:col>
      <xdr:colOff>305238</xdr:colOff>
      <xdr:row>27</xdr:row>
      <xdr:rowOff>104337</xdr:rowOff>
    </xdr:to>
    <xdr:cxnSp macro="">
      <xdr:nvCxnSpPr>
        <xdr:cNvPr id="71" name="Прямая со стрелкой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5" idx="4"/>
          <a:endCxn id="9" idx="7"/>
        </xdr:cNvCxnSpPr>
      </xdr:nvCxnSpPr>
      <xdr:spPr>
        <a:xfrm>
          <a:off x="10025063" y="3590925"/>
          <a:ext cx="33775" cy="1656912"/>
        </a:xfrm>
        <a:prstGeom prst="straightConnector1">
          <a:avLst/>
        </a:prstGeom>
        <a:ln w="38100">
          <a:solidFill>
            <a:schemeClr val="tx2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271463</xdr:colOff>
      <xdr:row>14</xdr:row>
      <xdr:rowOff>123825</xdr:rowOff>
    </xdr:from>
    <xdr:to>
      <xdr:col>18</xdr:col>
      <xdr:colOff>433388</xdr:colOff>
      <xdr:row>17</xdr:row>
      <xdr:rowOff>95250</xdr:rowOff>
    </xdr:to>
    <xdr:cxnSp macro="">
      <xdr:nvCxnSpPr>
        <xdr:cNvPr id="74" name="Прямая со стрелкой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11" idx="4"/>
          <a:endCxn id="5" idx="0"/>
        </xdr:cNvCxnSpPr>
      </xdr:nvCxnSpPr>
      <xdr:spPr>
        <a:xfrm flipH="1">
          <a:off x="10025063" y="2790825"/>
          <a:ext cx="1381125" cy="542925"/>
        </a:xfrm>
        <a:prstGeom prst="straightConnector1">
          <a:avLst/>
        </a:prstGeom>
        <a:ln w="38100">
          <a:solidFill>
            <a:schemeClr val="tx2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400050</xdr:colOff>
      <xdr:row>18</xdr:row>
      <xdr:rowOff>33338</xdr:rowOff>
    </xdr:from>
    <xdr:to>
      <xdr:col>18</xdr:col>
      <xdr:colOff>171012</xdr:colOff>
      <xdr:row>19</xdr:row>
      <xdr:rowOff>180537</xdr:rowOff>
    </xdr:to>
    <xdr:cxnSp macro="">
      <xdr:nvCxnSpPr>
        <xdr:cNvPr id="77" name="Прямая со стрелкой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>
          <a:stCxn id="10" idx="1"/>
          <a:endCxn id="5" idx="6"/>
        </xdr:cNvCxnSpPr>
      </xdr:nvCxnSpPr>
      <xdr:spPr>
        <a:xfrm flipH="1" flipV="1">
          <a:off x="10153650" y="3462338"/>
          <a:ext cx="990162" cy="337699"/>
        </a:xfrm>
        <a:prstGeom prst="straightConnector1">
          <a:avLst/>
        </a:prstGeom>
        <a:ln w="38100">
          <a:solidFill>
            <a:schemeClr val="tx2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475053</xdr:colOff>
      <xdr:row>15</xdr:row>
      <xdr:rowOff>164913</xdr:rowOff>
    </xdr:from>
    <xdr:to>
      <xdr:col>16</xdr:col>
      <xdr:colOff>142875</xdr:colOff>
      <xdr:row>18</xdr:row>
      <xdr:rowOff>33338</xdr:rowOff>
    </xdr:to>
    <xdr:cxnSp macro="">
      <xdr:nvCxnSpPr>
        <xdr:cNvPr id="80" name="Прямая со стрелкой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6" idx="5"/>
          <a:endCxn id="5" idx="2"/>
        </xdr:cNvCxnSpPr>
      </xdr:nvCxnSpPr>
      <xdr:spPr>
        <a:xfrm>
          <a:off x="9619053" y="3022413"/>
          <a:ext cx="277422" cy="439925"/>
        </a:xfrm>
        <a:prstGeom prst="straightConnector1">
          <a:avLst/>
        </a:prstGeom>
        <a:ln w="38100"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171012</xdr:colOff>
      <xdr:row>14</xdr:row>
      <xdr:rowOff>86163</xdr:rowOff>
    </xdr:from>
    <xdr:to>
      <xdr:col>18</xdr:col>
      <xdr:colOff>524313</xdr:colOff>
      <xdr:row>19</xdr:row>
      <xdr:rowOff>180537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CxnSpPr>
          <a:stCxn id="11" idx="5"/>
          <a:endCxn id="10" idx="1"/>
        </xdr:cNvCxnSpPr>
      </xdr:nvCxnSpPr>
      <xdr:spPr>
        <a:xfrm flipH="1">
          <a:off x="11143812" y="2753163"/>
          <a:ext cx="353301" cy="1046874"/>
        </a:xfrm>
        <a:prstGeom prst="straightConnector1">
          <a:avLst/>
        </a:prstGeom>
        <a:ln w="38100"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342900</xdr:colOff>
      <xdr:row>20</xdr:row>
      <xdr:rowOff>171888</xdr:rowOff>
    </xdr:from>
    <xdr:to>
      <xdr:col>18</xdr:col>
      <xdr:colOff>171012</xdr:colOff>
      <xdr:row>28</xdr:row>
      <xdr:rowOff>4763</xdr:rowOff>
    </xdr:to>
    <xdr:cxnSp macro="">
      <xdr:nvCxnSpPr>
        <xdr:cNvPr id="89" name="Прямая со стрелкой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CxnSpPr>
          <a:stCxn id="10" idx="3"/>
          <a:endCxn id="9" idx="6"/>
        </xdr:cNvCxnSpPr>
      </xdr:nvCxnSpPr>
      <xdr:spPr>
        <a:xfrm flipH="1">
          <a:off x="10096500" y="3981888"/>
          <a:ext cx="1047312" cy="1356875"/>
        </a:xfrm>
        <a:prstGeom prst="straightConnector1">
          <a:avLst/>
        </a:prstGeom>
        <a:ln w="38100"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52388</xdr:colOff>
      <xdr:row>25</xdr:row>
      <xdr:rowOff>67113</xdr:rowOff>
    </xdr:from>
    <xdr:to>
      <xdr:col>14</xdr:col>
      <xdr:colOff>228162</xdr:colOff>
      <xdr:row>33</xdr:row>
      <xdr:rowOff>57150</xdr:rowOff>
    </xdr:to>
    <xdr:cxnSp macro="">
      <xdr:nvCxnSpPr>
        <xdr:cNvPr id="92" name="Прямая со стрелкой 91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CxnSpPr>
          <a:stCxn id="8" idx="3"/>
          <a:endCxn id="12" idx="0"/>
        </xdr:cNvCxnSpPr>
      </xdr:nvCxnSpPr>
      <xdr:spPr>
        <a:xfrm flipH="1">
          <a:off x="8586788" y="4829613"/>
          <a:ext cx="175774" cy="1514037"/>
        </a:xfrm>
        <a:prstGeom prst="straightConnector1">
          <a:avLst/>
        </a:prstGeom>
        <a:ln w="38100"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410013</xdr:colOff>
      <xdr:row>25</xdr:row>
      <xdr:rowOff>67113</xdr:rowOff>
    </xdr:from>
    <xdr:to>
      <xdr:col>16</xdr:col>
      <xdr:colOff>123387</xdr:colOff>
      <xdr:row>27</xdr:row>
      <xdr:rowOff>104337</xdr:rowOff>
    </xdr:to>
    <xdr:cxnSp macro="">
      <xdr:nvCxnSpPr>
        <xdr:cNvPr id="98" name="Прямая со стрелкой 97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CxnSpPr>
          <a:stCxn id="9" idx="1"/>
          <a:endCxn id="8" idx="5"/>
        </xdr:cNvCxnSpPr>
      </xdr:nvCxnSpPr>
      <xdr:spPr>
        <a:xfrm flipH="1" flipV="1">
          <a:off x="8944413" y="4829613"/>
          <a:ext cx="932574" cy="418224"/>
        </a:xfrm>
        <a:prstGeom prst="straightConnector1">
          <a:avLst/>
        </a:prstGeom>
        <a:ln w="38100">
          <a:solidFill>
            <a:schemeClr val="tx2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600513</xdr:colOff>
      <xdr:row>1</xdr:row>
      <xdr:rowOff>0</xdr:rowOff>
    </xdr:from>
    <xdr:to>
      <xdr:col>16</xdr:col>
      <xdr:colOff>0</xdr:colOff>
      <xdr:row>7</xdr:row>
      <xdr:rowOff>56712</xdr:rowOff>
    </xdr:to>
    <xdr:cxnSp macro="">
      <xdr:nvCxnSpPr>
        <xdr:cNvPr id="103" name="Прямая со стрелкой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CxnSpPr>
          <a:endCxn id="4" idx="7"/>
        </xdr:cNvCxnSpPr>
      </xdr:nvCxnSpPr>
      <xdr:spPr>
        <a:xfrm flipH="1">
          <a:off x="9744513" y="190500"/>
          <a:ext cx="9087" cy="1199712"/>
        </a:xfrm>
        <a:prstGeom prst="straightConnector1">
          <a:avLst/>
        </a:prstGeom>
        <a:ln w="76200">
          <a:solidFill>
            <a:schemeClr val="accent1">
              <a:lumMod val="7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9524</xdr:colOff>
      <xdr:row>2</xdr:row>
      <xdr:rowOff>161925</xdr:rowOff>
    </xdr:from>
    <xdr:to>
      <xdr:col>18</xdr:col>
      <xdr:colOff>266699</xdr:colOff>
      <xdr:row>4</xdr:row>
      <xdr:rowOff>57150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/>
      </xdr:nvSpPr>
      <xdr:spPr>
        <a:xfrm>
          <a:off x="9763124" y="542925"/>
          <a:ext cx="147637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200" b="1"/>
            <a:t>300</a:t>
          </a:r>
          <a:r>
            <a:rPr lang="ru-RU" sz="1200" b="1" baseline="0"/>
            <a:t> тыс.куб.м/сут</a:t>
          </a:r>
          <a:endParaRPr lang="ru-RU" sz="1200" b="1"/>
        </a:p>
      </xdr:txBody>
    </xdr:sp>
    <xdr:clientData/>
  </xdr:twoCellAnchor>
  <xdr:twoCellAnchor>
    <xdr:from>
      <xdr:col>14</xdr:col>
      <xdr:colOff>238563</xdr:colOff>
      <xdr:row>18</xdr:row>
      <xdr:rowOff>33338</xdr:rowOff>
    </xdr:from>
    <xdr:to>
      <xdr:col>16</xdr:col>
      <xdr:colOff>142875</xdr:colOff>
      <xdr:row>19</xdr:row>
      <xdr:rowOff>151962</xdr:rowOff>
    </xdr:to>
    <xdr:cxnSp macro="">
      <xdr:nvCxnSpPr>
        <xdr:cNvPr id="130" name="Прямая со стрелкой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CxnSpPr>
          <a:stCxn id="5" idx="2"/>
          <a:endCxn id="7" idx="7"/>
        </xdr:cNvCxnSpPr>
      </xdr:nvCxnSpPr>
      <xdr:spPr>
        <a:xfrm flipH="1">
          <a:off x="8772963" y="3462338"/>
          <a:ext cx="1123512" cy="309124"/>
        </a:xfrm>
        <a:prstGeom prst="straightConnector1">
          <a:avLst/>
        </a:prstGeom>
        <a:ln w="38100">
          <a:solidFill>
            <a:schemeClr val="tx2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590550</xdr:colOff>
      <xdr:row>9</xdr:row>
      <xdr:rowOff>114301</xdr:rowOff>
    </xdr:from>
    <xdr:to>
      <xdr:col>19</xdr:col>
      <xdr:colOff>95250</xdr:colOff>
      <xdr:row>10</xdr:row>
      <xdr:rowOff>171451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/>
      </xdr:nvSpPr>
      <xdr:spPr>
        <a:xfrm>
          <a:off x="10344150" y="1828801"/>
          <a:ext cx="133350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250</a:t>
          </a:r>
          <a:r>
            <a:rPr lang="ru-RU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тыс.куб.м/сут</a:t>
          </a:r>
          <a:endParaRPr lang="ru-RU">
            <a:effectLst/>
          </a:endParaRPr>
        </a:p>
      </xdr:txBody>
    </xdr:sp>
    <xdr:clientData/>
  </xdr:twoCellAnchor>
  <xdr:twoCellAnchor>
    <xdr:from>
      <xdr:col>12</xdr:col>
      <xdr:colOff>600075</xdr:colOff>
      <xdr:row>10</xdr:row>
      <xdr:rowOff>76200</xdr:rowOff>
    </xdr:from>
    <xdr:to>
      <xdr:col>15</xdr:col>
      <xdr:colOff>28575</xdr:colOff>
      <xdr:row>11</xdr:row>
      <xdr:rowOff>85725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/>
      </xdr:nvSpPr>
      <xdr:spPr>
        <a:xfrm>
          <a:off x="7915275" y="1981200"/>
          <a:ext cx="125730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 b="1"/>
            <a:t>200тыс.куб.м/сут</a:t>
          </a:r>
        </a:p>
      </xdr:txBody>
    </xdr:sp>
    <xdr:clientData/>
  </xdr:twoCellAnchor>
  <xdr:twoCellAnchor>
    <xdr:from>
      <xdr:col>15</xdr:col>
      <xdr:colOff>276224</xdr:colOff>
      <xdr:row>11</xdr:row>
      <xdr:rowOff>123824</xdr:rowOff>
    </xdr:from>
    <xdr:to>
      <xdr:col>17</xdr:col>
      <xdr:colOff>361949</xdr:colOff>
      <xdr:row>13</xdr:row>
      <xdr:rowOff>95249</xdr:rowOff>
    </xdr:to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/>
      </xdr:nvSpPr>
      <xdr:spPr>
        <a:xfrm>
          <a:off x="9420224" y="2219324"/>
          <a:ext cx="1304925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100тыс.куб.м/сут</a:t>
          </a:r>
          <a:endParaRPr lang="ru-RU">
            <a:effectLst/>
          </a:endParaRPr>
        </a:p>
        <a:p>
          <a:endParaRPr lang="ru-RU" sz="1100"/>
        </a:p>
      </xdr:txBody>
    </xdr:sp>
    <xdr:clientData/>
  </xdr:twoCellAnchor>
  <xdr:twoCellAnchor>
    <xdr:from>
      <xdr:col>17</xdr:col>
      <xdr:colOff>238125</xdr:colOff>
      <xdr:row>15</xdr:row>
      <xdr:rowOff>76200</xdr:rowOff>
    </xdr:from>
    <xdr:to>
      <xdr:col>18</xdr:col>
      <xdr:colOff>123825</xdr:colOff>
      <xdr:row>16</xdr:row>
      <xdr:rowOff>152400</xdr:rowOff>
    </xdr:to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/>
      </xdr:nvSpPr>
      <xdr:spPr>
        <a:xfrm>
          <a:off x="10601325" y="2933700"/>
          <a:ext cx="4953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200</a:t>
          </a:r>
        </a:p>
      </xdr:txBody>
    </xdr:sp>
    <xdr:clientData/>
  </xdr:twoCellAnchor>
  <xdr:twoCellAnchor>
    <xdr:from>
      <xdr:col>18</xdr:col>
      <xdr:colOff>323849</xdr:colOff>
      <xdr:row>17</xdr:row>
      <xdr:rowOff>152399</xdr:rowOff>
    </xdr:from>
    <xdr:to>
      <xdr:col>20</xdr:col>
      <xdr:colOff>485774</xdr:colOff>
      <xdr:row>19</xdr:row>
      <xdr:rowOff>104774</xdr:rowOff>
    </xdr:to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/>
      </xdr:nvSpPr>
      <xdr:spPr>
        <a:xfrm>
          <a:off x="11296649" y="3390899"/>
          <a:ext cx="1381125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170тыс.куб.м/сут</a:t>
          </a:r>
          <a:endParaRPr lang="ru-RU">
            <a:effectLst/>
          </a:endParaRPr>
        </a:p>
        <a:p>
          <a:endParaRPr lang="ru-RU" sz="1100"/>
        </a:p>
      </xdr:txBody>
    </xdr:sp>
    <xdr:clientData/>
  </xdr:twoCellAnchor>
  <xdr:twoCellAnchor>
    <xdr:from>
      <xdr:col>17</xdr:col>
      <xdr:colOff>19050</xdr:colOff>
      <xdr:row>18</xdr:row>
      <xdr:rowOff>47624</xdr:rowOff>
    </xdr:from>
    <xdr:to>
      <xdr:col>17</xdr:col>
      <xdr:colOff>447675</xdr:colOff>
      <xdr:row>19</xdr:row>
      <xdr:rowOff>104775</xdr:rowOff>
    </xdr:to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/>
      </xdr:nvSpPr>
      <xdr:spPr>
        <a:xfrm>
          <a:off x="10382250" y="3476624"/>
          <a:ext cx="428625" cy="2476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</a:t>
          </a:r>
          <a:endParaRPr lang="ru-RU">
            <a:effectLst/>
          </a:endParaRPr>
        </a:p>
        <a:p>
          <a:endParaRPr lang="ru-RU" sz="1100"/>
        </a:p>
      </xdr:txBody>
    </xdr:sp>
    <xdr:clientData/>
  </xdr:twoCellAnchor>
  <xdr:twoCellAnchor>
    <xdr:from>
      <xdr:col>11</xdr:col>
      <xdr:colOff>552450</xdr:colOff>
      <xdr:row>17</xdr:row>
      <xdr:rowOff>152399</xdr:rowOff>
    </xdr:from>
    <xdr:to>
      <xdr:col>14</xdr:col>
      <xdr:colOff>9525</xdr:colOff>
      <xdr:row>19</xdr:row>
      <xdr:rowOff>9524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/>
      </xdr:nvSpPr>
      <xdr:spPr>
        <a:xfrm>
          <a:off x="7258050" y="3390899"/>
          <a:ext cx="128587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50тыс.куб.м/сут</a:t>
          </a:r>
          <a:endParaRPr lang="ru-RU">
            <a:effectLst/>
          </a:endParaRPr>
        </a:p>
        <a:p>
          <a:endParaRPr lang="ru-RU" sz="1100"/>
        </a:p>
      </xdr:txBody>
    </xdr:sp>
    <xdr:clientData/>
  </xdr:twoCellAnchor>
  <xdr:twoCellAnchor>
    <xdr:from>
      <xdr:col>14</xdr:col>
      <xdr:colOff>428625</xdr:colOff>
      <xdr:row>18</xdr:row>
      <xdr:rowOff>19050</xdr:rowOff>
    </xdr:from>
    <xdr:to>
      <xdr:col>15</xdr:col>
      <xdr:colOff>361950</xdr:colOff>
      <xdr:row>19</xdr:row>
      <xdr:rowOff>57150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/>
      </xdr:nvSpPr>
      <xdr:spPr>
        <a:xfrm>
          <a:off x="8963025" y="3448050"/>
          <a:ext cx="542925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100</a:t>
          </a:r>
        </a:p>
      </xdr:txBody>
    </xdr:sp>
    <xdr:clientData/>
  </xdr:twoCellAnchor>
  <xdr:twoCellAnchor>
    <xdr:from>
      <xdr:col>15</xdr:col>
      <xdr:colOff>476251</xdr:colOff>
      <xdr:row>15</xdr:row>
      <xdr:rowOff>123824</xdr:rowOff>
    </xdr:from>
    <xdr:to>
      <xdr:col>16</xdr:col>
      <xdr:colOff>304801</xdr:colOff>
      <xdr:row>16</xdr:row>
      <xdr:rowOff>152399</xdr:rowOff>
    </xdr:to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/>
      </xdr:nvSpPr>
      <xdr:spPr>
        <a:xfrm>
          <a:off x="9620251" y="2981324"/>
          <a:ext cx="438150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70</a:t>
          </a:r>
          <a:endParaRPr lang="ru-RU">
            <a:effectLst/>
          </a:endParaRPr>
        </a:p>
        <a:p>
          <a:endParaRPr lang="ru-RU" sz="1100"/>
        </a:p>
      </xdr:txBody>
    </xdr:sp>
    <xdr:clientData/>
  </xdr:twoCellAnchor>
  <xdr:twoCellAnchor>
    <xdr:from>
      <xdr:col>14</xdr:col>
      <xdr:colOff>57149</xdr:colOff>
      <xdr:row>21</xdr:row>
      <xdr:rowOff>123826</xdr:rowOff>
    </xdr:from>
    <xdr:to>
      <xdr:col>16</xdr:col>
      <xdr:colOff>85725</xdr:colOff>
      <xdr:row>23</xdr:row>
      <xdr:rowOff>9526</xdr:rowOff>
    </xdr:to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/>
      </xdr:nvSpPr>
      <xdr:spPr>
        <a:xfrm>
          <a:off x="8591549" y="4124326"/>
          <a:ext cx="1247776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70тыс.куб.м/сут</a:t>
          </a:r>
          <a:endParaRPr lang="ru-RU">
            <a:effectLst/>
          </a:endParaRPr>
        </a:p>
        <a:p>
          <a:endParaRPr lang="ru-RU" sz="1100"/>
        </a:p>
      </xdr:txBody>
    </xdr:sp>
    <xdr:clientData/>
  </xdr:twoCellAnchor>
  <xdr:twoCellAnchor>
    <xdr:from>
      <xdr:col>17</xdr:col>
      <xdr:colOff>95250</xdr:colOff>
      <xdr:row>23</xdr:row>
      <xdr:rowOff>104775</xdr:rowOff>
    </xdr:from>
    <xdr:to>
      <xdr:col>19</xdr:col>
      <xdr:colOff>476250</xdr:colOff>
      <xdr:row>25</xdr:row>
      <xdr:rowOff>28575</xdr:rowOff>
    </xdr:to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/>
      </xdr:nvSpPr>
      <xdr:spPr>
        <a:xfrm>
          <a:off x="10458450" y="4486275"/>
          <a:ext cx="16002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50тыс.куб.м/сут</a:t>
          </a:r>
          <a:endParaRPr lang="ru-RU">
            <a:effectLst/>
          </a:endParaRPr>
        </a:p>
        <a:p>
          <a:endParaRPr lang="ru-RU" sz="1100"/>
        </a:p>
      </xdr:txBody>
    </xdr:sp>
    <xdr:clientData/>
  </xdr:twoCellAnchor>
  <xdr:twoCellAnchor>
    <xdr:from>
      <xdr:col>16</xdr:col>
      <xdr:colOff>238126</xdr:colOff>
      <xdr:row>20</xdr:row>
      <xdr:rowOff>95250</xdr:rowOff>
    </xdr:from>
    <xdr:to>
      <xdr:col>17</xdr:col>
      <xdr:colOff>85726</xdr:colOff>
      <xdr:row>21</xdr:row>
      <xdr:rowOff>161925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/>
      </xdr:nvSpPr>
      <xdr:spPr>
        <a:xfrm>
          <a:off x="9991726" y="3905250"/>
          <a:ext cx="45720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</a:t>
          </a:r>
          <a:endParaRPr lang="ru-RU">
            <a:effectLst/>
          </a:endParaRPr>
        </a:p>
        <a:p>
          <a:endParaRPr lang="ru-RU" sz="1100"/>
        </a:p>
      </xdr:txBody>
    </xdr:sp>
    <xdr:clientData/>
  </xdr:twoCellAnchor>
  <xdr:twoCellAnchor>
    <xdr:from>
      <xdr:col>15</xdr:col>
      <xdr:colOff>114300</xdr:colOff>
      <xdr:row>25</xdr:row>
      <xdr:rowOff>19051</xdr:rowOff>
    </xdr:from>
    <xdr:to>
      <xdr:col>15</xdr:col>
      <xdr:colOff>523875</xdr:colOff>
      <xdr:row>26</xdr:row>
      <xdr:rowOff>57150</xdr:rowOff>
    </xdr:to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/>
      </xdr:nvSpPr>
      <xdr:spPr>
        <a:xfrm>
          <a:off x="9258300" y="4781551"/>
          <a:ext cx="409575" cy="2285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endParaRPr lang="ru-RU">
            <a:effectLst/>
          </a:endParaRPr>
        </a:p>
        <a:p>
          <a:endParaRPr lang="ru-RU" sz="1100"/>
        </a:p>
      </xdr:txBody>
    </xdr:sp>
    <xdr:clientData/>
  </xdr:twoCellAnchor>
  <xdr:twoCellAnchor>
    <xdr:from>
      <xdr:col>13</xdr:col>
      <xdr:colOff>123824</xdr:colOff>
      <xdr:row>27</xdr:row>
      <xdr:rowOff>123825</xdr:rowOff>
    </xdr:from>
    <xdr:to>
      <xdr:col>15</xdr:col>
      <xdr:colOff>180975</xdr:colOff>
      <xdr:row>28</xdr:row>
      <xdr:rowOff>152400</xdr:rowOff>
    </xdr:to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/>
      </xdr:nvSpPr>
      <xdr:spPr>
        <a:xfrm>
          <a:off x="8048624" y="5267325"/>
          <a:ext cx="1276351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70тыс.куб.м/сут</a:t>
          </a:r>
          <a:endParaRPr lang="ru-RU">
            <a:effectLst/>
          </a:endParaRPr>
        </a:p>
        <a:p>
          <a:endParaRPr lang="ru-RU" sz="1100"/>
        </a:p>
      </xdr:txBody>
    </xdr:sp>
    <xdr:clientData/>
  </xdr:twoCellAnchor>
  <xdr:twoCellAnchor>
    <xdr:from>
      <xdr:col>14</xdr:col>
      <xdr:colOff>571499</xdr:colOff>
      <xdr:row>31</xdr:row>
      <xdr:rowOff>19050</xdr:rowOff>
    </xdr:from>
    <xdr:to>
      <xdr:col>17</xdr:col>
      <xdr:colOff>466725</xdr:colOff>
      <xdr:row>32</xdr:row>
      <xdr:rowOff>114299</xdr:rowOff>
    </xdr:to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/>
      </xdr:nvSpPr>
      <xdr:spPr>
        <a:xfrm>
          <a:off x="9105899" y="5924550"/>
          <a:ext cx="1724026" cy="2857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100тыс.куб.м/сут</a:t>
          </a:r>
          <a:endParaRPr lang="ru-RU">
            <a:effectLst/>
          </a:endParaRPr>
        </a:p>
        <a:p>
          <a:endParaRPr lang="ru-RU" sz="1100"/>
        </a:p>
      </xdr:txBody>
    </xdr:sp>
    <xdr:clientData/>
  </xdr:twoCellAnchor>
  <xdr:twoCellAnchor>
    <xdr:from>
      <xdr:col>12</xdr:col>
      <xdr:colOff>523875</xdr:colOff>
      <xdr:row>37</xdr:row>
      <xdr:rowOff>85725</xdr:rowOff>
    </xdr:from>
    <xdr:to>
      <xdr:col>13</xdr:col>
      <xdr:colOff>390525</xdr:colOff>
      <xdr:row>39</xdr:row>
      <xdr:rowOff>38100</xdr:rowOff>
    </xdr:to>
    <xdr:sp macro="" textlink="">
      <xdr:nvSpPr>
        <xdr:cNvPr id="152" name="Овал 151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/>
      </xdr:nvSpPr>
      <xdr:spPr>
        <a:xfrm>
          <a:off x="7839075" y="7134225"/>
          <a:ext cx="476250" cy="333375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</a:t>
          </a:r>
          <a:endParaRPr lang="ru-RU" sz="1100"/>
        </a:p>
      </xdr:txBody>
    </xdr:sp>
    <xdr:clientData/>
  </xdr:twoCellAnchor>
  <xdr:twoCellAnchor>
    <xdr:from>
      <xdr:col>13</xdr:col>
      <xdr:colOff>371476</xdr:colOff>
      <xdr:row>37</xdr:row>
      <xdr:rowOff>133350</xdr:rowOff>
    </xdr:from>
    <xdr:to>
      <xdr:col>15</xdr:col>
      <xdr:colOff>495300</xdr:colOff>
      <xdr:row>39</xdr:row>
      <xdr:rowOff>9525</xdr:rowOff>
    </xdr:to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/>
      </xdr:nvSpPr>
      <xdr:spPr>
        <a:xfrm>
          <a:off x="8296276" y="7181850"/>
          <a:ext cx="1343024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50тыс.куб.м/сут</a:t>
          </a:r>
          <a:endParaRPr lang="ru-RU">
            <a:effectLst/>
          </a:endParaRPr>
        </a:p>
        <a:p>
          <a:endParaRPr lang="ru-RU" sz="1100"/>
        </a:p>
      </xdr:txBody>
    </xdr:sp>
    <xdr:clientData/>
  </xdr:twoCellAnchor>
  <xdr:twoCellAnchor editAs="oneCell">
    <xdr:from>
      <xdr:col>0</xdr:col>
      <xdr:colOff>0</xdr:colOff>
      <xdr:row>6</xdr:row>
      <xdr:rowOff>158003</xdr:rowOff>
    </xdr:from>
    <xdr:to>
      <xdr:col>8</xdr:col>
      <xdr:colOff>238877</xdr:colOff>
      <xdr:row>35</xdr:row>
      <xdr:rowOff>120669</xdr:rowOff>
    </xdr:to>
    <xdr:pic>
      <xdr:nvPicPr>
        <xdr:cNvPr id="174" name="Рисунок 173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01003"/>
          <a:ext cx="5359965" cy="5487166"/>
        </a:xfrm>
        <a:prstGeom prst="rect">
          <a:avLst/>
        </a:prstGeom>
      </xdr:spPr>
    </xdr:pic>
    <xdr:clientData/>
  </xdr:twoCellAnchor>
  <xdr:twoCellAnchor editAs="oneCell">
    <xdr:from>
      <xdr:col>19</xdr:col>
      <xdr:colOff>100854</xdr:colOff>
      <xdr:row>89</xdr:row>
      <xdr:rowOff>145676</xdr:rowOff>
    </xdr:from>
    <xdr:to>
      <xdr:col>28</xdr:col>
      <xdr:colOff>92890</xdr:colOff>
      <xdr:row>119</xdr:row>
      <xdr:rowOff>141597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1C26E096-6450-4AE6-9C0E-F38C241B7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78236" y="17100176"/>
          <a:ext cx="5438095" cy="57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381000</xdr:colOff>
      <xdr:row>7</xdr:row>
      <xdr:rowOff>19050</xdr:rowOff>
    </xdr:from>
    <xdr:to>
      <xdr:col>16</xdr:col>
      <xdr:colOff>28575</xdr:colOff>
      <xdr:row>8</xdr:row>
      <xdr:rowOff>85725</xdr:rowOff>
    </xdr:to>
    <xdr:sp macro="" textlink="">
      <xdr:nvSpPr>
        <xdr:cNvPr id="3" name="Овал 2">
          <a:extLst>
            <a:ext uri="{FF2B5EF4-FFF2-40B4-BE49-F238E27FC236}">
              <a16:creationId xmlns:a16="http://schemas.microsoft.com/office/drawing/2014/main" id="{62B6B538-B589-4C9D-9873-8DAA195613DB}"/>
            </a:ext>
          </a:extLst>
        </xdr:cNvPr>
        <xdr:cNvSpPr/>
      </xdr:nvSpPr>
      <xdr:spPr>
        <a:xfrm>
          <a:off x="9801225" y="1352550"/>
          <a:ext cx="257175" cy="257175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200"/>
        </a:p>
      </xdr:txBody>
    </xdr:sp>
    <xdr:clientData/>
  </xdr:twoCellAnchor>
  <xdr:twoCellAnchor>
    <xdr:from>
      <xdr:col>16</xdr:col>
      <xdr:colOff>142875</xdr:colOff>
      <xdr:row>17</xdr:row>
      <xdr:rowOff>95250</xdr:rowOff>
    </xdr:from>
    <xdr:to>
      <xdr:col>16</xdr:col>
      <xdr:colOff>400050</xdr:colOff>
      <xdr:row>18</xdr:row>
      <xdr:rowOff>161925</xdr:rowOff>
    </xdr:to>
    <xdr:sp macro="" textlink="">
      <xdr:nvSpPr>
        <xdr:cNvPr id="4" name="Овал 3">
          <a:extLst>
            <a:ext uri="{FF2B5EF4-FFF2-40B4-BE49-F238E27FC236}">
              <a16:creationId xmlns:a16="http://schemas.microsoft.com/office/drawing/2014/main" id="{F5E38A41-C853-42D2-8C9D-7934B1F66083}"/>
            </a:ext>
          </a:extLst>
        </xdr:cNvPr>
        <xdr:cNvSpPr/>
      </xdr:nvSpPr>
      <xdr:spPr>
        <a:xfrm>
          <a:off x="10172700" y="3333750"/>
          <a:ext cx="257175" cy="257175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5</a:t>
          </a:r>
        </a:p>
      </xdr:txBody>
    </xdr:sp>
    <xdr:clientData/>
  </xdr:twoCellAnchor>
  <xdr:twoCellAnchor>
    <xdr:from>
      <xdr:col>15</xdr:col>
      <xdr:colOff>190500</xdr:colOff>
      <xdr:row>14</xdr:row>
      <xdr:rowOff>95250</xdr:rowOff>
    </xdr:from>
    <xdr:to>
      <xdr:col>15</xdr:col>
      <xdr:colOff>523875</xdr:colOff>
      <xdr:row>16</xdr:row>
      <xdr:rowOff>19050</xdr:rowOff>
    </xdr:to>
    <xdr:sp macro="" textlink="">
      <xdr:nvSpPr>
        <xdr:cNvPr id="5" name="Овал 4">
          <a:extLst>
            <a:ext uri="{FF2B5EF4-FFF2-40B4-BE49-F238E27FC236}">
              <a16:creationId xmlns:a16="http://schemas.microsoft.com/office/drawing/2014/main" id="{84090BDE-3982-4C25-B8F4-C7ECE04ABD7C}"/>
            </a:ext>
          </a:extLst>
        </xdr:cNvPr>
        <xdr:cNvSpPr/>
      </xdr:nvSpPr>
      <xdr:spPr>
        <a:xfrm>
          <a:off x="9610725" y="2762250"/>
          <a:ext cx="333375" cy="304800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2</a:t>
          </a:r>
          <a:endParaRPr lang="ru-RU" sz="1400"/>
        </a:p>
      </xdr:txBody>
    </xdr:sp>
    <xdr:clientData/>
  </xdr:twoCellAnchor>
  <xdr:twoCellAnchor>
    <xdr:from>
      <xdr:col>14</xdr:col>
      <xdr:colOff>19050</xdr:colOff>
      <xdr:row>19</xdr:row>
      <xdr:rowOff>114300</xdr:rowOff>
    </xdr:from>
    <xdr:to>
      <xdr:col>14</xdr:col>
      <xdr:colOff>276225</xdr:colOff>
      <xdr:row>20</xdr:row>
      <xdr:rowOff>180975</xdr:rowOff>
    </xdr:to>
    <xdr:sp macro="" textlink="">
      <xdr:nvSpPr>
        <xdr:cNvPr id="6" name="Овал 5">
          <a:extLst>
            <a:ext uri="{FF2B5EF4-FFF2-40B4-BE49-F238E27FC236}">
              <a16:creationId xmlns:a16="http://schemas.microsoft.com/office/drawing/2014/main" id="{08C9A314-3E78-47B2-AE0C-5D64F20DE844}"/>
            </a:ext>
          </a:extLst>
        </xdr:cNvPr>
        <xdr:cNvSpPr/>
      </xdr:nvSpPr>
      <xdr:spPr>
        <a:xfrm>
          <a:off x="8829675" y="3733800"/>
          <a:ext cx="257175" cy="257175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6</a:t>
          </a:r>
        </a:p>
      </xdr:txBody>
    </xdr:sp>
    <xdr:clientData/>
  </xdr:twoCellAnchor>
  <xdr:twoCellAnchor>
    <xdr:from>
      <xdr:col>14</xdr:col>
      <xdr:colOff>190500</xdr:colOff>
      <xdr:row>24</xdr:row>
      <xdr:rowOff>38100</xdr:rowOff>
    </xdr:from>
    <xdr:to>
      <xdr:col>14</xdr:col>
      <xdr:colOff>447675</xdr:colOff>
      <xdr:row>25</xdr:row>
      <xdr:rowOff>104775</xdr:rowOff>
    </xdr:to>
    <xdr:sp macro="" textlink="">
      <xdr:nvSpPr>
        <xdr:cNvPr id="7" name="Овал 6">
          <a:extLst>
            <a:ext uri="{FF2B5EF4-FFF2-40B4-BE49-F238E27FC236}">
              <a16:creationId xmlns:a16="http://schemas.microsoft.com/office/drawing/2014/main" id="{1AE29FD2-B7DD-4FE5-A9F9-AE39D475D9F0}"/>
            </a:ext>
          </a:extLst>
        </xdr:cNvPr>
        <xdr:cNvSpPr/>
      </xdr:nvSpPr>
      <xdr:spPr>
        <a:xfrm>
          <a:off x="9001125" y="4610100"/>
          <a:ext cx="257175" cy="257175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7</a:t>
          </a:r>
        </a:p>
      </xdr:txBody>
    </xdr:sp>
    <xdr:clientData/>
  </xdr:twoCellAnchor>
  <xdr:twoCellAnchor>
    <xdr:from>
      <xdr:col>16</xdr:col>
      <xdr:colOff>85725</xdr:colOff>
      <xdr:row>27</xdr:row>
      <xdr:rowOff>66675</xdr:rowOff>
    </xdr:from>
    <xdr:to>
      <xdr:col>16</xdr:col>
      <xdr:colOff>342900</xdr:colOff>
      <xdr:row>28</xdr:row>
      <xdr:rowOff>133350</xdr:rowOff>
    </xdr:to>
    <xdr:sp macro="" textlink="">
      <xdr:nvSpPr>
        <xdr:cNvPr id="8" name="Овал 7">
          <a:extLst>
            <a:ext uri="{FF2B5EF4-FFF2-40B4-BE49-F238E27FC236}">
              <a16:creationId xmlns:a16="http://schemas.microsoft.com/office/drawing/2014/main" id="{BF885AE5-5DD6-4A43-9791-C9D0A38CD891}"/>
            </a:ext>
          </a:extLst>
        </xdr:cNvPr>
        <xdr:cNvSpPr/>
      </xdr:nvSpPr>
      <xdr:spPr>
        <a:xfrm>
          <a:off x="10115550" y="5210175"/>
          <a:ext cx="257175" cy="257175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8</a:t>
          </a:r>
        </a:p>
      </xdr:txBody>
    </xdr:sp>
    <xdr:clientData/>
  </xdr:twoCellAnchor>
  <xdr:twoCellAnchor>
    <xdr:from>
      <xdr:col>18</xdr:col>
      <xdr:colOff>133350</xdr:colOff>
      <xdr:row>19</xdr:row>
      <xdr:rowOff>142875</xdr:rowOff>
    </xdr:from>
    <xdr:to>
      <xdr:col>18</xdr:col>
      <xdr:colOff>390525</xdr:colOff>
      <xdr:row>21</xdr:row>
      <xdr:rowOff>19050</xdr:rowOff>
    </xdr:to>
    <xdr:sp macro="" textlink="">
      <xdr:nvSpPr>
        <xdr:cNvPr id="9" name="Овал 8">
          <a:extLst>
            <a:ext uri="{FF2B5EF4-FFF2-40B4-BE49-F238E27FC236}">
              <a16:creationId xmlns:a16="http://schemas.microsoft.com/office/drawing/2014/main" id="{083FBC39-0BF8-4A4E-B486-81FCC18A794F}"/>
            </a:ext>
          </a:extLst>
        </xdr:cNvPr>
        <xdr:cNvSpPr/>
      </xdr:nvSpPr>
      <xdr:spPr>
        <a:xfrm>
          <a:off x="11382375" y="3762375"/>
          <a:ext cx="257175" cy="257175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ru-RU" sz="1100"/>
        </a:p>
      </xdr:txBody>
    </xdr:sp>
    <xdr:clientData/>
  </xdr:twoCellAnchor>
  <xdr:twoCellAnchor>
    <xdr:from>
      <xdr:col>18</xdr:col>
      <xdr:colOff>304800</xdr:colOff>
      <xdr:row>13</xdr:row>
      <xdr:rowOff>57150</xdr:rowOff>
    </xdr:from>
    <xdr:to>
      <xdr:col>18</xdr:col>
      <xdr:colOff>561975</xdr:colOff>
      <xdr:row>14</xdr:row>
      <xdr:rowOff>123825</xdr:rowOff>
    </xdr:to>
    <xdr:sp macro="" textlink="">
      <xdr:nvSpPr>
        <xdr:cNvPr id="10" name="Овал 9">
          <a:extLst>
            <a:ext uri="{FF2B5EF4-FFF2-40B4-BE49-F238E27FC236}">
              <a16:creationId xmlns:a16="http://schemas.microsoft.com/office/drawing/2014/main" id="{B2268718-4F41-422E-9A45-50C25FB96284}"/>
            </a:ext>
          </a:extLst>
        </xdr:cNvPr>
        <xdr:cNvSpPr/>
      </xdr:nvSpPr>
      <xdr:spPr>
        <a:xfrm>
          <a:off x="11553825" y="2533650"/>
          <a:ext cx="257175" cy="257175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ru-RU" sz="1100"/>
        </a:p>
      </xdr:txBody>
    </xdr:sp>
    <xdr:clientData/>
  </xdr:twoCellAnchor>
  <xdr:twoCellAnchor>
    <xdr:from>
      <xdr:col>13</xdr:col>
      <xdr:colOff>533400</xdr:colOff>
      <xdr:row>33</xdr:row>
      <xdr:rowOff>57150</xdr:rowOff>
    </xdr:from>
    <xdr:to>
      <xdr:col>14</xdr:col>
      <xdr:colOff>180975</xdr:colOff>
      <xdr:row>34</xdr:row>
      <xdr:rowOff>123825</xdr:rowOff>
    </xdr:to>
    <xdr:sp macro="" textlink="">
      <xdr:nvSpPr>
        <xdr:cNvPr id="11" name="Овал 10">
          <a:extLst>
            <a:ext uri="{FF2B5EF4-FFF2-40B4-BE49-F238E27FC236}">
              <a16:creationId xmlns:a16="http://schemas.microsoft.com/office/drawing/2014/main" id="{563F6618-56E3-4AC4-B3AF-C64745E6DDAA}"/>
            </a:ext>
          </a:extLst>
        </xdr:cNvPr>
        <xdr:cNvSpPr/>
      </xdr:nvSpPr>
      <xdr:spPr>
        <a:xfrm>
          <a:off x="8734425" y="6343650"/>
          <a:ext cx="257175" cy="257175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466725</xdr:colOff>
      <xdr:row>32</xdr:row>
      <xdr:rowOff>180976</xdr:rowOff>
    </xdr:from>
    <xdr:to>
      <xdr:col>14</xdr:col>
      <xdr:colOff>333375</xdr:colOff>
      <xdr:row>34</xdr:row>
      <xdr:rowOff>123826</xdr:rowOff>
    </xdr:to>
    <xdr:sp macro="" textlink="">
      <xdr:nvSpPr>
        <xdr:cNvPr id="12" name="Овал 11">
          <a:extLst>
            <a:ext uri="{FF2B5EF4-FFF2-40B4-BE49-F238E27FC236}">
              <a16:creationId xmlns:a16="http://schemas.microsoft.com/office/drawing/2014/main" id="{9FAA19C5-8B39-4748-AAFD-2D0B6539C115}"/>
            </a:ext>
          </a:extLst>
        </xdr:cNvPr>
        <xdr:cNvSpPr/>
      </xdr:nvSpPr>
      <xdr:spPr>
        <a:xfrm>
          <a:off x="8667750" y="6276976"/>
          <a:ext cx="476250" cy="323850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9</a:t>
          </a:r>
          <a:endParaRPr lang="ru-RU" sz="1100"/>
        </a:p>
      </xdr:txBody>
    </xdr:sp>
    <xdr:clientData/>
  </xdr:twoCellAnchor>
  <xdr:twoCellAnchor>
    <xdr:from>
      <xdr:col>13</xdr:col>
      <xdr:colOff>400050</xdr:colOff>
      <xdr:row>15</xdr:row>
      <xdr:rowOff>171450</xdr:rowOff>
    </xdr:from>
    <xdr:to>
      <xdr:col>14</xdr:col>
      <xdr:colOff>47625</xdr:colOff>
      <xdr:row>17</xdr:row>
      <xdr:rowOff>47625</xdr:rowOff>
    </xdr:to>
    <xdr:sp macro="" textlink="">
      <xdr:nvSpPr>
        <xdr:cNvPr id="13" name="Овал 12">
          <a:extLst>
            <a:ext uri="{FF2B5EF4-FFF2-40B4-BE49-F238E27FC236}">
              <a16:creationId xmlns:a16="http://schemas.microsoft.com/office/drawing/2014/main" id="{F4DAACE4-3E8E-4A2A-A2D5-8FC4FB270033}"/>
            </a:ext>
          </a:extLst>
        </xdr:cNvPr>
        <xdr:cNvSpPr/>
      </xdr:nvSpPr>
      <xdr:spPr>
        <a:xfrm>
          <a:off x="8601075" y="3028950"/>
          <a:ext cx="257175" cy="257175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ru-RU" sz="1100"/>
        </a:p>
      </xdr:txBody>
    </xdr:sp>
    <xdr:clientData/>
  </xdr:twoCellAnchor>
  <xdr:twoCellAnchor>
    <xdr:from>
      <xdr:col>13</xdr:col>
      <xdr:colOff>528638</xdr:colOff>
      <xdr:row>17</xdr:row>
      <xdr:rowOff>47625</xdr:rowOff>
    </xdr:from>
    <xdr:to>
      <xdr:col>14</xdr:col>
      <xdr:colOff>147638</xdr:colOff>
      <xdr:row>19</xdr:row>
      <xdr:rowOff>114300</xdr:rowOff>
    </xdr:to>
    <xdr:cxnSp macro="">
      <xdr:nvCxnSpPr>
        <xdr:cNvPr id="15" name="Прямая со стрелкой 14">
          <a:extLst>
            <a:ext uri="{FF2B5EF4-FFF2-40B4-BE49-F238E27FC236}">
              <a16:creationId xmlns:a16="http://schemas.microsoft.com/office/drawing/2014/main" id="{7C1D6EA5-8FA7-45D5-9208-FB8F6482B467}"/>
            </a:ext>
          </a:extLst>
        </xdr:cNvPr>
        <xdr:cNvCxnSpPr>
          <a:stCxn id="13" idx="4"/>
          <a:endCxn id="6" idx="0"/>
        </xdr:cNvCxnSpPr>
      </xdr:nvCxnSpPr>
      <xdr:spPr>
        <a:xfrm>
          <a:off x="8729663" y="3286125"/>
          <a:ext cx="228600" cy="447675"/>
        </a:xfrm>
        <a:prstGeom prst="straightConnector1">
          <a:avLst/>
        </a:prstGeom>
        <a:ln w="38100"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320780</xdr:colOff>
      <xdr:row>33</xdr:row>
      <xdr:rowOff>94812</xdr:rowOff>
    </xdr:from>
    <xdr:to>
      <xdr:col>13</xdr:col>
      <xdr:colOff>571062</xdr:colOff>
      <xdr:row>37</xdr:row>
      <xdr:rowOff>134547</xdr:rowOff>
    </xdr:to>
    <xdr:cxnSp macro="">
      <xdr:nvCxnSpPr>
        <xdr:cNvPr id="18" name="Прямая со стрелкой 17">
          <a:extLst>
            <a:ext uri="{FF2B5EF4-FFF2-40B4-BE49-F238E27FC236}">
              <a16:creationId xmlns:a16="http://schemas.microsoft.com/office/drawing/2014/main" id="{A144D3E9-14C6-4541-A02B-B0A0F81F1F10}"/>
            </a:ext>
          </a:extLst>
        </xdr:cNvPr>
        <xdr:cNvCxnSpPr>
          <a:stCxn id="11" idx="1"/>
          <a:endCxn id="47" idx="7"/>
        </xdr:cNvCxnSpPr>
      </xdr:nvCxnSpPr>
      <xdr:spPr>
        <a:xfrm flipH="1">
          <a:off x="8521805" y="6381312"/>
          <a:ext cx="250282" cy="801735"/>
        </a:xfrm>
        <a:prstGeom prst="straightConnector1">
          <a:avLst/>
        </a:prstGeom>
        <a:ln w="38100"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333375</xdr:colOff>
      <xdr:row>28</xdr:row>
      <xdr:rowOff>4763</xdr:rowOff>
    </xdr:from>
    <xdr:to>
      <xdr:col>16</xdr:col>
      <xdr:colOff>85725</xdr:colOff>
      <xdr:row>33</xdr:row>
      <xdr:rowOff>152401</xdr:rowOff>
    </xdr:to>
    <xdr:cxnSp macro="">
      <xdr:nvCxnSpPr>
        <xdr:cNvPr id="19" name="Прямая со стрелкой 18">
          <a:extLst>
            <a:ext uri="{FF2B5EF4-FFF2-40B4-BE49-F238E27FC236}">
              <a16:creationId xmlns:a16="http://schemas.microsoft.com/office/drawing/2014/main" id="{043CC0C5-E215-4814-96AA-330DDA698215}"/>
            </a:ext>
          </a:extLst>
        </xdr:cNvPr>
        <xdr:cNvCxnSpPr>
          <a:stCxn id="8" idx="2"/>
          <a:endCxn id="12" idx="6"/>
        </xdr:cNvCxnSpPr>
      </xdr:nvCxnSpPr>
      <xdr:spPr>
        <a:xfrm flipH="1">
          <a:off x="9144000" y="5338763"/>
          <a:ext cx="971550" cy="1100138"/>
        </a:xfrm>
        <a:prstGeom prst="straightConnector1">
          <a:avLst/>
        </a:prstGeom>
        <a:ln w="38100"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271463</xdr:colOff>
      <xdr:row>18</xdr:row>
      <xdr:rowOff>161925</xdr:rowOff>
    </xdr:from>
    <xdr:to>
      <xdr:col>16</xdr:col>
      <xdr:colOff>305238</xdr:colOff>
      <xdr:row>27</xdr:row>
      <xdr:rowOff>104337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FEDE29E7-C282-442F-ABC5-4B00D03AB1BE}"/>
            </a:ext>
          </a:extLst>
        </xdr:cNvPr>
        <xdr:cNvCxnSpPr>
          <a:stCxn id="4" idx="4"/>
          <a:endCxn id="8" idx="7"/>
        </xdr:cNvCxnSpPr>
      </xdr:nvCxnSpPr>
      <xdr:spPr>
        <a:xfrm>
          <a:off x="10301288" y="3590925"/>
          <a:ext cx="33775" cy="1656912"/>
        </a:xfrm>
        <a:prstGeom prst="straightConnector1">
          <a:avLst/>
        </a:prstGeom>
        <a:ln w="38100">
          <a:solidFill>
            <a:schemeClr val="tx2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271463</xdr:colOff>
      <xdr:row>14</xdr:row>
      <xdr:rowOff>123825</xdr:rowOff>
    </xdr:from>
    <xdr:to>
      <xdr:col>18</xdr:col>
      <xdr:colOff>433388</xdr:colOff>
      <xdr:row>17</xdr:row>
      <xdr:rowOff>95250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FC4196D7-D97F-4F2F-BF0A-7FCD2AA12D99}"/>
            </a:ext>
          </a:extLst>
        </xdr:cNvPr>
        <xdr:cNvCxnSpPr>
          <a:stCxn id="10" idx="4"/>
          <a:endCxn id="4" idx="0"/>
        </xdr:cNvCxnSpPr>
      </xdr:nvCxnSpPr>
      <xdr:spPr>
        <a:xfrm flipH="1">
          <a:off x="10301288" y="2790825"/>
          <a:ext cx="1381125" cy="542925"/>
        </a:xfrm>
        <a:prstGeom prst="straightConnector1">
          <a:avLst/>
        </a:prstGeom>
        <a:ln w="38100">
          <a:solidFill>
            <a:schemeClr val="tx2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400050</xdr:colOff>
      <xdr:row>18</xdr:row>
      <xdr:rowOff>33338</xdr:rowOff>
    </xdr:from>
    <xdr:to>
      <xdr:col>18</xdr:col>
      <xdr:colOff>171012</xdr:colOff>
      <xdr:row>19</xdr:row>
      <xdr:rowOff>180537</xdr:rowOff>
    </xdr:to>
    <xdr:cxnSp macro="">
      <xdr:nvCxnSpPr>
        <xdr:cNvPr id="23" name="Прямая со стрелкой 22">
          <a:extLst>
            <a:ext uri="{FF2B5EF4-FFF2-40B4-BE49-F238E27FC236}">
              <a16:creationId xmlns:a16="http://schemas.microsoft.com/office/drawing/2014/main" id="{93FA9264-D34C-44F4-B20B-63FA6C34D231}"/>
            </a:ext>
          </a:extLst>
        </xdr:cNvPr>
        <xdr:cNvCxnSpPr>
          <a:stCxn id="9" idx="1"/>
          <a:endCxn id="4" idx="6"/>
        </xdr:cNvCxnSpPr>
      </xdr:nvCxnSpPr>
      <xdr:spPr>
        <a:xfrm flipH="1" flipV="1">
          <a:off x="10429875" y="3462338"/>
          <a:ext cx="990162" cy="337699"/>
        </a:xfrm>
        <a:prstGeom prst="straightConnector1">
          <a:avLst/>
        </a:prstGeom>
        <a:ln w="38100">
          <a:solidFill>
            <a:schemeClr val="tx2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171012</xdr:colOff>
      <xdr:row>14</xdr:row>
      <xdr:rowOff>86163</xdr:rowOff>
    </xdr:from>
    <xdr:to>
      <xdr:col>18</xdr:col>
      <xdr:colOff>524313</xdr:colOff>
      <xdr:row>19</xdr:row>
      <xdr:rowOff>180537</xdr:rowOff>
    </xdr:to>
    <xdr:cxnSp macro="">
      <xdr:nvCxnSpPr>
        <xdr:cNvPr id="25" name="Прямая со стрелкой 24">
          <a:extLst>
            <a:ext uri="{FF2B5EF4-FFF2-40B4-BE49-F238E27FC236}">
              <a16:creationId xmlns:a16="http://schemas.microsoft.com/office/drawing/2014/main" id="{3BA14A8C-9753-441C-A5A4-10FC732B5205}"/>
            </a:ext>
          </a:extLst>
        </xdr:cNvPr>
        <xdr:cNvCxnSpPr>
          <a:stCxn id="10" idx="5"/>
          <a:endCxn id="9" idx="1"/>
        </xdr:cNvCxnSpPr>
      </xdr:nvCxnSpPr>
      <xdr:spPr>
        <a:xfrm flipH="1">
          <a:off x="11420037" y="2753163"/>
          <a:ext cx="353301" cy="1046874"/>
        </a:xfrm>
        <a:prstGeom prst="straightConnector1">
          <a:avLst/>
        </a:prstGeom>
        <a:ln w="38100"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342900</xdr:colOff>
      <xdr:row>20</xdr:row>
      <xdr:rowOff>171888</xdr:rowOff>
    </xdr:from>
    <xdr:to>
      <xdr:col>18</xdr:col>
      <xdr:colOff>171012</xdr:colOff>
      <xdr:row>28</xdr:row>
      <xdr:rowOff>4763</xdr:rowOff>
    </xdr:to>
    <xdr:cxnSp macro="">
      <xdr:nvCxnSpPr>
        <xdr:cNvPr id="26" name="Прямая со стрелкой 25">
          <a:extLst>
            <a:ext uri="{FF2B5EF4-FFF2-40B4-BE49-F238E27FC236}">
              <a16:creationId xmlns:a16="http://schemas.microsoft.com/office/drawing/2014/main" id="{E67E458C-F06B-4D77-A677-0206EE033931}"/>
            </a:ext>
          </a:extLst>
        </xdr:cNvPr>
        <xdr:cNvCxnSpPr>
          <a:stCxn id="9" idx="3"/>
          <a:endCxn id="8" idx="6"/>
        </xdr:cNvCxnSpPr>
      </xdr:nvCxnSpPr>
      <xdr:spPr>
        <a:xfrm flipH="1">
          <a:off x="10372725" y="3981888"/>
          <a:ext cx="1047312" cy="1356875"/>
        </a:xfrm>
        <a:prstGeom prst="straightConnector1">
          <a:avLst/>
        </a:prstGeom>
        <a:ln w="38100"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52388</xdr:colOff>
      <xdr:row>25</xdr:row>
      <xdr:rowOff>67113</xdr:rowOff>
    </xdr:from>
    <xdr:to>
      <xdr:col>14</xdr:col>
      <xdr:colOff>228162</xdr:colOff>
      <xdr:row>33</xdr:row>
      <xdr:rowOff>57150</xdr:rowOff>
    </xdr:to>
    <xdr:cxnSp macro="">
      <xdr:nvCxnSpPr>
        <xdr:cNvPr id="27" name="Прямая со стрелкой 26">
          <a:extLst>
            <a:ext uri="{FF2B5EF4-FFF2-40B4-BE49-F238E27FC236}">
              <a16:creationId xmlns:a16="http://schemas.microsoft.com/office/drawing/2014/main" id="{2FCF6F34-35B2-40D3-86A5-253C1FC68978}"/>
            </a:ext>
          </a:extLst>
        </xdr:cNvPr>
        <xdr:cNvCxnSpPr>
          <a:stCxn id="7" idx="3"/>
          <a:endCxn id="11" idx="0"/>
        </xdr:cNvCxnSpPr>
      </xdr:nvCxnSpPr>
      <xdr:spPr>
        <a:xfrm flipH="1">
          <a:off x="8863013" y="4829613"/>
          <a:ext cx="175774" cy="1514037"/>
        </a:xfrm>
        <a:prstGeom prst="straightConnector1">
          <a:avLst/>
        </a:prstGeom>
        <a:ln w="38100"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410013</xdr:colOff>
      <xdr:row>25</xdr:row>
      <xdr:rowOff>67113</xdr:rowOff>
    </xdr:from>
    <xdr:to>
      <xdr:col>16</xdr:col>
      <xdr:colOff>123387</xdr:colOff>
      <xdr:row>27</xdr:row>
      <xdr:rowOff>104337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6499A044-4145-4E8E-AEB9-E49465797E89}"/>
            </a:ext>
          </a:extLst>
        </xdr:cNvPr>
        <xdr:cNvCxnSpPr>
          <a:stCxn id="8" idx="1"/>
          <a:endCxn id="7" idx="5"/>
        </xdr:cNvCxnSpPr>
      </xdr:nvCxnSpPr>
      <xdr:spPr>
        <a:xfrm flipH="1" flipV="1">
          <a:off x="9220638" y="4829613"/>
          <a:ext cx="932574" cy="418224"/>
        </a:xfrm>
        <a:prstGeom prst="straightConnector1">
          <a:avLst/>
        </a:prstGeom>
        <a:ln w="38100">
          <a:solidFill>
            <a:schemeClr val="tx2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238563</xdr:colOff>
      <xdr:row>18</xdr:row>
      <xdr:rowOff>33338</xdr:rowOff>
    </xdr:from>
    <xdr:to>
      <xdr:col>16</xdr:col>
      <xdr:colOff>142875</xdr:colOff>
      <xdr:row>19</xdr:row>
      <xdr:rowOff>151962</xdr:rowOff>
    </xdr:to>
    <xdr:cxnSp macro="">
      <xdr:nvCxnSpPr>
        <xdr:cNvPr id="31" name="Прямая со стрелкой 30">
          <a:extLst>
            <a:ext uri="{FF2B5EF4-FFF2-40B4-BE49-F238E27FC236}">
              <a16:creationId xmlns:a16="http://schemas.microsoft.com/office/drawing/2014/main" id="{2583A85C-483D-409B-B7D1-E2A00000A394}"/>
            </a:ext>
          </a:extLst>
        </xdr:cNvPr>
        <xdr:cNvCxnSpPr>
          <a:stCxn id="4" idx="2"/>
          <a:endCxn id="6" idx="7"/>
        </xdr:cNvCxnSpPr>
      </xdr:nvCxnSpPr>
      <xdr:spPr>
        <a:xfrm flipH="1">
          <a:off x="9049188" y="3462338"/>
          <a:ext cx="1123512" cy="309124"/>
        </a:xfrm>
        <a:prstGeom prst="straightConnector1">
          <a:avLst/>
        </a:prstGeom>
        <a:ln w="38100">
          <a:solidFill>
            <a:schemeClr val="tx2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600075</xdr:colOff>
      <xdr:row>10</xdr:row>
      <xdr:rowOff>76200</xdr:rowOff>
    </xdr:from>
    <xdr:to>
      <xdr:col>15</xdr:col>
      <xdr:colOff>28575</xdr:colOff>
      <xdr:row>11</xdr:row>
      <xdr:rowOff>85725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569A4193-CB58-4CE2-A8FB-5C4ADE09F7CE}"/>
            </a:ext>
          </a:extLst>
        </xdr:cNvPr>
        <xdr:cNvSpPr txBox="1"/>
      </xdr:nvSpPr>
      <xdr:spPr>
        <a:xfrm>
          <a:off x="8191500" y="1981200"/>
          <a:ext cx="1257300" cy="200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 b="1"/>
            <a:t>200тыс.куб.м/сут</a:t>
          </a:r>
        </a:p>
      </xdr:txBody>
    </xdr:sp>
    <xdr:clientData/>
  </xdr:twoCellAnchor>
  <xdr:twoCellAnchor>
    <xdr:from>
      <xdr:col>17</xdr:col>
      <xdr:colOff>238125</xdr:colOff>
      <xdr:row>15</xdr:row>
      <xdr:rowOff>76200</xdr:rowOff>
    </xdr:from>
    <xdr:to>
      <xdr:col>18</xdr:col>
      <xdr:colOff>123825</xdr:colOff>
      <xdr:row>16</xdr:row>
      <xdr:rowOff>152400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8B05A9AF-30FE-4389-964A-883911AD3DC6}"/>
            </a:ext>
          </a:extLst>
        </xdr:cNvPr>
        <xdr:cNvSpPr txBox="1"/>
      </xdr:nvSpPr>
      <xdr:spPr>
        <a:xfrm>
          <a:off x="10877550" y="2933700"/>
          <a:ext cx="49530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200</a:t>
          </a:r>
        </a:p>
      </xdr:txBody>
    </xdr:sp>
    <xdr:clientData/>
  </xdr:twoCellAnchor>
  <xdr:twoCellAnchor>
    <xdr:from>
      <xdr:col>18</xdr:col>
      <xdr:colOff>323849</xdr:colOff>
      <xdr:row>17</xdr:row>
      <xdr:rowOff>152399</xdr:rowOff>
    </xdr:from>
    <xdr:to>
      <xdr:col>20</xdr:col>
      <xdr:colOff>485774</xdr:colOff>
      <xdr:row>19</xdr:row>
      <xdr:rowOff>104774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884F4DD3-A431-41C0-9344-9D0D03373F5C}"/>
            </a:ext>
          </a:extLst>
        </xdr:cNvPr>
        <xdr:cNvSpPr txBox="1"/>
      </xdr:nvSpPr>
      <xdr:spPr>
        <a:xfrm>
          <a:off x="11572874" y="3390899"/>
          <a:ext cx="1381125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170тыс.куб.м/сут</a:t>
          </a:r>
          <a:endParaRPr lang="ru-RU">
            <a:effectLst/>
          </a:endParaRPr>
        </a:p>
        <a:p>
          <a:endParaRPr lang="ru-RU" sz="1100"/>
        </a:p>
      </xdr:txBody>
    </xdr:sp>
    <xdr:clientData/>
  </xdr:twoCellAnchor>
  <xdr:twoCellAnchor>
    <xdr:from>
      <xdr:col>17</xdr:col>
      <xdr:colOff>19050</xdr:colOff>
      <xdr:row>18</xdr:row>
      <xdr:rowOff>47624</xdr:rowOff>
    </xdr:from>
    <xdr:to>
      <xdr:col>17</xdr:col>
      <xdr:colOff>447675</xdr:colOff>
      <xdr:row>19</xdr:row>
      <xdr:rowOff>104775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4501DCBC-8C51-418E-BD28-51EEC8D12FB7}"/>
            </a:ext>
          </a:extLst>
        </xdr:cNvPr>
        <xdr:cNvSpPr txBox="1"/>
      </xdr:nvSpPr>
      <xdr:spPr>
        <a:xfrm>
          <a:off x="10658475" y="3476624"/>
          <a:ext cx="428625" cy="2476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</a:t>
          </a:r>
          <a:endParaRPr lang="ru-RU">
            <a:effectLst/>
          </a:endParaRPr>
        </a:p>
        <a:p>
          <a:endParaRPr lang="ru-RU" sz="1100"/>
        </a:p>
      </xdr:txBody>
    </xdr:sp>
    <xdr:clientData/>
  </xdr:twoCellAnchor>
  <xdr:twoCellAnchor>
    <xdr:from>
      <xdr:col>14</xdr:col>
      <xdr:colOff>428625</xdr:colOff>
      <xdr:row>18</xdr:row>
      <xdr:rowOff>19050</xdr:rowOff>
    </xdr:from>
    <xdr:to>
      <xdr:col>15</xdr:col>
      <xdr:colOff>361950</xdr:colOff>
      <xdr:row>19</xdr:row>
      <xdr:rowOff>57150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D37951DA-94F2-4636-9F69-420B682D74E4}"/>
            </a:ext>
          </a:extLst>
        </xdr:cNvPr>
        <xdr:cNvSpPr txBox="1"/>
      </xdr:nvSpPr>
      <xdr:spPr>
        <a:xfrm>
          <a:off x="9239250" y="3448050"/>
          <a:ext cx="542925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100</a:t>
          </a:r>
        </a:p>
      </xdr:txBody>
    </xdr:sp>
    <xdr:clientData/>
  </xdr:twoCellAnchor>
  <xdr:twoCellAnchor>
    <xdr:from>
      <xdr:col>15</xdr:col>
      <xdr:colOff>476251</xdr:colOff>
      <xdr:row>15</xdr:row>
      <xdr:rowOff>123824</xdr:rowOff>
    </xdr:from>
    <xdr:to>
      <xdr:col>16</xdr:col>
      <xdr:colOff>304801</xdr:colOff>
      <xdr:row>16</xdr:row>
      <xdr:rowOff>152399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2B9A4D75-B394-47BF-92E5-9AEE1BF2CF5B}"/>
            </a:ext>
          </a:extLst>
        </xdr:cNvPr>
        <xdr:cNvSpPr txBox="1"/>
      </xdr:nvSpPr>
      <xdr:spPr>
        <a:xfrm>
          <a:off x="9896476" y="2981324"/>
          <a:ext cx="438150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70</a:t>
          </a:r>
          <a:endParaRPr lang="ru-RU">
            <a:effectLst/>
          </a:endParaRPr>
        </a:p>
        <a:p>
          <a:endParaRPr lang="ru-RU" sz="1100"/>
        </a:p>
      </xdr:txBody>
    </xdr:sp>
    <xdr:clientData/>
  </xdr:twoCellAnchor>
  <xdr:twoCellAnchor>
    <xdr:from>
      <xdr:col>14</xdr:col>
      <xdr:colOff>57149</xdr:colOff>
      <xdr:row>21</xdr:row>
      <xdr:rowOff>123826</xdr:rowOff>
    </xdr:from>
    <xdr:to>
      <xdr:col>16</xdr:col>
      <xdr:colOff>85725</xdr:colOff>
      <xdr:row>23</xdr:row>
      <xdr:rowOff>9526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97076061-683D-4806-B6C8-33BA41DB1409}"/>
            </a:ext>
          </a:extLst>
        </xdr:cNvPr>
        <xdr:cNvSpPr txBox="1"/>
      </xdr:nvSpPr>
      <xdr:spPr>
        <a:xfrm>
          <a:off x="8867774" y="4124326"/>
          <a:ext cx="1247776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70тыс.куб.м/сут</a:t>
          </a:r>
          <a:endParaRPr lang="ru-RU">
            <a:effectLst/>
          </a:endParaRPr>
        </a:p>
        <a:p>
          <a:endParaRPr lang="ru-RU" sz="1100"/>
        </a:p>
      </xdr:txBody>
    </xdr:sp>
    <xdr:clientData/>
  </xdr:twoCellAnchor>
  <xdr:twoCellAnchor>
    <xdr:from>
      <xdr:col>17</xdr:col>
      <xdr:colOff>95250</xdr:colOff>
      <xdr:row>23</xdr:row>
      <xdr:rowOff>104775</xdr:rowOff>
    </xdr:from>
    <xdr:to>
      <xdr:col>19</xdr:col>
      <xdr:colOff>476250</xdr:colOff>
      <xdr:row>25</xdr:row>
      <xdr:rowOff>28575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FD183ECB-ADBF-4ABF-BA1F-2CCEFA220814}"/>
            </a:ext>
          </a:extLst>
        </xdr:cNvPr>
        <xdr:cNvSpPr txBox="1"/>
      </xdr:nvSpPr>
      <xdr:spPr>
        <a:xfrm>
          <a:off x="10734675" y="4486275"/>
          <a:ext cx="16002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50тыс.куб.м/сут</a:t>
          </a:r>
          <a:endParaRPr lang="ru-RU">
            <a:effectLst/>
          </a:endParaRPr>
        </a:p>
        <a:p>
          <a:endParaRPr lang="ru-RU" sz="1100"/>
        </a:p>
      </xdr:txBody>
    </xdr:sp>
    <xdr:clientData/>
  </xdr:twoCellAnchor>
  <xdr:twoCellAnchor>
    <xdr:from>
      <xdr:col>16</xdr:col>
      <xdr:colOff>238126</xdr:colOff>
      <xdr:row>20</xdr:row>
      <xdr:rowOff>95250</xdr:rowOff>
    </xdr:from>
    <xdr:to>
      <xdr:col>17</xdr:col>
      <xdr:colOff>85726</xdr:colOff>
      <xdr:row>21</xdr:row>
      <xdr:rowOff>161925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EFEB9316-AF7D-4DF0-9685-10C110F46877}"/>
            </a:ext>
          </a:extLst>
        </xdr:cNvPr>
        <xdr:cNvSpPr txBox="1"/>
      </xdr:nvSpPr>
      <xdr:spPr>
        <a:xfrm>
          <a:off x="10267951" y="3905250"/>
          <a:ext cx="45720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</a:t>
          </a:r>
          <a:endParaRPr lang="ru-RU" sz="1100"/>
        </a:p>
      </xdr:txBody>
    </xdr:sp>
    <xdr:clientData/>
  </xdr:twoCellAnchor>
  <xdr:twoCellAnchor>
    <xdr:from>
      <xdr:col>15</xdr:col>
      <xdr:colOff>114300</xdr:colOff>
      <xdr:row>25</xdr:row>
      <xdr:rowOff>19051</xdr:rowOff>
    </xdr:from>
    <xdr:to>
      <xdr:col>15</xdr:col>
      <xdr:colOff>523875</xdr:colOff>
      <xdr:row>26</xdr:row>
      <xdr:rowOff>57150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1B65B3A-117E-441F-94A7-A8B9F09B3746}"/>
            </a:ext>
          </a:extLst>
        </xdr:cNvPr>
        <xdr:cNvSpPr txBox="1"/>
      </xdr:nvSpPr>
      <xdr:spPr>
        <a:xfrm>
          <a:off x="9534525" y="4781551"/>
          <a:ext cx="409575" cy="2285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endParaRPr lang="ru-RU">
            <a:effectLst/>
          </a:endParaRPr>
        </a:p>
        <a:p>
          <a:endParaRPr lang="ru-RU" sz="1100"/>
        </a:p>
      </xdr:txBody>
    </xdr:sp>
    <xdr:clientData/>
  </xdr:twoCellAnchor>
  <xdr:twoCellAnchor>
    <xdr:from>
      <xdr:col>13</xdr:col>
      <xdr:colOff>123824</xdr:colOff>
      <xdr:row>27</xdr:row>
      <xdr:rowOff>123825</xdr:rowOff>
    </xdr:from>
    <xdr:to>
      <xdr:col>15</xdr:col>
      <xdr:colOff>180975</xdr:colOff>
      <xdr:row>28</xdr:row>
      <xdr:rowOff>152400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734F1FEC-712B-4207-8C07-8E97164A793E}"/>
            </a:ext>
          </a:extLst>
        </xdr:cNvPr>
        <xdr:cNvSpPr txBox="1"/>
      </xdr:nvSpPr>
      <xdr:spPr>
        <a:xfrm>
          <a:off x="8324849" y="5267325"/>
          <a:ext cx="1276351" cy="219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70тыс.куб.м/сут</a:t>
          </a:r>
          <a:endParaRPr lang="ru-RU">
            <a:effectLst/>
          </a:endParaRPr>
        </a:p>
        <a:p>
          <a:endParaRPr lang="ru-RU" sz="1100"/>
        </a:p>
      </xdr:txBody>
    </xdr:sp>
    <xdr:clientData/>
  </xdr:twoCellAnchor>
  <xdr:twoCellAnchor>
    <xdr:from>
      <xdr:col>14</xdr:col>
      <xdr:colOff>571499</xdr:colOff>
      <xdr:row>31</xdr:row>
      <xdr:rowOff>19050</xdr:rowOff>
    </xdr:from>
    <xdr:to>
      <xdr:col>17</xdr:col>
      <xdr:colOff>466725</xdr:colOff>
      <xdr:row>32</xdr:row>
      <xdr:rowOff>114299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C7BD0BCE-7793-4786-B829-A41D16BC9DB4}"/>
            </a:ext>
          </a:extLst>
        </xdr:cNvPr>
        <xdr:cNvSpPr txBox="1"/>
      </xdr:nvSpPr>
      <xdr:spPr>
        <a:xfrm>
          <a:off x="9382124" y="5924550"/>
          <a:ext cx="1724026" cy="2857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100тыс.куб.м/сут</a:t>
          </a:r>
          <a:endParaRPr lang="ru-RU">
            <a:effectLst/>
          </a:endParaRPr>
        </a:p>
        <a:p>
          <a:endParaRPr lang="ru-RU" sz="1100"/>
        </a:p>
      </xdr:txBody>
    </xdr:sp>
    <xdr:clientData/>
  </xdr:twoCellAnchor>
  <xdr:twoCellAnchor>
    <xdr:from>
      <xdr:col>12</xdr:col>
      <xdr:colOff>523875</xdr:colOff>
      <xdr:row>37</xdr:row>
      <xdr:rowOff>85725</xdr:rowOff>
    </xdr:from>
    <xdr:to>
      <xdr:col>13</xdr:col>
      <xdr:colOff>390525</xdr:colOff>
      <xdr:row>39</xdr:row>
      <xdr:rowOff>38100</xdr:rowOff>
    </xdr:to>
    <xdr:sp macro="" textlink="">
      <xdr:nvSpPr>
        <xdr:cNvPr id="47" name="Овал 46">
          <a:extLst>
            <a:ext uri="{FF2B5EF4-FFF2-40B4-BE49-F238E27FC236}">
              <a16:creationId xmlns:a16="http://schemas.microsoft.com/office/drawing/2014/main" id="{43E7350A-51FF-47E0-858D-A4FEE1E17CCB}"/>
            </a:ext>
          </a:extLst>
        </xdr:cNvPr>
        <xdr:cNvSpPr/>
      </xdr:nvSpPr>
      <xdr:spPr>
        <a:xfrm>
          <a:off x="8115300" y="7134225"/>
          <a:ext cx="476250" cy="333375"/>
        </a:xfrm>
        <a:prstGeom prst="ellipse">
          <a:avLst/>
        </a:prstGeom>
        <a:solidFill>
          <a:schemeClr val="tx2">
            <a:lumMod val="75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</a:t>
          </a:r>
          <a:endParaRPr lang="ru-RU" sz="1100"/>
        </a:p>
      </xdr:txBody>
    </xdr:sp>
    <xdr:clientData/>
  </xdr:twoCellAnchor>
  <xdr:twoCellAnchor>
    <xdr:from>
      <xdr:col>13</xdr:col>
      <xdr:colOff>371476</xdr:colOff>
      <xdr:row>37</xdr:row>
      <xdr:rowOff>133350</xdr:rowOff>
    </xdr:from>
    <xdr:to>
      <xdr:col>15</xdr:col>
      <xdr:colOff>495300</xdr:colOff>
      <xdr:row>39</xdr:row>
      <xdr:rowOff>9525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F9656320-FBCF-410B-90A1-C6267B874581}"/>
            </a:ext>
          </a:extLst>
        </xdr:cNvPr>
        <xdr:cNvSpPr txBox="1"/>
      </xdr:nvSpPr>
      <xdr:spPr>
        <a:xfrm>
          <a:off x="8572501" y="7181850"/>
          <a:ext cx="1343024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ru-RU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50тыс.куб.м/сут</a:t>
          </a:r>
          <a:endParaRPr lang="ru-RU">
            <a:effectLst/>
          </a:endParaRPr>
        </a:p>
        <a:p>
          <a:endParaRPr lang="ru-RU" sz="1100"/>
        </a:p>
      </xdr:txBody>
    </xdr:sp>
    <xdr:clientData/>
  </xdr:twoCellAnchor>
  <xdr:twoCellAnchor editAs="oneCell">
    <xdr:from>
      <xdr:col>1</xdr:col>
      <xdr:colOff>85725</xdr:colOff>
      <xdr:row>7</xdr:row>
      <xdr:rowOff>57150</xdr:rowOff>
    </xdr:from>
    <xdr:to>
      <xdr:col>9</xdr:col>
      <xdr:colOff>600827</xdr:colOff>
      <xdr:row>36</xdr:row>
      <xdr:rowOff>19816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98C3E320-D718-4A5F-872F-7494EFB90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390650"/>
          <a:ext cx="5391902" cy="5487166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6</xdr:row>
      <xdr:rowOff>76200</xdr:rowOff>
    </xdr:from>
    <xdr:to>
      <xdr:col>20</xdr:col>
      <xdr:colOff>458002</xdr:colOff>
      <xdr:row>40</xdr:row>
      <xdr:rowOff>29472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6CDC4C3-CB68-4A7E-8D7A-1BCFF618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5625" y="1219200"/>
          <a:ext cx="5744377" cy="6430272"/>
        </a:xfrm>
        <a:prstGeom prst="rect">
          <a:avLst/>
        </a:prstGeom>
      </xdr:spPr>
    </xdr:pic>
    <xdr:clientData/>
  </xdr:twoCellAnchor>
  <xdr:twoCellAnchor>
    <xdr:from>
      <xdr:col>15</xdr:col>
      <xdr:colOff>495300</xdr:colOff>
      <xdr:row>31</xdr:row>
      <xdr:rowOff>38100</xdr:rowOff>
    </xdr:from>
    <xdr:to>
      <xdr:col>18</xdr:col>
      <xdr:colOff>66675</xdr:colOff>
      <xdr:row>32</xdr:row>
      <xdr:rowOff>104775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38D0D931-76B9-44E1-95F8-3CD7F27F4BC7}"/>
            </a:ext>
          </a:extLst>
        </xdr:cNvPr>
        <xdr:cNvSpPr txBox="1"/>
      </xdr:nvSpPr>
      <xdr:spPr>
        <a:xfrm>
          <a:off x="9639300" y="5943600"/>
          <a:ext cx="1400175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200" b="1">
              <a:solidFill>
                <a:srgbClr val="FF0000"/>
              </a:solidFill>
            </a:rPr>
            <a:t>150тыс.куб.м/сут</a:t>
          </a:r>
        </a:p>
      </xdr:txBody>
    </xdr:sp>
    <xdr:clientData/>
  </xdr:twoCellAnchor>
  <xdr:twoCellAnchor>
    <xdr:from>
      <xdr:col>13</xdr:col>
      <xdr:colOff>142875</xdr:colOff>
      <xdr:row>31</xdr:row>
      <xdr:rowOff>28575</xdr:rowOff>
    </xdr:from>
    <xdr:to>
      <xdr:col>15</xdr:col>
      <xdr:colOff>314325</xdr:colOff>
      <xdr:row>33</xdr:row>
      <xdr:rowOff>28575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D4CE6DC5-AC77-47EA-9041-F99B02BD149D}"/>
            </a:ext>
          </a:extLst>
        </xdr:cNvPr>
        <xdr:cNvSpPr txBox="1"/>
      </xdr:nvSpPr>
      <xdr:spPr>
        <a:xfrm>
          <a:off x="8067675" y="5934075"/>
          <a:ext cx="1390650" cy="381000"/>
        </a:xfrm>
        <a:prstGeom prst="rect">
          <a:avLst/>
        </a:prstGeom>
        <a:solidFill>
          <a:schemeClr val="bg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200" b="1">
              <a:solidFill>
                <a:srgbClr val="FF0000"/>
              </a:solidFill>
            </a:rPr>
            <a:t>200тыс.куб.м/сут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"/>
  <sheetViews>
    <sheetView workbookViewId="0">
      <selection activeCell="F12" sqref="F12"/>
    </sheetView>
  </sheetViews>
  <sheetFormatPr defaultRowHeight="15" x14ac:dyDescent="0.25"/>
  <cols>
    <col min="2" max="2" width="12.140625" customWidth="1"/>
    <col min="7" max="7" width="9.5703125" bestFit="1" customWidth="1"/>
  </cols>
  <sheetData>
    <row r="1" spans="1:9" x14ac:dyDescent="0.25">
      <c r="A1" t="s">
        <v>0</v>
      </c>
    </row>
    <row r="2" spans="1:9" x14ac:dyDescent="0.25">
      <c r="B2" t="s">
        <v>1</v>
      </c>
    </row>
    <row r="4" spans="1:9" x14ac:dyDescent="0.25">
      <c r="B4" s="3" t="s">
        <v>2</v>
      </c>
      <c r="C4" s="3"/>
      <c r="D4" s="3"/>
      <c r="E4" s="3"/>
    </row>
    <row r="6" spans="1:9" x14ac:dyDescent="0.25">
      <c r="B6" s="2"/>
      <c r="C6" s="2" t="s">
        <v>6</v>
      </c>
      <c r="D6" s="2" t="s">
        <v>7</v>
      </c>
      <c r="E6" s="2" t="s">
        <v>8</v>
      </c>
      <c r="G6" t="s">
        <v>10</v>
      </c>
      <c r="I6" t="s">
        <v>11</v>
      </c>
    </row>
    <row r="7" spans="1:9" x14ac:dyDescent="0.25">
      <c r="B7" s="2" t="s">
        <v>3</v>
      </c>
      <c r="C7" s="2">
        <v>10</v>
      </c>
      <c r="D7" s="2">
        <v>15</v>
      </c>
      <c r="E7" s="2">
        <v>2</v>
      </c>
      <c r="G7" s="1">
        <v>2500</v>
      </c>
      <c r="I7" s="4">
        <v>0</v>
      </c>
    </row>
    <row r="8" spans="1:9" x14ac:dyDescent="0.25">
      <c r="B8" s="2" t="s">
        <v>4</v>
      </c>
      <c r="C8" s="2">
        <v>15</v>
      </c>
      <c r="D8" s="2">
        <v>7</v>
      </c>
      <c r="E8" s="2">
        <v>3</v>
      </c>
      <c r="G8" s="1">
        <v>4000</v>
      </c>
      <c r="I8" s="4">
        <v>57</v>
      </c>
    </row>
    <row r="9" spans="1:9" x14ac:dyDescent="0.25">
      <c r="B9" s="2" t="s">
        <v>5</v>
      </c>
      <c r="C9" s="2">
        <v>7</v>
      </c>
      <c r="D9" s="2">
        <v>10</v>
      </c>
      <c r="E9" s="2">
        <v>2</v>
      </c>
      <c r="G9" s="1">
        <v>3000</v>
      </c>
      <c r="I9" s="4">
        <v>0</v>
      </c>
    </row>
    <row r="11" spans="1:9" x14ac:dyDescent="0.25">
      <c r="B11" t="s">
        <v>9</v>
      </c>
      <c r="C11">
        <v>1000</v>
      </c>
      <c r="D11">
        <v>400</v>
      </c>
      <c r="E11">
        <v>500</v>
      </c>
    </row>
    <row r="12" spans="1:9" x14ac:dyDescent="0.25">
      <c r="C12" t="s">
        <v>13</v>
      </c>
      <c r="D12" t="s">
        <v>13</v>
      </c>
      <c r="E12" t="s">
        <v>13</v>
      </c>
    </row>
    <row r="13" spans="1:9" x14ac:dyDescent="0.25">
      <c r="B13" t="s">
        <v>12</v>
      </c>
      <c r="C13">
        <f>SUMPRODUCT(C7:C9,$I$7:$I$9)</f>
        <v>855</v>
      </c>
      <c r="D13">
        <f>SUMPRODUCT(D7:D9,$I$7:$I$9)</f>
        <v>399</v>
      </c>
      <c r="E13">
        <f>SUMPRODUCT(E7:E9,$I$7:$I$9)</f>
        <v>171</v>
      </c>
    </row>
    <row r="14" spans="1:9" x14ac:dyDescent="0.25">
      <c r="A14" t="s">
        <v>22</v>
      </c>
      <c r="C14" s="3">
        <f>SUMPRODUCT(G7:G9,I7:I9)</f>
        <v>228000</v>
      </c>
    </row>
    <row r="20" spans="1:9" x14ac:dyDescent="0.25">
      <c r="A20" t="s">
        <v>14</v>
      </c>
    </row>
    <row r="21" spans="1:9" x14ac:dyDescent="0.25">
      <c r="B21" t="s">
        <v>15</v>
      </c>
    </row>
    <row r="23" spans="1:9" x14ac:dyDescent="0.25">
      <c r="B23" s="2"/>
      <c r="C23" s="2" t="s">
        <v>18</v>
      </c>
      <c r="D23" s="2" t="s">
        <v>19</v>
      </c>
      <c r="E23" s="2" t="s">
        <v>20</v>
      </c>
      <c r="G23" t="s">
        <v>10</v>
      </c>
      <c r="I23" t="s">
        <v>21</v>
      </c>
    </row>
    <row r="24" spans="1:9" x14ac:dyDescent="0.25">
      <c r="B24" s="2" t="s">
        <v>16</v>
      </c>
      <c r="C24" s="2">
        <v>5</v>
      </c>
      <c r="D24" s="2">
        <v>7</v>
      </c>
      <c r="E24" s="2">
        <v>5</v>
      </c>
      <c r="G24" s="1">
        <v>78</v>
      </c>
      <c r="I24" s="6">
        <v>35</v>
      </c>
    </row>
    <row r="25" spans="1:9" x14ac:dyDescent="0.25">
      <c r="B25" s="2" t="s">
        <v>17</v>
      </c>
      <c r="C25" s="2">
        <v>0</v>
      </c>
      <c r="D25" s="2">
        <v>0</v>
      </c>
      <c r="E25" s="2">
        <v>5</v>
      </c>
      <c r="G25" s="1">
        <v>25</v>
      </c>
      <c r="I25" s="6">
        <v>63</v>
      </c>
    </row>
    <row r="26" spans="1:9" x14ac:dyDescent="0.25">
      <c r="B26" s="2" t="s">
        <v>18</v>
      </c>
      <c r="C26" s="2">
        <v>10</v>
      </c>
      <c r="D26" s="2">
        <v>0</v>
      </c>
      <c r="E26" s="2">
        <v>5</v>
      </c>
      <c r="G26" s="1">
        <v>60</v>
      </c>
      <c r="I26" s="6">
        <v>2</v>
      </c>
    </row>
    <row r="28" spans="1:9" x14ac:dyDescent="0.25">
      <c r="B28" t="s">
        <v>9</v>
      </c>
      <c r="C28">
        <v>200</v>
      </c>
      <c r="D28">
        <v>250</v>
      </c>
      <c r="E28">
        <v>500</v>
      </c>
    </row>
    <row r="29" spans="1:9" x14ac:dyDescent="0.25">
      <c r="C29" t="s">
        <v>13</v>
      </c>
      <c r="D29" t="s">
        <v>13</v>
      </c>
      <c r="E29" t="s">
        <v>13</v>
      </c>
    </row>
    <row r="30" spans="1:9" x14ac:dyDescent="0.25">
      <c r="B30" t="s">
        <v>12</v>
      </c>
      <c r="C30">
        <f>SUMPRODUCT(C24:C26,I24:I26)</f>
        <v>195</v>
      </c>
      <c r="D30">
        <f>SUMPRODUCT(D24:D26,I24:I26)</f>
        <v>245</v>
      </c>
      <c r="E30">
        <f>SUMPRODUCT(E24:E26,I24:I26)</f>
        <v>500</v>
      </c>
    </row>
    <row r="32" spans="1:9" x14ac:dyDescent="0.25">
      <c r="A32" t="s">
        <v>22</v>
      </c>
      <c r="C32" s="5">
        <f>SUMPRODUCT(G24:G26,I24:I26)</f>
        <v>4425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S90"/>
  <sheetViews>
    <sheetView topLeftCell="A10" workbookViewId="0">
      <selection activeCell="B20" sqref="B20:F25"/>
    </sheetView>
  </sheetViews>
  <sheetFormatPr defaultRowHeight="15" x14ac:dyDescent="0.25"/>
  <cols>
    <col min="2" max="2" width="14.85546875" customWidth="1"/>
    <col min="3" max="3" width="22.42578125" customWidth="1"/>
    <col min="4" max="4" width="14.42578125" customWidth="1"/>
    <col min="5" max="5" width="12.42578125" customWidth="1"/>
    <col min="6" max="6" width="13.28515625" customWidth="1"/>
    <col min="7" max="7" width="14.28515625" customWidth="1"/>
    <col min="12" max="12" width="11.5703125" customWidth="1"/>
    <col min="13" max="13" width="21.85546875" customWidth="1"/>
    <col min="15" max="15" width="11" customWidth="1"/>
    <col min="16" max="16" width="10.28515625" customWidth="1"/>
    <col min="17" max="17" width="10.85546875" customWidth="1"/>
  </cols>
  <sheetData>
    <row r="2" spans="1:10" x14ac:dyDescent="0.25">
      <c r="A2" t="s">
        <v>0</v>
      </c>
      <c r="B2" s="39" t="s">
        <v>23</v>
      </c>
      <c r="C2" s="39"/>
      <c r="D2" s="39"/>
    </row>
    <row r="3" spans="1:10" x14ac:dyDescent="0.25">
      <c r="B3" t="s">
        <v>15</v>
      </c>
    </row>
    <row r="5" spans="1:10" x14ac:dyDescent="0.25">
      <c r="B5" s="2"/>
      <c r="C5" s="2" t="s">
        <v>18</v>
      </c>
      <c r="D5" s="2" t="s">
        <v>19</v>
      </c>
      <c r="E5" s="2" t="s">
        <v>20</v>
      </c>
      <c r="G5" t="s">
        <v>10</v>
      </c>
      <c r="J5" t="s">
        <v>21</v>
      </c>
    </row>
    <row r="6" spans="1:10" x14ac:dyDescent="0.25">
      <c r="B6" s="2" t="s">
        <v>16</v>
      </c>
      <c r="C6" s="2">
        <v>5</v>
      </c>
      <c r="D6" s="2">
        <v>7</v>
      </c>
      <c r="E6" s="2">
        <v>5</v>
      </c>
      <c r="G6" s="1">
        <v>78</v>
      </c>
      <c r="H6" s="1"/>
      <c r="J6" s="6">
        <v>35</v>
      </c>
    </row>
    <row r="7" spans="1:10" x14ac:dyDescent="0.25">
      <c r="B7" s="2" t="s">
        <v>17</v>
      </c>
      <c r="C7" s="2">
        <v>0</v>
      </c>
      <c r="D7" s="2">
        <v>0</v>
      </c>
      <c r="E7" s="2">
        <v>5</v>
      </c>
      <c r="G7" s="1">
        <v>25</v>
      </c>
      <c r="H7" s="1"/>
      <c r="J7" s="6">
        <v>63</v>
      </c>
    </row>
    <row r="8" spans="1:10" x14ac:dyDescent="0.25">
      <c r="B8" s="2" t="s">
        <v>18</v>
      </c>
      <c r="C8" s="2">
        <v>10</v>
      </c>
      <c r="D8" s="2">
        <v>0</v>
      </c>
      <c r="E8" s="2">
        <v>5</v>
      </c>
      <c r="G8" s="1">
        <v>60</v>
      </c>
      <c r="H8" s="1"/>
      <c r="J8" s="6">
        <v>2</v>
      </c>
    </row>
    <row r="10" spans="1:10" x14ac:dyDescent="0.25">
      <c r="B10" t="s">
        <v>9</v>
      </c>
      <c r="C10">
        <v>200</v>
      </c>
      <c r="D10">
        <v>250</v>
      </c>
      <c r="E10">
        <v>500</v>
      </c>
    </row>
    <row r="11" spans="1:10" x14ac:dyDescent="0.25">
      <c r="C11" t="s">
        <v>13</v>
      </c>
      <c r="D11" t="s">
        <v>13</v>
      </c>
      <c r="E11" t="s">
        <v>13</v>
      </c>
    </row>
    <row r="12" spans="1:10" x14ac:dyDescent="0.25">
      <c r="B12" t="s">
        <v>12</v>
      </c>
      <c r="C12">
        <f>SUMPRODUCT(C6:C8,J6:J8)</f>
        <v>195</v>
      </c>
      <c r="D12">
        <f>SUMPRODUCT(D6:D8,J6:J8)</f>
        <v>245</v>
      </c>
      <c r="E12">
        <f>SUMPRODUCT(E6:E8,J6:J8)</f>
        <v>500</v>
      </c>
    </row>
    <row r="14" spans="1:10" x14ac:dyDescent="0.25">
      <c r="A14" t="s">
        <v>22</v>
      </c>
      <c r="C14" s="5">
        <f>SUMPRODUCT(G6:G8,J6:J8)</f>
        <v>4425</v>
      </c>
    </row>
    <row r="18" spans="1:19" x14ac:dyDescent="0.25">
      <c r="A18" t="s">
        <v>14</v>
      </c>
      <c r="B18" s="40" t="s">
        <v>24</v>
      </c>
      <c r="C18" s="40"/>
      <c r="D18" s="40"/>
      <c r="E18" s="40"/>
    </row>
    <row r="19" spans="1:19" x14ac:dyDescent="0.25">
      <c r="B19" t="s">
        <v>28</v>
      </c>
    </row>
    <row r="20" spans="1:19" x14ac:dyDescent="0.25">
      <c r="N20" s="7" t="s">
        <v>37</v>
      </c>
      <c r="O20" s="7"/>
      <c r="P20" s="7"/>
      <c r="Q20" s="7"/>
      <c r="R20" s="7"/>
    </row>
    <row r="21" spans="1:19" x14ac:dyDescent="0.25">
      <c r="C21" t="s">
        <v>29</v>
      </c>
      <c r="D21" t="s">
        <v>30</v>
      </c>
      <c r="E21" t="s">
        <v>31</v>
      </c>
      <c r="F21" t="s">
        <v>32</v>
      </c>
      <c r="G21" s="11" t="s">
        <v>40</v>
      </c>
      <c r="I21" t="s">
        <v>35</v>
      </c>
      <c r="O21" t="s">
        <v>29</v>
      </c>
      <c r="P21" t="s">
        <v>30</v>
      </c>
      <c r="Q21" t="s">
        <v>31</v>
      </c>
      <c r="R21" t="s">
        <v>32</v>
      </c>
      <c r="S21" s="11" t="s">
        <v>40</v>
      </c>
    </row>
    <row r="22" spans="1:19" x14ac:dyDescent="0.25">
      <c r="B22" t="s">
        <v>25</v>
      </c>
      <c r="C22" s="2">
        <f>12/100</f>
        <v>0.12</v>
      </c>
      <c r="D22" s="2">
        <f>10/100</f>
        <v>0.1</v>
      </c>
      <c r="E22" s="2">
        <f>7/100</f>
        <v>7.0000000000000007E-2</v>
      </c>
      <c r="F22" s="2">
        <f>15/100</f>
        <v>0.15</v>
      </c>
      <c r="G22" s="12">
        <v>10</v>
      </c>
      <c r="I22" s="2">
        <v>300</v>
      </c>
      <c r="N22" t="s">
        <v>25</v>
      </c>
      <c r="O22" s="2">
        <v>0</v>
      </c>
      <c r="P22" s="2">
        <v>0</v>
      </c>
      <c r="Q22" s="2">
        <v>250</v>
      </c>
      <c r="R22" s="2">
        <v>0</v>
      </c>
      <c r="S22" s="12">
        <v>50</v>
      </c>
    </row>
    <row r="23" spans="1:19" x14ac:dyDescent="0.25">
      <c r="B23" t="s">
        <v>26</v>
      </c>
      <c r="C23" s="2">
        <f>11/100</f>
        <v>0.11</v>
      </c>
      <c r="D23" s="2">
        <f>9/100</f>
        <v>0.09</v>
      </c>
      <c r="E23" s="2">
        <f>10/100</f>
        <v>0.1</v>
      </c>
      <c r="F23" s="2">
        <f>12/100</f>
        <v>0.12</v>
      </c>
      <c r="G23" s="12">
        <v>10</v>
      </c>
      <c r="I23" s="2">
        <v>500</v>
      </c>
      <c r="N23" t="s">
        <v>26</v>
      </c>
      <c r="O23" s="2">
        <v>200</v>
      </c>
      <c r="P23" s="2">
        <v>100</v>
      </c>
      <c r="Q23" s="2">
        <v>0</v>
      </c>
      <c r="R23" s="2">
        <v>0</v>
      </c>
      <c r="S23" s="12">
        <v>200</v>
      </c>
    </row>
    <row r="24" spans="1:19" x14ac:dyDescent="0.25">
      <c r="B24" t="s">
        <v>27</v>
      </c>
      <c r="C24" s="2">
        <f>20/100</f>
        <v>0.2</v>
      </c>
      <c r="D24" s="2">
        <f>10/100</f>
        <v>0.1</v>
      </c>
      <c r="E24" s="2">
        <f>8/100</f>
        <v>0.08</v>
      </c>
      <c r="F24" s="2">
        <f>12/100</f>
        <v>0.12</v>
      </c>
      <c r="G24" s="12">
        <v>10</v>
      </c>
      <c r="I24" s="2">
        <v>550</v>
      </c>
      <c r="N24" t="s">
        <v>27</v>
      </c>
      <c r="O24" s="2">
        <v>0</v>
      </c>
      <c r="P24" s="2">
        <v>0</v>
      </c>
      <c r="Q24" s="2">
        <v>0</v>
      </c>
      <c r="R24" s="2">
        <v>400</v>
      </c>
      <c r="S24" s="12">
        <v>150</v>
      </c>
    </row>
    <row r="25" spans="1:19" x14ac:dyDescent="0.25">
      <c r="I25" s="9">
        <f>SUM(I22:I24)</f>
        <v>1350</v>
      </c>
    </row>
    <row r="26" spans="1:19" x14ac:dyDescent="0.25">
      <c r="O26" t="s">
        <v>47</v>
      </c>
      <c r="Q26" s="1">
        <f>SUMPRODUCT(C22:F24,O22:R24)*100</f>
        <v>9650</v>
      </c>
    </row>
    <row r="27" spans="1:19" x14ac:dyDescent="0.25">
      <c r="B27" t="s">
        <v>33</v>
      </c>
      <c r="C27" s="2">
        <v>200</v>
      </c>
      <c r="D27" s="2">
        <v>100</v>
      </c>
      <c r="E27" s="2">
        <v>250</v>
      </c>
      <c r="F27" s="2">
        <v>400</v>
      </c>
      <c r="G27" s="10">
        <v>400</v>
      </c>
      <c r="H27" s="9">
        <f>SUM(C27:G27)</f>
        <v>1350</v>
      </c>
      <c r="O27" t="s">
        <v>48</v>
      </c>
    </row>
    <row r="28" spans="1:19" x14ac:dyDescent="0.25">
      <c r="B28" t="s">
        <v>34</v>
      </c>
    </row>
    <row r="30" spans="1:19" x14ac:dyDescent="0.25">
      <c r="B30" t="s">
        <v>36</v>
      </c>
      <c r="H30" t="s">
        <v>38</v>
      </c>
    </row>
    <row r="31" spans="1:19" x14ac:dyDescent="0.25">
      <c r="H31" t="s">
        <v>39</v>
      </c>
    </row>
    <row r="32" spans="1:19" x14ac:dyDescent="0.25">
      <c r="H32" t="s">
        <v>41</v>
      </c>
    </row>
    <row r="33" spans="2:9" x14ac:dyDescent="0.25">
      <c r="H33" t="s">
        <v>42</v>
      </c>
    </row>
    <row r="36" spans="2:9" x14ac:dyDescent="0.25">
      <c r="B36" s="9" t="s">
        <v>22</v>
      </c>
      <c r="C36" s="9"/>
      <c r="D36" s="13">
        <f>SUMPRODUCT(C22:G24,O22:S24)</f>
        <v>4096.5</v>
      </c>
    </row>
    <row r="37" spans="2:9" x14ac:dyDescent="0.25">
      <c r="B37" t="s">
        <v>43</v>
      </c>
    </row>
    <row r="39" spans="2:9" x14ac:dyDescent="0.25">
      <c r="B39" s="9" t="s">
        <v>12</v>
      </c>
      <c r="C39" s="9"/>
      <c r="E39" t="s">
        <v>44</v>
      </c>
    </row>
    <row r="41" spans="2:9" x14ac:dyDescent="0.25">
      <c r="E41">
        <f>SUM(O22:S22)</f>
        <v>300</v>
      </c>
      <c r="F41" t="s">
        <v>45</v>
      </c>
      <c r="G41">
        <f>I22</f>
        <v>300</v>
      </c>
    </row>
    <row r="42" spans="2:9" x14ac:dyDescent="0.25">
      <c r="E42">
        <f>SUM(O23:S23)</f>
        <v>500</v>
      </c>
      <c r="F42" t="s">
        <v>45</v>
      </c>
      <c r="G42">
        <f t="shared" ref="G42:G43" si="0">I23</f>
        <v>500</v>
      </c>
    </row>
    <row r="43" spans="2:9" x14ac:dyDescent="0.25">
      <c r="E43">
        <f t="shared" ref="E43" si="1">SUM(O24:S24)</f>
        <v>550</v>
      </c>
      <c r="F43" t="s">
        <v>45</v>
      </c>
      <c r="G43">
        <f t="shared" si="0"/>
        <v>550</v>
      </c>
    </row>
    <row r="45" spans="2:9" x14ac:dyDescent="0.25">
      <c r="E45" t="s">
        <v>46</v>
      </c>
    </row>
    <row r="47" spans="2:9" x14ac:dyDescent="0.25">
      <c r="E47">
        <f>SUM(O22:O24)</f>
        <v>200</v>
      </c>
      <c r="F47">
        <f t="shared" ref="F47:I47" si="2">SUM(P22:P24)</f>
        <v>100</v>
      </c>
      <c r="G47">
        <f t="shared" si="2"/>
        <v>250</v>
      </c>
      <c r="H47">
        <f t="shared" si="2"/>
        <v>400</v>
      </c>
      <c r="I47">
        <f t="shared" si="2"/>
        <v>400</v>
      </c>
    </row>
    <row r="48" spans="2:9" x14ac:dyDescent="0.25">
      <c r="E48" t="s">
        <v>45</v>
      </c>
    </row>
    <row r="49" spans="1:18" x14ac:dyDescent="0.25">
      <c r="E49">
        <f>C27</f>
        <v>200</v>
      </c>
      <c r="F49">
        <f t="shared" ref="F49:I49" si="3">D27</f>
        <v>100</v>
      </c>
      <c r="G49">
        <f t="shared" si="3"/>
        <v>250</v>
      </c>
      <c r="H49">
        <f t="shared" si="3"/>
        <v>400</v>
      </c>
      <c r="I49">
        <f t="shared" si="3"/>
        <v>400</v>
      </c>
    </row>
    <row r="55" spans="1:18" x14ac:dyDescent="0.25">
      <c r="A55" t="s">
        <v>49</v>
      </c>
      <c r="B55" s="14" t="s">
        <v>50</v>
      </c>
      <c r="C55" s="14"/>
      <c r="D55" s="14"/>
    </row>
    <row r="56" spans="1:18" x14ac:dyDescent="0.25">
      <c r="B56" t="s">
        <v>56</v>
      </c>
    </row>
    <row r="57" spans="1:18" x14ac:dyDescent="0.25">
      <c r="D57" t="s">
        <v>68</v>
      </c>
      <c r="M57" s="15" t="s">
        <v>73</v>
      </c>
      <c r="N57" s="14"/>
    </row>
    <row r="58" spans="1:18" x14ac:dyDescent="0.25">
      <c r="B58" t="s">
        <v>51</v>
      </c>
      <c r="D58" t="s">
        <v>66</v>
      </c>
      <c r="E58" t="s">
        <v>63</v>
      </c>
      <c r="F58" t="s">
        <v>64</v>
      </c>
      <c r="G58" t="s">
        <v>65</v>
      </c>
      <c r="H58" s="11" t="s">
        <v>75</v>
      </c>
      <c r="K58" t="s">
        <v>72</v>
      </c>
      <c r="N58" t="s">
        <v>66</v>
      </c>
      <c r="O58" t="s">
        <v>63</v>
      </c>
      <c r="P58" t="s">
        <v>64</v>
      </c>
      <c r="Q58" t="s">
        <v>65</v>
      </c>
      <c r="R58" s="11" t="s">
        <v>76</v>
      </c>
    </row>
    <row r="59" spans="1:18" x14ac:dyDescent="0.25">
      <c r="B59" t="s">
        <v>67</v>
      </c>
      <c r="C59" t="s">
        <v>57</v>
      </c>
      <c r="D59" s="2">
        <v>0.5</v>
      </c>
      <c r="E59" s="2">
        <v>0.5</v>
      </c>
      <c r="F59" s="2">
        <v>0</v>
      </c>
      <c r="G59" s="2">
        <v>0.5</v>
      </c>
      <c r="H59" s="12">
        <v>-1</v>
      </c>
      <c r="I59" s="8"/>
      <c r="K59" s="2">
        <v>2</v>
      </c>
      <c r="M59" t="s">
        <v>57</v>
      </c>
      <c r="N59" s="2">
        <v>0</v>
      </c>
      <c r="O59" s="2">
        <v>0</v>
      </c>
      <c r="P59" s="2">
        <v>0</v>
      </c>
      <c r="Q59" s="2">
        <v>1</v>
      </c>
      <c r="R59" s="12">
        <v>1</v>
      </c>
    </row>
    <row r="60" spans="1:18" x14ac:dyDescent="0.25">
      <c r="C60" t="s">
        <v>58</v>
      </c>
      <c r="D60" s="2">
        <v>0.7</v>
      </c>
      <c r="E60" s="2">
        <v>0.7</v>
      </c>
      <c r="F60" s="2">
        <v>0</v>
      </c>
      <c r="G60" s="2">
        <v>0.2</v>
      </c>
      <c r="H60" s="12">
        <v>-1</v>
      </c>
      <c r="I60" s="8"/>
      <c r="K60" s="2"/>
      <c r="M60" t="s">
        <v>58</v>
      </c>
      <c r="N60" s="2">
        <v>0</v>
      </c>
      <c r="O60" s="2">
        <v>0</v>
      </c>
      <c r="P60" s="2">
        <v>0</v>
      </c>
      <c r="Q60" s="2">
        <v>0</v>
      </c>
      <c r="R60" s="12">
        <v>0</v>
      </c>
    </row>
    <row r="61" spans="1:18" x14ac:dyDescent="0.25">
      <c r="C61" t="s">
        <v>59</v>
      </c>
      <c r="D61" s="2">
        <v>0.8</v>
      </c>
      <c r="E61" s="2">
        <v>0.7</v>
      </c>
      <c r="F61" s="2">
        <v>0</v>
      </c>
      <c r="G61" s="2">
        <v>0.5</v>
      </c>
      <c r="H61" s="12">
        <v>-1</v>
      </c>
      <c r="I61" s="8"/>
      <c r="K61" s="2">
        <v>2</v>
      </c>
      <c r="M61" t="s">
        <v>59</v>
      </c>
      <c r="N61" s="2">
        <v>1</v>
      </c>
      <c r="O61" s="2">
        <v>1</v>
      </c>
      <c r="P61" s="2">
        <v>0</v>
      </c>
      <c r="Q61" s="2">
        <v>0</v>
      </c>
      <c r="R61" s="12">
        <v>0</v>
      </c>
    </row>
    <row r="62" spans="1:18" x14ac:dyDescent="0.25">
      <c r="C62" t="s">
        <v>60</v>
      </c>
      <c r="D62" s="2">
        <v>0.8</v>
      </c>
      <c r="E62" s="2">
        <v>1</v>
      </c>
      <c r="F62" s="2">
        <v>0</v>
      </c>
      <c r="G62" s="2">
        <v>1.7</v>
      </c>
      <c r="H62" s="12">
        <v>-1</v>
      </c>
      <c r="I62" s="8"/>
      <c r="K62" s="2">
        <v>1</v>
      </c>
      <c r="M62" t="s">
        <v>60</v>
      </c>
      <c r="N62" s="2">
        <v>0</v>
      </c>
      <c r="O62" s="2">
        <v>0</v>
      </c>
      <c r="P62" s="2">
        <v>0</v>
      </c>
      <c r="Q62" s="2">
        <v>1</v>
      </c>
      <c r="R62" s="12">
        <v>0</v>
      </c>
    </row>
    <row r="63" spans="1:18" x14ac:dyDescent="0.25">
      <c r="C63" t="s">
        <v>53</v>
      </c>
      <c r="D63" s="2">
        <v>0.1</v>
      </c>
      <c r="E63" s="2">
        <v>0</v>
      </c>
      <c r="F63" s="2">
        <v>0.8</v>
      </c>
      <c r="G63" s="2">
        <v>1.7</v>
      </c>
      <c r="H63" s="12">
        <v>-1</v>
      </c>
      <c r="I63" s="8"/>
      <c r="K63" s="2"/>
      <c r="M63" t="s">
        <v>53</v>
      </c>
      <c r="N63" s="2">
        <v>0</v>
      </c>
      <c r="O63" s="2">
        <v>0</v>
      </c>
      <c r="P63" s="2">
        <v>0</v>
      </c>
      <c r="Q63" s="2">
        <v>0</v>
      </c>
      <c r="R63" s="12">
        <v>0</v>
      </c>
    </row>
    <row r="64" spans="1:18" x14ac:dyDescent="0.25">
      <c r="C64" t="s">
        <v>54</v>
      </c>
      <c r="D64" s="2">
        <v>0.2</v>
      </c>
      <c r="E64" s="2">
        <v>0</v>
      </c>
      <c r="F64" s="2">
        <v>1.5</v>
      </c>
      <c r="G64" s="2">
        <v>0.2</v>
      </c>
      <c r="H64" s="12">
        <v>-1</v>
      </c>
      <c r="I64" s="8"/>
      <c r="K64" s="2">
        <v>1</v>
      </c>
      <c r="M64" t="s">
        <v>54</v>
      </c>
      <c r="N64" s="2">
        <v>0</v>
      </c>
      <c r="O64" s="2">
        <v>0</v>
      </c>
      <c r="P64" s="2">
        <v>1</v>
      </c>
      <c r="Q64" s="2">
        <v>0</v>
      </c>
      <c r="R64" s="12">
        <v>0</v>
      </c>
    </row>
    <row r="65" spans="2:18" x14ac:dyDescent="0.25">
      <c r="C65" t="s">
        <v>55</v>
      </c>
      <c r="D65" s="2">
        <v>1.5</v>
      </c>
      <c r="E65" s="2">
        <v>0.7</v>
      </c>
      <c r="F65" s="2">
        <v>0</v>
      </c>
      <c r="G65" s="2">
        <v>0.5</v>
      </c>
      <c r="H65" s="12">
        <v>-1</v>
      </c>
      <c r="I65" s="8"/>
      <c r="K65" s="2">
        <v>1</v>
      </c>
      <c r="M65" t="s">
        <v>55</v>
      </c>
      <c r="N65" s="2">
        <v>1</v>
      </c>
      <c r="O65" s="2">
        <v>0</v>
      </c>
      <c r="P65" s="2">
        <v>0</v>
      </c>
      <c r="Q65" s="2">
        <v>0</v>
      </c>
      <c r="R65" s="12">
        <v>0</v>
      </c>
    </row>
    <row r="66" spans="2:18" x14ac:dyDescent="0.25">
      <c r="C66" t="s">
        <v>52</v>
      </c>
      <c r="D66" s="2">
        <v>1.7</v>
      </c>
      <c r="E66" s="2">
        <v>1</v>
      </c>
      <c r="F66" s="2">
        <v>0.8</v>
      </c>
      <c r="G66" s="2">
        <v>0.5</v>
      </c>
      <c r="H66" s="12">
        <v>-1</v>
      </c>
      <c r="I66" s="8"/>
      <c r="K66" s="2">
        <v>2</v>
      </c>
      <c r="M66" t="s">
        <v>52</v>
      </c>
      <c r="N66" s="2">
        <v>1</v>
      </c>
      <c r="O66" s="2">
        <v>1</v>
      </c>
      <c r="P66" s="2">
        <v>0</v>
      </c>
      <c r="Q66" s="2">
        <v>0</v>
      </c>
      <c r="R66" s="12">
        <v>0</v>
      </c>
    </row>
    <row r="67" spans="2:18" x14ac:dyDescent="0.25">
      <c r="C67" t="s">
        <v>61</v>
      </c>
      <c r="D67" s="2">
        <v>0.1</v>
      </c>
      <c r="E67" s="2">
        <v>0</v>
      </c>
      <c r="F67" s="2">
        <v>1.5</v>
      </c>
      <c r="G67" s="2">
        <v>0</v>
      </c>
      <c r="H67" s="12">
        <v>-1</v>
      </c>
      <c r="I67" s="8"/>
      <c r="K67" s="2"/>
      <c r="M67" t="s">
        <v>61</v>
      </c>
      <c r="N67" s="2">
        <v>0</v>
      </c>
      <c r="O67" s="2">
        <v>0</v>
      </c>
      <c r="P67" s="2">
        <v>0</v>
      </c>
      <c r="Q67" s="2">
        <v>0</v>
      </c>
      <c r="R67" s="12">
        <v>0</v>
      </c>
    </row>
    <row r="68" spans="2:18" x14ac:dyDescent="0.25">
      <c r="C68" t="s">
        <v>62</v>
      </c>
      <c r="D68" s="2">
        <v>0.1</v>
      </c>
      <c r="E68" s="2">
        <v>0.5</v>
      </c>
      <c r="F68" s="2">
        <v>1.5</v>
      </c>
      <c r="G68" s="2">
        <v>0</v>
      </c>
      <c r="H68" s="12">
        <v>-1</v>
      </c>
      <c r="I68" s="8"/>
      <c r="K68" s="2">
        <v>1</v>
      </c>
      <c r="M68" t="s">
        <v>62</v>
      </c>
      <c r="N68" s="2">
        <v>0</v>
      </c>
      <c r="O68" s="2">
        <v>0</v>
      </c>
      <c r="P68" s="2">
        <v>1</v>
      </c>
      <c r="Q68" s="2">
        <v>0</v>
      </c>
      <c r="R68" s="12">
        <v>0</v>
      </c>
    </row>
    <row r="69" spans="2:18" x14ac:dyDescent="0.25">
      <c r="D69" t="s">
        <v>69</v>
      </c>
      <c r="H69" s="11"/>
      <c r="I69" s="8"/>
      <c r="K69">
        <f>SUM(K59:K68)</f>
        <v>10</v>
      </c>
    </row>
    <row r="70" spans="2:18" x14ac:dyDescent="0.25">
      <c r="H70" s="11"/>
    </row>
    <row r="71" spans="2:18" x14ac:dyDescent="0.25">
      <c r="C71" t="s">
        <v>70</v>
      </c>
      <c r="H71" s="11"/>
    </row>
    <row r="72" spans="2:18" x14ac:dyDescent="0.25">
      <c r="C72" t="s">
        <v>71</v>
      </c>
      <c r="D72" s="2">
        <v>3</v>
      </c>
      <c r="E72" s="2">
        <v>2</v>
      </c>
      <c r="F72" s="2">
        <v>2</v>
      </c>
      <c r="G72" s="2">
        <v>2</v>
      </c>
      <c r="H72" s="10">
        <v>1</v>
      </c>
      <c r="I72">
        <f>SUM(D72:H72)</f>
        <v>10</v>
      </c>
      <c r="J72" t="s">
        <v>74</v>
      </c>
    </row>
    <row r="74" spans="2:18" x14ac:dyDescent="0.25">
      <c r="C74" s="14" t="s">
        <v>22</v>
      </c>
      <c r="D74">
        <f>SUMPRODUCT(D59:H68,N59:R68)</f>
        <v>9.9</v>
      </c>
      <c r="E74" t="s">
        <v>80</v>
      </c>
    </row>
    <row r="75" spans="2:18" x14ac:dyDescent="0.25">
      <c r="N75" t="s">
        <v>81</v>
      </c>
    </row>
    <row r="76" spans="2:18" x14ac:dyDescent="0.25">
      <c r="C76" s="14" t="s">
        <v>12</v>
      </c>
      <c r="D76">
        <f>SUM(N59:N68)</f>
        <v>3</v>
      </c>
      <c r="E76">
        <f t="shared" ref="E76:H76" si="4">SUM(O59:O68)</f>
        <v>2</v>
      </c>
      <c r="F76">
        <f t="shared" si="4"/>
        <v>2</v>
      </c>
      <c r="G76">
        <f t="shared" si="4"/>
        <v>2</v>
      </c>
      <c r="H76">
        <f t="shared" si="4"/>
        <v>1</v>
      </c>
      <c r="N76" t="s">
        <v>82</v>
      </c>
    </row>
    <row r="77" spans="2:18" x14ac:dyDescent="0.25">
      <c r="D77" t="s">
        <v>45</v>
      </c>
      <c r="N77" t="s">
        <v>83</v>
      </c>
    </row>
    <row r="78" spans="2:18" x14ac:dyDescent="0.25">
      <c r="B78" t="s">
        <v>77</v>
      </c>
      <c r="D78">
        <f>D72</f>
        <v>3</v>
      </c>
      <c r="E78">
        <f t="shared" ref="E78:H78" si="5">E72</f>
        <v>2</v>
      </c>
      <c r="F78">
        <f t="shared" si="5"/>
        <v>2</v>
      </c>
      <c r="G78">
        <f t="shared" si="5"/>
        <v>2</v>
      </c>
      <c r="H78">
        <f t="shared" si="5"/>
        <v>1</v>
      </c>
      <c r="N78" t="s">
        <v>84</v>
      </c>
    </row>
    <row r="79" spans="2:18" x14ac:dyDescent="0.25">
      <c r="B79" t="s">
        <v>78</v>
      </c>
      <c r="N79" t="s">
        <v>85</v>
      </c>
    </row>
    <row r="81" spans="2:6" x14ac:dyDescent="0.25">
      <c r="B81" t="s">
        <v>79</v>
      </c>
      <c r="D81">
        <f>SUM(N59:R59)</f>
        <v>2</v>
      </c>
      <c r="E81" t="s">
        <v>45</v>
      </c>
      <c r="F81">
        <f>K59</f>
        <v>2</v>
      </c>
    </row>
    <row r="82" spans="2:6" x14ac:dyDescent="0.25">
      <c r="D82">
        <f t="shared" ref="D82:D87" si="6">SUM(N60:R60)</f>
        <v>0</v>
      </c>
      <c r="E82" t="s">
        <v>45</v>
      </c>
      <c r="F82">
        <f t="shared" ref="F82:F90" si="7">K60</f>
        <v>0</v>
      </c>
    </row>
    <row r="83" spans="2:6" x14ac:dyDescent="0.25">
      <c r="D83">
        <f t="shared" si="6"/>
        <v>2</v>
      </c>
      <c r="E83" t="s">
        <v>45</v>
      </c>
      <c r="F83">
        <f t="shared" si="7"/>
        <v>2</v>
      </c>
    </row>
    <row r="84" spans="2:6" x14ac:dyDescent="0.25">
      <c r="D84">
        <f t="shared" si="6"/>
        <v>1</v>
      </c>
      <c r="E84" t="s">
        <v>45</v>
      </c>
      <c r="F84">
        <f t="shared" si="7"/>
        <v>1</v>
      </c>
    </row>
    <row r="85" spans="2:6" x14ac:dyDescent="0.25">
      <c r="D85">
        <f t="shared" si="6"/>
        <v>0</v>
      </c>
      <c r="E85" t="s">
        <v>45</v>
      </c>
      <c r="F85">
        <f t="shared" si="7"/>
        <v>0</v>
      </c>
    </row>
    <row r="86" spans="2:6" x14ac:dyDescent="0.25">
      <c r="D86">
        <f t="shared" si="6"/>
        <v>1</v>
      </c>
      <c r="E86" t="s">
        <v>45</v>
      </c>
      <c r="F86">
        <f t="shared" si="7"/>
        <v>1</v>
      </c>
    </row>
    <row r="87" spans="2:6" x14ac:dyDescent="0.25">
      <c r="D87">
        <f t="shared" si="6"/>
        <v>1</v>
      </c>
      <c r="E87" t="s">
        <v>45</v>
      </c>
      <c r="F87">
        <f t="shared" si="7"/>
        <v>1</v>
      </c>
    </row>
    <row r="88" spans="2:6" x14ac:dyDescent="0.25">
      <c r="D88">
        <f>SUM(N66:R66)</f>
        <v>2</v>
      </c>
      <c r="E88" t="s">
        <v>45</v>
      </c>
      <c r="F88">
        <f t="shared" si="7"/>
        <v>2</v>
      </c>
    </row>
    <row r="89" spans="2:6" x14ac:dyDescent="0.25">
      <c r="D89">
        <f>SUM(N67:R67)</f>
        <v>0</v>
      </c>
      <c r="E89" t="s">
        <v>45</v>
      </c>
      <c r="F89">
        <f t="shared" si="7"/>
        <v>0</v>
      </c>
    </row>
    <row r="90" spans="2:6" x14ac:dyDescent="0.25">
      <c r="D90">
        <f>SUM(N68:R68)</f>
        <v>1</v>
      </c>
      <c r="E90" t="s">
        <v>45</v>
      </c>
      <c r="F90">
        <f t="shared" si="7"/>
        <v>1</v>
      </c>
    </row>
  </sheetData>
  <mergeCells count="2">
    <mergeCell ref="B2:D2"/>
    <mergeCell ref="B18:E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S48"/>
  <sheetViews>
    <sheetView topLeftCell="A22" workbookViewId="0">
      <selection activeCell="L45" sqref="L45"/>
    </sheetView>
  </sheetViews>
  <sheetFormatPr defaultRowHeight="15" x14ac:dyDescent="0.25"/>
  <cols>
    <col min="2" max="2" width="29.85546875" customWidth="1"/>
    <col min="3" max="3" width="11" customWidth="1"/>
    <col min="5" max="5" width="10.28515625" bestFit="1" customWidth="1"/>
    <col min="8" max="8" width="11.85546875" customWidth="1"/>
    <col min="9" max="9" width="10.28515625" customWidth="1"/>
    <col min="11" max="11" width="10.28515625" customWidth="1"/>
  </cols>
  <sheetData>
    <row r="2" spans="1:19" x14ac:dyDescent="0.25">
      <c r="A2" t="s">
        <v>0</v>
      </c>
      <c r="B2" s="18" t="s">
        <v>86</v>
      </c>
      <c r="C2" s="18"/>
      <c r="D2" s="18"/>
      <c r="E2" s="18"/>
      <c r="F2" s="18"/>
      <c r="L2" t="s">
        <v>108</v>
      </c>
    </row>
    <row r="3" spans="1:19" x14ac:dyDescent="0.25">
      <c r="B3" t="s">
        <v>87</v>
      </c>
      <c r="L3">
        <v>1</v>
      </c>
      <c r="M3">
        <v>2</v>
      </c>
      <c r="N3">
        <v>3</v>
      </c>
      <c r="O3">
        <v>4</v>
      </c>
    </row>
    <row r="4" spans="1:19" x14ac:dyDescent="0.25">
      <c r="D4" t="s">
        <v>96</v>
      </c>
      <c r="M4" t="s">
        <v>106</v>
      </c>
      <c r="Q4" s="19" t="s">
        <v>102</v>
      </c>
      <c r="R4" s="19"/>
      <c r="S4" s="19"/>
    </row>
    <row r="5" spans="1:19" x14ac:dyDescent="0.25">
      <c r="C5" t="s">
        <v>88</v>
      </c>
      <c r="D5" t="s">
        <v>89</v>
      </c>
      <c r="E5" t="s">
        <v>90</v>
      </c>
      <c r="F5" t="s">
        <v>91</v>
      </c>
      <c r="L5" t="s">
        <v>88</v>
      </c>
      <c r="M5" t="s">
        <v>89</v>
      </c>
      <c r="N5" t="s">
        <v>90</v>
      </c>
      <c r="O5" t="s">
        <v>91</v>
      </c>
    </row>
    <row r="6" spans="1:19" x14ac:dyDescent="0.25">
      <c r="A6" t="s">
        <v>92</v>
      </c>
      <c r="C6" s="2">
        <v>1000</v>
      </c>
      <c r="D6" s="2">
        <v>2000</v>
      </c>
      <c r="E6" s="2">
        <v>2100</v>
      </c>
      <c r="F6" s="2">
        <v>3000</v>
      </c>
      <c r="L6" s="2">
        <v>0</v>
      </c>
      <c r="M6" s="2">
        <v>0</v>
      </c>
      <c r="N6" s="2">
        <v>0</v>
      </c>
      <c r="O6" s="2">
        <v>15000</v>
      </c>
      <c r="P6" s="2"/>
      <c r="R6" s="2">
        <v>1</v>
      </c>
    </row>
    <row r="7" spans="1:19" x14ac:dyDescent="0.25">
      <c r="A7" t="s">
        <v>93</v>
      </c>
      <c r="C7" s="2">
        <v>2000</v>
      </c>
      <c r="D7" s="2">
        <v>15000</v>
      </c>
      <c r="E7" s="2">
        <v>10000</v>
      </c>
      <c r="F7" s="2">
        <v>0</v>
      </c>
      <c r="L7" s="2">
        <v>0</v>
      </c>
      <c r="M7" s="2">
        <v>15000</v>
      </c>
      <c r="N7" s="2">
        <v>15000</v>
      </c>
      <c r="O7" s="2">
        <v>0</v>
      </c>
      <c r="P7" s="2"/>
      <c r="R7" s="2">
        <v>0</v>
      </c>
    </row>
    <row r="8" spans="1:19" x14ac:dyDescent="0.25">
      <c r="A8" t="s">
        <v>94</v>
      </c>
      <c r="C8" s="2">
        <v>2000</v>
      </c>
      <c r="D8" s="2">
        <v>10000</v>
      </c>
      <c r="E8" s="2">
        <v>10000</v>
      </c>
      <c r="F8" s="2">
        <v>5000</v>
      </c>
      <c r="L8" s="2">
        <v>2000</v>
      </c>
      <c r="M8" s="2">
        <v>10000</v>
      </c>
      <c r="N8" s="2">
        <v>10000</v>
      </c>
      <c r="O8" s="2">
        <v>10000</v>
      </c>
      <c r="P8" s="2"/>
      <c r="R8" s="2">
        <v>0</v>
      </c>
    </row>
    <row r="9" spans="1:19" x14ac:dyDescent="0.25">
      <c r="A9" t="s">
        <v>95</v>
      </c>
      <c r="C9" s="2">
        <v>2000</v>
      </c>
      <c r="D9" s="2">
        <v>1000</v>
      </c>
      <c r="E9" s="2">
        <v>900</v>
      </c>
      <c r="F9" s="2">
        <v>1000</v>
      </c>
      <c r="L9" s="2">
        <v>1000</v>
      </c>
      <c r="M9" s="2">
        <v>2000</v>
      </c>
      <c r="N9" s="2">
        <v>1000</v>
      </c>
      <c r="O9" s="2">
        <v>2000</v>
      </c>
      <c r="P9" s="2"/>
      <c r="R9" s="2">
        <v>1</v>
      </c>
    </row>
    <row r="10" spans="1:19" x14ac:dyDescent="0.25">
      <c r="A10" t="s">
        <v>97</v>
      </c>
      <c r="C10" s="2">
        <v>1000</v>
      </c>
      <c r="D10" s="2">
        <v>500</v>
      </c>
      <c r="E10" s="2">
        <v>500</v>
      </c>
      <c r="F10" s="2">
        <v>500</v>
      </c>
      <c r="L10" s="2">
        <v>1500</v>
      </c>
      <c r="M10" s="2">
        <v>1500</v>
      </c>
      <c r="N10" s="2">
        <v>500</v>
      </c>
      <c r="O10" s="2">
        <v>500</v>
      </c>
      <c r="P10" s="2"/>
      <c r="R10" s="2">
        <v>1</v>
      </c>
    </row>
    <row r="11" spans="1:19" x14ac:dyDescent="0.25">
      <c r="Q11" t="s">
        <v>111</v>
      </c>
    </row>
    <row r="12" spans="1:19" x14ac:dyDescent="0.25">
      <c r="B12" t="s">
        <v>98</v>
      </c>
      <c r="C12" s="2">
        <v>10000</v>
      </c>
      <c r="D12" s="2">
        <v>8000</v>
      </c>
      <c r="E12" s="2">
        <v>5000</v>
      </c>
      <c r="F12" s="2">
        <v>5500</v>
      </c>
      <c r="J12" t="s">
        <v>105</v>
      </c>
      <c r="L12" s="2">
        <f>(L6-C6)/(1+$G$17)^L3</f>
        <v>-900.90090090090087</v>
      </c>
      <c r="M12" s="2">
        <f>(M6-D6)/(1+$G$17)^M3</f>
        <v>-1623.2448664881094</v>
      </c>
      <c r="N12" s="2">
        <f>(N6-E6)/(1+$G$17)^N3</f>
        <v>-1535.5019007319954</v>
      </c>
      <c r="O12" s="2">
        <f>(O6-F6)/(1+$G$17)^O3</f>
        <v>7904.7716897400014</v>
      </c>
      <c r="Q12" s="2">
        <f>SUM(L12:O12)</f>
        <v>3845.1240216189954</v>
      </c>
    </row>
    <row r="13" spans="1:19" x14ac:dyDescent="0.25">
      <c r="J13" t="s">
        <v>107</v>
      </c>
      <c r="L13" s="2">
        <f>(L7-C7)/(1+$G$17)^L3</f>
        <v>-1801.8018018018017</v>
      </c>
      <c r="M13" s="2">
        <f>(M7-D7)/(1+$G$17)^M3</f>
        <v>0</v>
      </c>
      <c r="N13" s="2">
        <f>(N7-E7)/(1+$G$17)^N3</f>
        <v>3655.9569065047508</v>
      </c>
      <c r="O13" s="2">
        <f>(O7-F7)/(1+$G$17)^O3</f>
        <v>0</v>
      </c>
      <c r="Q13" s="2">
        <f t="shared" ref="Q13:Q16" si="0">SUM(L13:O13)</f>
        <v>1854.1551047029491</v>
      </c>
    </row>
    <row r="14" spans="1:19" x14ac:dyDescent="0.25">
      <c r="L14" s="2">
        <f>(L8-C8)/(1+$G$17)^L3</f>
        <v>0</v>
      </c>
      <c r="M14" s="2">
        <f>(M8-D8)/(1+$G$17)^M3</f>
        <v>0</v>
      </c>
      <c r="N14" s="2">
        <f>(N8-E8)/(1+$G$17)^N3</f>
        <v>0</v>
      </c>
      <c r="O14" s="2">
        <f>(O8-F8)/(1+$G$17)^O3</f>
        <v>3293.6548707250004</v>
      </c>
      <c r="Q14" s="2">
        <f t="shared" si="0"/>
        <v>3293.6548707250004</v>
      </c>
    </row>
    <row r="15" spans="1:19" x14ac:dyDescent="0.25">
      <c r="A15" t="s">
        <v>101</v>
      </c>
      <c r="B15" t="s">
        <v>99</v>
      </c>
      <c r="L15" s="2">
        <f>(L9-C9)/(1+$G$17)^L3</f>
        <v>-900.90090090090087</v>
      </c>
      <c r="M15" s="2">
        <f>(M9-D9)/(1+$G$17)^M3</f>
        <v>811.62243324405472</v>
      </c>
      <c r="N15" s="2">
        <f>(N9-E9)/(1+$G$17)^N3</f>
        <v>73.119138130095024</v>
      </c>
      <c r="O15" s="2">
        <f>(O9-F9)/(1+$G$17)^O3</f>
        <v>658.73097414500012</v>
      </c>
      <c r="Q15" s="2">
        <f>SUM(L15:O15)</f>
        <v>642.57164461824902</v>
      </c>
    </row>
    <row r="16" spans="1:19" x14ac:dyDescent="0.25">
      <c r="B16" t="s">
        <v>100</v>
      </c>
      <c r="L16" s="2">
        <f>(L10-C10)/(1+$G$17)^L3</f>
        <v>450.45045045045043</v>
      </c>
      <c r="M16" s="2">
        <f>(M10-D10)/(1+$G$17)^M3</f>
        <v>811.62243324405472</v>
      </c>
      <c r="N16" s="2">
        <f>(N10-E10)/(1+$G$17)^N3</f>
        <v>0</v>
      </c>
      <c r="O16" s="2">
        <f>(O10-F10)/(1+$G$17)^O3</f>
        <v>0</v>
      </c>
      <c r="Q16" s="2">
        <f t="shared" si="0"/>
        <v>1262.0728836945052</v>
      </c>
    </row>
    <row r="17" spans="1:11" x14ac:dyDescent="0.25">
      <c r="C17" t="s">
        <v>103</v>
      </c>
      <c r="G17" s="16">
        <v>0.11</v>
      </c>
      <c r="H17" s="16"/>
    </row>
    <row r="18" spans="1:11" x14ac:dyDescent="0.25">
      <c r="C18" t="s">
        <v>104</v>
      </c>
    </row>
    <row r="19" spans="1:11" x14ac:dyDescent="0.25">
      <c r="K19" t="s">
        <v>109</v>
      </c>
    </row>
    <row r="21" spans="1:11" x14ac:dyDescent="0.25">
      <c r="C21" s="17" t="s">
        <v>110</v>
      </c>
      <c r="D21" s="17"/>
      <c r="E21">
        <f>SUMPRODUCT(Q12:Q16,R6:R10)</f>
        <v>5749.7685499317495</v>
      </c>
    </row>
    <row r="23" spans="1:11" x14ac:dyDescent="0.25">
      <c r="B23" s="17" t="s">
        <v>112</v>
      </c>
      <c r="C23">
        <f>SUMPRODUCT(C6:C10,$R$6:$R$10)</f>
        <v>4000</v>
      </c>
      <c r="D23">
        <f>SUMPRODUCT(D6:D10,$R$6:$R$10)</f>
        <v>3500</v>
      </c>
      <c r="E23">
        <f>SUMPRODUCT(E6:E10,$R$6:$R$10)</f>
        <v>3500</v>
      </c>
      <c r="F23">
        <f>SUMPRODUCT(F6:F10,$R$6:$R$10)</f>
        <v>4500</v>
      </c>
    </row>
    <row r="24" spans="1:11" x14ac:dyDescent="0.25">
      <c r="B24" t="s">
        <v>113</v>
      </c>
      <c r="C24" t="s">
        <v>13</v>
      </c>
      <c r="D24" t="s">
        <v>13</v>
      </c>
      <c r="E24" t="s">
        <v>13</v>
      </c>
      <c r="F24" t="s">
        <v>13</v>
      </c>
    </row>
    <row r="25" spans="1:11" x14ac:dyDescent="0.25">
      <c r="B25" t="s">
        <v>114</v>
      </c>
      <c r="C25">
        <f>C12</f>
        <v>10000</v>
      </c>
      <c r="D25">
        <f t="shared" ref="D25:F25" si="1">D12</f>
        <v>8000</v>
      </c>
      <c r="E25">
        <f t="shared" si="1"/>
        <v>5000</v>
      </c>
      <c r="F25">
        <f t="shared" si="1"/>
        <v>5500</v>
      </c>
    </row>
    <row r="26" spans="1:11" x14ac:dyDescent="0.25">
      <c r="B26" t="s">
        <v>115</v>
      </c>
    </row>
    <row r="31" spans="1:11" x14ac:dyDescent="0.25">
      <c r="A31" t="s">
        <v>14</v>
      </c>
      <c r="B31" s="18" t="s">
        <v>116</v>
      </c>
      <c r="C31" s="18"/>
    </row>
    <row r="33" spans="2:10" x14ac:dyDescent="0.25">
      <c r="B33" t="s">
        <v>123</v>
      </c>
      <c r="C33" s="16">
        <v>0.25</v>
      </c>
    </row>
    <row r="36" spans="2:10" x14ac:dyDescent="0.25">
      <c r="C36" s="18" t="s">
        <v>121</v>
      </c>
      <c r="D36" s="18"/>
      <c r="E36" s="18"/>
      <c r="F36" s="18"/>
    </row>
    <row r="37" spans="2:10" x14ac:dyDescent="0.25">
      <c r="C37" t="s">
        <v>117</v>
      </c>
      <c r="D37" t="s">
        <v>118</v>
      </c>
      <c r="E37" t="s">
        <v>119</v>
      </c>
      <c r="F37" t="s">
        <v>120</v>
      </c>
      <c r="H37" t="s">
        <v>129</v>
      </c>
      <c r="I37" s="23" t="s">
        <v>124</v>
      </c>
      <c r="J37" t="s">
        <v>125</v>
      </c>
    </row>
    <row r="38" spans="2:10" x14ac:dyDescent="0.25">
      <c r="B38" t="s">
        <v>117</v>
      </c>
      <c r="C38" s="2">
        <v>80</v>
      </c>
      <c r="D38" s="2">
        <v>0</v>
      </c>
      <c r="E38" s="2">
        <v>-10</v>
      </c>
      <c r="F38" s="2">
        <v>0</v>
      </c>
      <c r="H38" s="21">
        <v>-0.02</v>
      </c>
      <c r="I38" s="24">
        <v>2.7065203962366308E-2</v>
      </c>
    </row>
    <row r="39" spans="2:10" x14ac:dyDescent="0.25">
      <c r="B39" t="s">
        <v>118</v>
      </c>
      <c r="C39" s="2">
        <v>0</v>
      </c>
      <c r="D39" s="2">
        <v>300</v>
      </c>
      <c r="E39" s="2">
        <v>100</v>
      </c>
      <c r="F39" s="2">
        <v>0</v>
      </c>
      <c r="H39" s="21">
        <v>0.4</v>
      </c>
      <c r="I39" s="24">
        <v>0.18092977949442626</v>
      </c>
      <c r="J39" t="s">
        <v>122</v>
      </c>
    </row>
    <row r="40" spans="2:10" x14ac:dyDescent="0.25">
      <c r="B40" t="s">
        <v>119</v>
      </c>
      <c r="C40" s="2">
        <v>-10</v>
      </c>
      <c r="D40" s="2">
        <v>100</v>
      </c>
      <c r="E40" s="2">
        <v>500</v>
      </c>
      <c r="F40" s="2">
        <v>-200</v>
      </c>
      <c r="H40" s="21">
        <v>0.5</v>
      </c>
      <c r="I40" s="24">
        <v>0.30793082804313082</v>
      </c>
    </row>
    <row r="41" spans="2:10" x14ac:dyDescent="0.25">
      <c r="B41" t="s">
        <v>120</v>
      </c>
      <c r="C41" s="2">
        <v>0</v>
      </c>
      <c r="D41" s="2">
        <v>0</v>
      </c>
      <c r="E41" s="2">
        <v>-200</v>
      </c>
      <c r="F41" s="2">
        <v>200</v>
      </c>
      <c r="H41" s="21">
        <v>0.05</v>
      </c>
      <c r="I41" s="24">
        <v>0.48407419803866203</v>
      </c>
    </row>
    <row r="43" spans="2:10" x14ac:dyDescent="0.25">
      <c r="B43" s="17" t="s">
        <v>110</v>
      </c>
      <c r="C43">
        <f>C38*I38*I38+2*D38*I38*I39+E38*I38*I40+2*F38*I38*I41+D39*I39*I39+E39*I38*I40*2+2*F39*I39*I41+F40*2*I40*I41+E40*I40*I40+F41*I41*I41</f>
        <v>46.11449339687212</v>
      </c>
    </row>
    <row r="45" spans="2:10" x14ac:dyDescent="0.25">
      <c r="B45" s="17" t="s">
        <v>126</v>
      </c>
      <c r="C45" s="16">
        <f>SUM(I38:I41)</f>
        <v>1.0000000095385855</v>
      </c>
      <c r="D45" t="s">
        <v>45</v>
      </c>
      <c r="E45" s="16">
        <v>1</v>
      </c>
    </row>
    <row r="46" spans="2:10" x14ac:dyDescent="0.25">
      <c r="B46" t="s">
        <v>127</v>
      </c>
    </row>
    <row r="47" spans="2:10" x14ac:dyDescent="0.25">
      <c r="B47" s="20" t="s">
        <v>128</v>
      </c>
    </row>
    <row r="48" spans="2:10" x14ac:dyDescent="0.25">
      <c r="C48" s="22">
        <f>SUMPRODUCT(H38:H41,I38:I41)</f>
        <v>0.24999973164202172</v>
      </c>
      <c r="D48" t="s">
        <v>45</v>
      </c>
      <c r="E48" s="16">
        <f>C33</f>
        <v>0.25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06"/>
  <sheetViews>
    <sheetView topLeftCell="B91" workbookViewId="0">
      <selection activeCell="J92" sqref="J92"/>
    </sheetView>
  </sheetViews>
  <sheetFormatPr defaultRowHeight="15" x14ac:dyDescent="0.25"/>
  <cols>
    <col min="1" max="1" width="14.42578125" customWidth="1"/>
  </cols>
  <sheetData>
    <row r="1" spans="1:7" x14ac:dyDescent="0.25">
      <c r="A1" t="s">
        <v>0</v>
      </c>
      <c r="B1" s="25" t="s">
        <v>130</v>
      </c>
      <c r="C1" s="25"/>
      <c r="D1" s="25"/>
      <c r="E1" s="25"/>
      <c r="F1" s="25"/>
      <c r="G1" s="25"/>
    </row>
    <row r="36" spans="2:9" x14ac:dyDescent="0.25">
      <c r="B36" t="s">
        <v>133</v>
      </c>
    </row>
    <row r="38" spans="2:9" x14ac:dyDescent="0.25">
      <c r="B38" t="s">
        <v>131</v>
      </c>
    </row>
    <row r="40" spans="2:9" x14ac:dyDescent="0.25">
      <c r="B40" s="4"/>
      <c r="C40" s="4">
        <v>1</v>
      </c>
      <c r="D40" s="4">
        <v>2</v>
      </c>
      <c r="E40" s="4">
        <v>3</v>
      </c>
      <c r="F40" s="4">
        <v>4</v>
      </c>
      <c r="G40" s="4">
        <v>5</v>
      </c>
      <c r="H40" s="4">
        <v>6</v>
      </c>
      <c r="I40" s="4">
        <v>7</v>
      </c>
    </row>
    <row r="41" spans="2:9" x14ac:dyDescent="0.25">
      <c r="B41" s="4">
        <v>1</v>
      </c>
      <c r="C41" s="26">
        <v>0</v>
      </c>
      <c r="D41" s="2">
        <v>23</v>
      </c>
      <c r="E41" s="2">
        <v>23</v>
      </c>
      <c r="F41" s="2">
        <v>24</v>
      </c>
      <c r="G41" s="2">
        <v>0</v>
      </c>
      <c r="H41" s="2">
        <v>0</v>
      </c>
      <c r="I41" s="2">
        <v>0</v>
      </c>
    </row>
    <row r="42" spans="2:9" x14ac:dyDescent="0.25">
      <c r="B42" s="4">
        <v>2</v>
      </c>
      <c r="C42" s="2">
        <v>23</v>
      </c>
      <c r="D42" s="26">
        <v>0</v>
      </c>
      <c r="E42" s="2">
        <v>0</v>
      </c>
      <c r="F42" s="2">
        <v>0</v>
      </c>
      <c r="G42" s="2">
        <v>0</v>
      </c>
      <c r="H42" s="2">
        <v>30</v>
      </c>
      <c r="I42" s="2">
        <v>0</v>
      </c>
    </row>
    <row r="43" spans="2:9" x14ac:dyDescent="0.25">
      <c r="B43" s="4">
        <v>3</v>
      </c>
      <c r="C43" s="2">
        <v>23</v>
      </c>
      <c r="D43" s="2">
        <v>0</v>
      </c>
      <c r="E43" s="26">
        <v>0</v>
      </c>
      <c r="F43" s="2">
        <v>0</v>
      </c>
      <c r="G43" s="2">
        <v>15</v>
      </c>
      <c r="H43" s="2">
        <v>0</v>
      </c>
      <c r="I43" s="2">
        <v>0</v>
      </c>
    </row>
    <row r="44" spans="2:9" x14ac:dyDescent="0.25">
      <c r="B44" s="4">
        <v>4</v>
      </c>
      <c r="C44" s="2">
        <v>24</v>
      </c>
      <c r="D44" s="2">
        <v>0</v>
      </c>
      <c r="E44" s="2">
        <v>0</v>
      </c>
      <c r="F44" s="26">
        <v>0</v>
      </c>
      <c r="G44" s="2">
        <v>0</v>
      </c>
      <c r="H44" s="2">
        <v>0</v>
      </c>
      <c r="I44" s="2">
        <v>26</v>
      </c>
    </row>
    <row r="45" spans="2:9" x14ac:dyDescent="0.25">
      <c r="B45" s="4">
        <v>5</v>
      </c>
      <c r="C45" s="2">
        <v>0</v>
      </c>
      <c r="D45" s="2">
        <v>0</v>
      </c>
      <c r="E45" s="2">
        <v>15</v>
      </c>
      <c r="F45" s="2">
        <v>0</v>
      </c>
      <c r="G45" s="26">
        <v>0</v>
      </c>
      <c r="H45" s="2">
        <v>0</v>
      </c>
      <c r="I45" s="2">
        <v>20</v>
      </c>
    </row>
    <row r="46" spans="2:9" x14ac:dyDescent="0.25">
      <c r="B46" s="4">
        <v>6</v>
      </c>
      <c r="C46" s="2">
        <v>0</v>
      </c>
      <c r="D46" s="2">
        <v>30</v>
      </c>
      <c r="E46" s="2">
        <v>0</v>
      </c>
      <c r="F46" s="2">
        <v>0</v>
      </c>
      <c r="G46" s="2">
        <v>0</v>
      </c>
      <c r="H46" s="26">
        <v>0</v>
      </c>
      <c r="I46" s="2">
        <v>12</v>
      </c>
    </row>
    <row r="47" spans="2:9" x14ac:dyDescent="0.25">
      <c r="B47" s="4">
        <v>7</v>
      </c>
      <c r="C47" s="2">
        <v>0</v>
      </c>
      <c r="D47" s="2">
        <v>0</v>
      </c>
      <c r="E47" s="2">
        <v>0</v>
      </c>
      <c r="F47" s="2">
        <v>26</v>
      </c>
      <c r="G47" s="2">
        <v>20</v>
      </c>
      <c r="H47" s="2">
        <v>12</v>
      </c>
      <c r="I47" s="26">
        <v>0</v>
      </c>
    </row>
    <row r="50" spans="1:13" x14ac:dyDescent="0.25">
      <c r="B50" s="14" t="s">
        <v>132</v>
      </c>
      <c r="C50" s="14"/>
      <c r="D50" s="14"/>
      <c r="E50" s="14"/>
      <c r="F50" s="14"/>
    </row>
    <row r="52" spans="1:13" x14ac:dyDescent="0.25">
      <c r="J52" s="27" t="s">
        <v>139</v>
      </c>
    </row>
    <row r="53" spans="1:13" x14ac:dyDescent="0.25">
      <c r="B53" s="4"/>
      <c r="C53" s="4">
        <v>1</v>
      </c>
      <c r="D53" s="4">
        <v>2</v>
      </c>
      <c r="E53" s="4">
        <v>3</v>
      </c>
      <c r="F53" s="4">
        <v>4</v>
      </c>
      <c r="G53" s="4">
        <v>5</v>
      </c>
      <c r="H53" s="4">
        <v>6</v>
      </c>
      <c r="I53" s="4">
        <v>7</v>
      </c>
    </row>
    <row r="54" spans="1:13" x14ac:dyDescent="0.25">
      <c r="B54" s="4">
        <v>1</v>
      </c>
      <c r="C54" s="26">
        <v>0</v>
      </c>
      <c r="D54" s="2">
        <v>0</v>
      </c>
      <c r="E54" s="2">
        <v>0</v>
      </c>
      <c r="F54" s="4">
        <v>1</v>
      </c>
      <c r="G54" s="2">
        <v>0</v>
      </c>
      <c r="H54" s="2">
        <v>0</v>
      </c>
      <c r="I54" s="2">
        <v>0</v>
      </c>
      <c r="J54">
        <f>SUM(C54:I54)</f>
        <v>1</v>
      </c>
      <c r="K54" t="s">
        <v>45</v>
      </c>
      <c r="L54" t="s">
        <v>135</v>
      </c>
    </row>
    <row r="55" spans="1:13" x14ac:dyDescent="0.25">
      <c r="B55" s="4">
        <v>2</v>
      </c>
      <c r="C55" s="2">
        <v>0</v>
      </c>
      <c r="D55" s="26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>
        <f t="shared" ref="J55:J60" si="0">SUM(C55:I55)</f>
        <v>0</v>
      </c>
    </row>
    <row r="56" spans="1:13" x14ac:dyDescent="0.25">
      <c r="B56" s="4">
        <v>3</v>
      </c>
      <c r="C56" s="2">
        <v>0</v>
      </c>
      <c r="D56" s="2">
        <v>0</v>
      </c>
      <c r="E56" s="26">
        <v>0</v>
      </c>
      <c r="F56" s="2">
        <v>0</v>
      </c>
      <c r="G56" s="2">
        <v>0</v>
      </c>
      <c r="H56" s="2">
        <v>0</v>
      </c>
      <c r="I56" s="2">
        <v>0</v>
      </c>
      <c r="J56">
        <f t="shared" si="0"/>
        <v>0</v>
      </c>
    </row>
    <row r="57" spans="1:13" x14ac:dyDescent="0.25">
      <c r="B57" s="4">
        <v>4</v>
      </c>
      <c r="C57" s="2">
        <v>0</v>
      </c>
      <c r="D57" s="2">
        <v>0</v>
      </c>
      <c r="E57" s="2">
        <v>0</v>
      </c>
      <c r="F57" s="26">
        <v>0</v>
      </c>
      <c r="G57" s="2">
        <v>0</v>
      </c>
      <c r="H57" s="2">
        <v>0</v>
      </c>
      <c r="I57" s="4">
        <v>1</v>
      </c>
      <c r="J57">
        <f t="shared" si="0"/>
        <v>1</v>
      </c>
    </row>
    <row r="58" spans="1:13" x14ac:dyDescent="0.25">
      <c r="B58" s="4">
        <v>5</v>
      </c>
      <c r="C58" s="2">
        <v>0</v>
      </c>
      <c r="D58" s="2">
        <v>0</v>
      </c>
      <c r="E58" s="2">
        <v>0</v>
      </c>
      <c r="F58" s="2">
        <v>0</v>
      </c>
      <c r="G58" s="26">
        <v>0</v>
      </c>
      <c r="H58" s="2">
        <v>0</v>
      </c>
      <c r="I58" s="2">
        <v>0</v>
      </c>
      <c r="J58">
        <f>SUM(C58:I58)</f>
        <v>0</v>
      </c>
    </row>
    <row r="59" spans="1:13" x14ac:dyDescent="0.25">
      <c r="B59" s="4">
        <v>6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6">
        <v>0</v>
      </c>
      <c r="I59" s="2">
        <v>0</v>
      </c>
      <c r="J59">
        <f t="shared" si="0"/>
        <v>0</v>
      </c>
    </row>
    <row r="60" spans="1:13" x14ac:dyDescent="0.25">
      <c r="B60" s="4">
        <v>7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6">
        <v>0</v>
      </c>
      <c r="J60">
        <f t="shared" si="0"/>
        <v>0</v>
      </c>
      <c r="M60" t="s">
        <v>137</v>
      </c>
    </row>
    <row r="61" spans="1:13" x14ac:dyDescent="0.25">
      <c r="A61" s="27" t="s">
        <v>140</v>
      </c>
      <c r="C61">
        <f>SUM(C54:C60)</f>
        <v>0</v>
      </c>
      <c r="D61">
        <f t="shared" ref="D61:H61" si="1">SUM(D54:D60)</f>
        <v>0</v>
      </c>
      <c r="E61">
        <f t="shared" si="1"/>
        <v>0</v>
      </c>
      <c r="F61">
        <f t="shared" si="1"/>
        <v>1</v>
      </c>
      <c r="G61">
        <f t="shared" si="1"/>
        <v>0</v>
      </c>
      <c r="H61">
        <f t="shared" si="1"/>
        <v>0</v>
      </c>
      <c r="I61">
        <f>SUM(I54:I60)</f>
        <v>1</v>
      </c>
    </row>
    <row r="62" spans="1:13" x14ac:dyDescent="0.25">
      <c r="C62" t="s">
        <v>138</v>
      </c>
      <c r="I62" t="s">
        <v>45</v>
      </c>
    </row>
    <row r="63" spans="1:13" x14ac:dyDescent="0.25">
      <c r="B63" s="17" t="s">
        <v>22</v>
      </c>
      <c r="C63" s="17"/>
      <c r="E63">
        <f>SUMPRODUCT(C41:I47,C54:I60)</f>
        <v>50</v>
      </c>
      <c r="F63" s="17" t="s">
        <v>134</v>
      </c>
      <c r="I63" t="s">
        <v>136</v>
      </c>
    </row>
    <row r="65" spans="1:11" x14ac:dyDescent="0.25">
      <c r="B65" s="17" t="s">
        <v>12</v>
      </c>
      <c r="C65" s="17"/>
    </row>
    <row r="67" spans="1:11" x14ac:dyDescent="0.25">
      <c r="A67">
        <f>J54</f>
        <v>1</v>
      </c>
      <c r="B67">
        <f t="array" ref="B67:F67">TRANSPOSE(J55:J59)</f>
        <v>0</v>
      </c>
      <c r="C67">
        <v>0</v>
      </c>
      <c r="D67">
        <v>1</v>
      </c>
      <c r="E67">
        <v>0</v>
      </c>
      <c r="F67">
        <v>0</v>
      </c>
      <c r="G67">
        <f>J60</f>
        <v>0</v>
      </c>
    </row>
    <row r="68" spans="1:11" x14ac:dyDescent="0.25">
      <c r="A68" t="s">
        <v>142</v>
      </c>
      <c r="B68" t="s">
        <v>45</v>
      </c>
      <c r="C68" t="s">
        <v>45</v>
      </c>
      <c r="D68" t="s">
        <v>45</v>
      </c>
      <c r="E68" t="s">
        <v>45</v>
      </c>
      <c r="F68" t="s">
        <v>45</v>
      </c>
      <c r="G68" t="s">
        <v>142</v>
      </c>
      <c r="H68" t="s">
        <v>141</v>
      </c>
    </row>
    <row r="69" spans="1:11" x14ac:dyDescent="0.25">
      <c r="A69">
        <f>C61</f>
        <v>0</v>
      </c>
      <c r="B69">
        <f>D61</f>
        <v>0</v>
      </c>
      <c r="C69">
        <f t="shared" ref="C69:E69" si="2">E61</f>
        <v>0</v>
      </c>
      <c r="D69">
        <f t="shared" si="2"/>
        <v>1</v>
      </c>
      <c r="E69">
        <f t="shared" si="2"/>
        <v>0</v>
      </c>
      <c r="F69">
        <f>H61</f>
        <v>0</v>
      </c>
      <c r="G69">
        <f>I61</f>
        <v>1</v>
      </c>
    </row>
    <row r="71" spans="1:11" x14ac:dyDescent="0.25">
      <c r="G71" t="s">
        <v>143</v>
      </c>
    </row>
    <row r="75" spans="1:11" x14ac:dyDescent="0.25">
      <c r="A75" t="s">
        <v>14</v>
      </c>
      <c r="C75" s="5" t="s">
        <v>144</v>
      </c>
      <c r="D75" s="5"/>
      <c r="E75" s="5"/>
      <c r="F75" s="5"/>
      <c r="G75" s="5"/>
      <c r="H75" s="5"/>
      <c r="I75" s="5"/>
    </row>
    <row r="76" spans="1:11" x14ac:dyDescent="0.25">
      <c r="C76" t="s">
        <v>145</v>
      </c>
    </row>
    <row r="78" spans="1:11" x14ac:dyDescent="0.25">
      <c r="A78" s="28"/>
      <c r="B78" s="28">
        <v>1</v>
      </c>
      <c r="C78" s="28">
        <v>2</v>
      </c>
      <c r="D78" s="28">
        <v>3</v>
      </c>
      <c r="E78" s="28">
        <v>4</v>
      </c>
      <c r="F78" s="28">
        <v>5</v>
      </c>
      <c r="G78" s="28">
        <v>6</v>
      </c>
      <c r="H78" s="28">
        <v>7</v>
      </c>
      <c r="I78" s="28">
        <v>8</v>
      </c>
      <c r="J78" s="28">
        <v>9</v>
      </c>
      <c r="K78" s="28">
        <v>10</v>
      </c>
    </row>
    <row r="79" spans="1:11" x14ac:dyDescent="0.25">
      <c r="A79" s="28">
        <v>1</v>
      </c>
      <c r="B79" s="26">
        <v>0</v>
      </c>
      <c r="C79" s="10">
        <v>2</v>
      </c>
      <c r="D79" s="10"/>
      <c r="E79" s="10">
        <v>2</v>
      </c>
      <c r="F79" s="10"/>
      <c r="G79" s="10"/>
      <c r="H79" s="10"/>
      <c r="I79" s="10"/>
      <c r="J79" s="2"/>
      <c r="K79" s="2"/>
    </row>
    <row r="80" spans="1:11" x14ac:dyDescent="0.25">
      <c r="A80" s="28">
        <v>2</v>
      </c>
      <c r="B80" s="10">
        <v>2</v>
      </c>
      <c r="C80" s="26">
        <v>0</v>
      </c>
      <c r="D80" s="10">
        <v>1</v>
      </c>
      <c r="E80" s="10">
        <v>2</v>
      </c>
      <c r="F80" s="10">
        <v>2.5</v>
      </c>
      <c r="G80" s="10"/>
      <c r="H80" s="10"/>
      <c r="I80" s="10"/>
      <c r="J80" s="2"/>
      <c r="K80" s="2"/>
    </row>
    <row r="81" spans="1:11" x14ac:dyDescent="0.25">
      <c r="A81" s="28">
        <v>3</v>
      </c>
      <c r="B81" s="10"/>
      <c r="C81" s="10">
        <v>1</v>
      </c>
      <c r="D81" s="26">
        <v>0</v>
      </c>
      <c r="E81" s="10"/>
      <c r="F81" s="10"/>
      <c r="G81" s="10">
        <v>4</v>
      </c>
      <c r="H81" s="10"/>
      <c r="I81" s="10"/>
      <c r="J81" s="2"/>
      <c r="K81" s="2"/>
    </row>
    <row r="82" spans="1:11" x14ac:dyDescent="0.25">
      <c r="A82" s="28">
        <v>4</v>
      </c>
      <c r="B82" s="10">
        <v>2</v>
      </c>
      <c r="C82" s="10">
        <v>2</v>
      </c>
      <c r="D82" s="10"/>
      <c r="E82" s="26">
        <v>0</v>
      </c>
      <c r="F82" s="10">
        <v>1.7</v>
      </c>
      <c r="G82" s="10"/>
      <c r="H82" s="10"/>
      <c r="I82" s="10"/>
      <c r="J82" s="2"/>
      <c r="K82" s="2">
        <v>7</v>
      </c>
    </row>
    <row r="83" spans="1:11" x14ac:dyDescent="0.25">
      <c r="A83" s="28">
        <v>5</v>
      </c>
      <c r="B83" s="10"/>
      <c r="C83" s="10">
        <v>2.5</v>
      </c>
      <c r="D83" s="10"/>
      <c r="E83" s="10">
        <v>1.7</v>
      </c>
      <c r="F83" s="26">
        <v>0</v>
      </c>
      <c r="G83" s="10">
        <v>4</v>
      </c>
      <c r="H83" s="10"/>
      <c r="I83" s="10"/>
      <c r="J83" s="2"/>
      <c r="K83" s="2">
        <v>12</v>
      </c>
    </row>
    <row r="84" spans="1:11" x14ac:dyDescent="0.25">
      <c r="A84" s="28">
        <v>6</v>
      </c>
      <c r="B84" s="10"/>
      <c r="C84" s="10"/>
      <c r="D84" s="10">
        <v>4</v>
      </c>
      <c r="E84" s="10"/>
      <c r="F84" s="10">
        <v>4</v>
      </c>
      <c r="G84" s="26">
        <v>0</v>
      </c>
      <c r="H84" s="10">
        <v>7</v>
      </c>
      <c r="I84" s="10">
        <v>10</v>
      </c>
      <c r="J84" s="2"/>
      <c r="K84" s="2"/>
    </row>
    <row r="85" spans="1:11" x14ac:dyDescent="0.25">
      <c r="A85" s="28">
        <v>7</v>
      </c>
      <c r="B85" s="10"/>
      <c r="C85" s="10"/>
      <c r="D85" s="10"/>
      <c r="E85" s="10"/>
      <c r="F85" s="10"/>
      <c r="G85" s="10">
        <v>7</v>
      </c>
      <c r="H85" s="26">
        <v>0</v>
      </c>
      <c r="I85" s="10"/>
      <c r="J85" s="2">
        <v>1</v>
      </c>
      <c r="K85" s="2"/>
    </row>
    <row r="86" spans="1:11" x14ac:dyDescent="0.25">
      <c r="A86" s="28">
        <v>8</v>
      </c>
      <c r="B86" s="10"/>
      <c r="C86" s="10"/>
      <c r="D86" s="10"/>
      <c r="E86" s="10"/>
      <c r="F86" s="10"/>
      <c r="G86" s="10">
        <v>10</v>
      </c>
      <c r="H86" s="10"/>
      <c r="I86" s="26">
        <v>0</v>
      </c>
      <c r="J86" s="2">
        <v>0.5</v>
      </c>
      <c r="K86" s="2">
        <v>9</v>
      </c>
    </row>
    <row r="87" spans="1:11" x14ac:dyDescent="0.25">
      <c r="A87" s="28">
        <v>9</v>
      </c>
      <c r="B87" s="10"/>
      <c r="C87" s="10"/>
      <c r="D87" s="10"/>
      <c r="E87" s="10"/>
      <c r="F87" s="10"/>
      <c r="G87" s="10"/>
      <c r="H87" s="10">
        <v>1</v>
      </c>
      <c r="I87" s="10">
        <v>0.5</v>
      </c>
      <c r="J87" s="26">
        <v>0</v>
      </c>
      <c r="K87" s="2"/>
    </row>
    <row r="88" spans="1:11" x14ac:dyDescent="0.25">
      <c r="A88" s="28">
        <v>10</v>
      </c>
      <c r="B88" s="2"/>
      <c r="C88" s="2"/>
      <c r="D88" s="2"/>
      <c r="E88" s="2">
        <v>7</v>
      </c>
      <c r="F88" s="2">
        <v>12</v>
      </c>
      <c r="G88" s="2"/>
      <c r="H88" s="2"/>
      <c r="I88" s="2">
        <v>9</v>
      </c>
      <c r="J88" s="2"/>
      <c r="K88" s="26">
        <v>0</v>
      </c>
    </row>
    <row r="92" spans="1:11" x14ac:dyDescent="0.25">
      <c r="A92">
        <v>11</v>
      </c>
      <c r="B92" s="19" t="s">
        <v>146</v>
      </c>
      <c r="D92" s="19" t="s">
        <v>151</v>
      </c>
      <c r="E92" s="19"/>
    </row>
    <row r="93" spans="1:11" x14ac:dyDescent="0.25">
      <c r="A93" t="s">
        <v>154</v>
      </c>
      <c r="B93" s="19" t="s">
        <v>147</v>
      </c>
      <c r="D93" s="19" t="s">
        <v>149</v>
      </c>
      <c r="E93" s="19"/>
    </row>
    <row r="94" spans="1:11" x14ac:dyDescent="0.25">
      <c r="A94" t="s">
        <v>153</v>
      </c>
      <c r="B94" s="19" t="s">
        <v>148</v>
      </c>
      <c r="D94" s="19" t="s">
        <v>150</v>
      </c>
      <c r="E94" s="19"/>
    </row>
    <row r="95" spans="1:11" x14ac:dyDescent="0.25">
      <c r="A95" t="s">
        <v>155</v>
      </c>
    </row>
    <row r="96" spans="1:11" x14ac:dyDescent="0.25">
      <c r="B96" s="29">
        <v>9</v>
      </c>
      <c r="D96" s="10" t="s">
        <v>152</v>
      </c>
      <c r="F96" s="17" t="s">
        <v>110</v>
      </c>
      <c r="G96" s="17"/>
      <c r="H96">
        <f>SUM(D97:D106)</f>
        <v>40.200000000000003</v>
      </c>
    </row>
    <row r="97" spans="2:4" x14ac:dyDescent="0.25">
      <c r="B97" s="2">
        <v>7</v>
      </c>
      <c r="D97" s="2">
        <f>INDEX($B$79:$K$88,B96,B97)</f>
        <v>1</v>
      </c>
    </row>
    <row r="98" spans="2:4" x14ac:dyDescent="0.25">
      <c r="B98" s="2">
        <v>6</v>
      </c>
      <c r="D98" s="2">
        <f t="shared" ref="D98:D106" si="3">INDEX($B$79:$K$88,B97,B98)</f>
        <v>7</v>
      </c>
    </row>
    <row r="99" spans="2:4" x14ac:dyDescent="0.25">
      <c r="B99" s="2">
        <v>3</v>
      </c>
      <c r="D99" s="2">
        <f>INDEX($B$79:$K$88,B98,B99)</f>
        <v>4</v>
      </c>
    </row>
    <row r="100" spans="2:4" x14ac:dyDescent="0.25">
      <c r="B100" s="2">
        <v>2</v>
      </c>
      <c r="D100" s="2">
        <f t="shared" si="3"/>
        <v>1</v>
      </c>
    </row>
    <row r="101" spans="2:4" x14ac:dyDescent="0.25">
      <c r="B101" s="2">
        <v>1</v>
      </c>
      <c r="D101" s="2">
        <f t="shared" si="3"/>
        <v>2</v>
      </c>
    </row>
    <row r="102" spans="2:4" x14ac:dyDescent="0.25">
      <c r="B102" s="2">
        <v>4</v>
      </c>
      <c r="D102" s="2">
        <f t="shared" si="3"/>
        <v>2</v>
      </c>
    </row>
    <row r="103" spans="2:4" x14ac:dyDescent="0.25">
      <c r="B103" s="2">
        <v>5</v>
      </c>
      <c r="D103" s="2">
        <f t="shared" si="3"/>
        <v>1.7</v>
      </c>
    </row>
    <row r="104" spans="2:4" x14ac:dyDescent="0.25">
      <c r="B104" s="2">
        <v>10</v>
      </c>
      <c r="D104" s="2">
        <f t="shared" si="3"/>
        <v>12</v>
      </c>
    </row>
    <row r="105" spans="2:4" x14ac:dyDescent="0.25">
      <c r="B105" s="2">
        <v>8</v>
      </c>
      <c r="D105" s="2">
        <f t="shared" si="3"/>
        <v>9</v>
      </c>
    </row>
    <row r="106" spans="2:4" x14ac:dyDescent="0.25">
      <c r="B106" s="29">
        <f>B96</f>
        <v>9</v>
      </c>
      <c r="D106" s="2">
        <f t="shared" si="3"/>
        <v>0.5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116"/>
  <sheetViews>
    <sheetView tabSelected="1" topLeftCell="A38" zoomScale="85" zoomScaleNormal="85" workbookViewId="0">
      <selection activeCell="K54" sqref="K54"/>
    </sheetView>
  </sheetViews>
  <sheetFormatPr defaultRowHeight="15" x14ac:dyDescent="0.25"/>
  <cols>
    <col min="3" max="3" width="13.28515625" customWidth="1"/>
  </cols>
  <sheetData>
    <row r="1" spans="1:7" x14ac:dyDescent="0.25">
      <c r="A1" s="25" t="s">
        <v>156</v>
      </c>
      <c r="C1" s="34" t="s">
        <v>157</v>
      </c>
      <c r="D1" s="34"/>
      <c r="E1" s="34"/>
      <c r="F1" s="34"/>
      <c r="G1" s="34"/>
    </row>
    <row r="2" spans="1:7" x14ac:dyDescent="0.25">
      <c r="C2" s="25" t="s">
        <v>185</v>
      </c>
      <c r="D2" s="25"/>
      <c r="E2" s="25"/>
      <c r="F2" s="25"/>
      <c r="G2" s="25"/>
    </row>
    <row r="36" spans="1:12" x14ac:dyDescent="0.25">
      <c r="I36" t="s">
        <v>122</v>
      </c>
    </row>
    <row r="42" spans="1:12" x14ac:dyDescent="0.25">
      <c r="B42" s="41" t="s">
        <v>160</v>
      </c>
      <c r="C42" s="41"/>
      <c r="D42" s="41"/>
      <c r="E42" s="41"/>
      <c r="F42" s="41"/>
      <c r="G42" s="41"/>
      <c r="H42" s="41"/>
      <c r="I42" s="41"/>
    </row>
    <row r="45" spans="1:12" x14ac:dyDescent="0.25">
      <c r="A45" s="2"/>
      <c r="B45" s="41" t="s">
        <v>158</v>
      </c>
      <c r="C45" s="41">
        <v>1</v>
      </c>
      <c r="D45" s="41">
        <v>2</v>
      </c>
      <c r="E45" s="41">
        <v>3</v>
      </c>
      <c r="F45" s="41">
        <v>4</v>
      </c>
      <c r="G45" s="41">
        <v>5</v>
      </c>
      <c r="H45" s="41">
        <v>6</v>
      </c>
      <c r="I45" s="41">
        <v>7</v>
      </c>
      <c r="J45" s="41">
        <v>8</v>
      </c>
      <c r="K45" s="41">
        <v>9</v>
      </c>
      <c r="L45" s="41" t="s">
        <v>159</v>
      </c>
    </row>
    <row r="46" spans="1:12" x14ac:dyDescent="0.25">
      <c r="A46" s="42" t="s">
        <v>158</v>
      </c>
      <c r="B46" s="2">
        <v>0</v>
      </c>
      <c r="C46" s="2">
        <v>200</v>
      </c>
      <c r="D46" s="2">
        <v>100</v>
      </c>
      <c r="E46" s="2">
        <v>250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</row>
    <row r="47" spans="1:12" x14ac:dyDescent="0.25">
      <c r="A47" s="42">
        <v>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50</v>
      </c>
      <c r="I47" s="2">
        <v>0</v>
      </c>
      <c r="J47" s="2">
        <v>0</v>
      </c>
      <c r="K47" s="2">
        <v>0</v>
      </c>
      <c r="L47" s="2">
        <v>0</v>
      </c>
    </row>
    <row r="48" spans="1:12" x14ac:dyDescent="0.25">
      <c r="A48" s="42">
        <v>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70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</row>
    <row r="49" spans="1:14" x14ac:dyDescent="0.25">
      <c r="A49" s="42">
        <v>3</v>
      </c>
      <c r="B49" s="2">
        <v>0</v>
      </c>
      <c r="C49" s="2">
        <v>0</v>
      </c>
      <c r="D49" s="2">
        <v>0</v>
      </c>
      <c r="E49" s="2">
        <v>0</v>
      </c>
      <c r="F49" s="2">
        <v>170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</row>
    <row r="50" spans="1:14" x14ac:dyDescent="0.25">
      <c r="A50" s="42">
        <v>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100</v>
      </c>
      <c r="H50" s="2">
        <v>0</v>
      </c>
      <c r="I50" s="2">
        <v>0</v>
      </c>
      <c r="J50" s="2">
        <v>50</v>
      </c>
      <c r="K50" s="2">
        <v>0</v>
      </c>
      <c r="L50" s="2">
        <v>0</v>
      </c>
    </row>
    <row r="51" spans="1:14" x14ac:dyDescent="0.25">
      <c r="A51" s="42">
        <v>5</v>
      </c>
      <c r="B51" s="2">
        <v>0</v>
      </c>
      <c r="C51" s="2">
        <v>0</v>
      </c>
      <c r="D51" s="2">
        <v>0</v>
      </c>
      <c r="E51" s="2">
        <v>0</v>
      </c>
      <c r="F51" s="2">
        <v>100</v>
      </c>
      <c r="G51" s="2">
        <v>0</v>
      </c>
      <c r="H51" s="2">
        <v>100</v>
      </c>
      <c r="I51" s="2">
        <v>70</v>
      </c>
      <c r="J51" s="2">
        <v>60</v>
      </c>
      <c r="K51" s="2">
        <v>0</v>
      </c>
      <c r="L51" s="2">
        <v>0</v>
      </c>
    </row>
    <row r="52" spans="1:14" x14ac:dyDescent="0.25">
      <c r="A52" s="42">
        <v>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100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</row>
    <row r="53" spans="1:14" x14ac:dyDescent="0.25">
      <c r="A53" s="42">
        <v>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70</v>
      </c>
      <c r="H53" s="2">
        <v>0</v>
      </c>
      <c r="I53" s="2">
        <v>0</v>
      </c>
      <c r="J53" s="2">
        <v>20</v>
      </c>
      <c r="K53" s="2">
        <v>100</v>
      </c>
      <c r="L53" s="2">
        <v>0</v>
      </c>
    </row>
    <row r="54" spans="1:14" x14ac:dyDescent="0.25">
      <c r="A54" s="42">
        <v>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60</v>
      </c>
      <c r="H54" s="2">
        <v>0</v>
      </c>
      <c r="I54" s="2">
        <v>20</v>
      </c>
      <c r="J54" s="2">
        <v>0</v>
      </c>
      <c r="K54" s="2">
        <v>100</v>
      </c>
      <c r="L54" s="2">
        <v>0</v>
      </c>
    </row>
    <row r="55" spans="1:14" x14ac:dyDescent="0.25">
      <c r="A55" s="42">
        <v>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250</v>
      </c>
    </row>
    <row r="56" spans="1:14" x14ac:dyDescent="0.25">
      <c r="A56" s="42" t="s">
        <v>159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</row>
    <row r="58" spans="1:14" x14ac:dyDescent="0.25">
      <c r="B58" s="32" t="s">
        <v>161</v>
      </c>
      <c r="C58" s="32"/>
      <c r="D58" s="32"/>
      <c r="E58" s="32"/>
      <c r="F58" s="32"/>
    </row>
    <row r="61" spans="1:14" x14ac:dyDescent="0.25">
      <c r="A61" s="2"/>
      <c r="B61" s="32" t="s">
        <v>158</v>
      </c>
      <c r="C61" s="32">
        <v>1</v>
      </c>
      <c r="D61" s="32">
        <v>2</v>
      </c>
      <c r="E61" s="32">
        <v>3</v>
      </c>
      <c r="F61" s="32">
        <v>4</v>
      </c>
      <c r="G61" s="32">
        <v>5</v>
      </c>
      <c r="H61" s="32">
        <v>6</v>
      </c>
      <c r="I61" s="32">
        <v>7</v>
      </c>
      <c r="J61" s="32">
        <v>8</v>
      </c>
      <c r="K61" s="32">
        <v>9</v>
      </c>
      <c r="L61" s="32" t="s">
        <v>159</v>
      </c>
    </row>
    <row r="62" spans="1:14" x14ac:dyDescent="0.25">
      <c r="A62" s="33" t="s">
        <v>158</v>
      </c>
      <c r="B62" s="29">
        <v>0</v>
      </c>
      <c r="C62" s="29">
        <v>50</v>
      </c>
      <c r="D62" s="29">
        <v>70</v>
      </c>
      <c r="E62" s="29">
        <v>60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>
        <f>SUM(B62:L62)</f>
        <v>180</v>
      </c>
      <c r="N62" t="s">
        <v>162</v>
      </c>
    </row>
    <row r="63" spans="1:14" x14ac:dyDescent="0.25">
      <c r="A63" s="33">
        <v>1</v>
      </c>
      <c r="B63" s="29">
        <v>0</v>
      </c>
      <c r="C63" s="29">
        <v>0</v>
      </c>
      <c r="D63" s="29">
        <v>0</v>
      </c>
      <c r="E63" s="29">
        <v>0</v>
      </c>
      <c r="F63" s="29">
        <v>0</v>
      </c>
      <c r="G63" s="29">
        <v>0</v>
      </c>
      <c r="H63" s="29">
        <v>50</v>
      </c>
      <c r="I63" s="29">
        <v>0</v>
      </c>
      <c r="J63" s="29">
        <v>0</v>
      </c>
      <c r="K63" s="29">
        <v>0</v>
      </c>
      <c r="L63" s="29">
        <v>0</v>
      </c>
      <c r="M63">
        <f t="shared" ref="M63:M72" si="0">SUM(B63:L63)</f>
        <v>50</v>
      </c>
    </row>
    <row r="64" spans="1:14" x14ac:dyDescent="0.25">
      <c r="A64" s="33">
        <v>2</v>
      </c>
      <c r="B64" s="29">
        <v>0</v>
      </c>
      <c r="C64" s="29">
        <v>0</v>
      </c>
      <c r="D64" s="29">
        <v>0</v>
      </c>
      <c r="E64" s="29">
        <v>0</v>
      </c>
      <c r="F64" s="29">
        <v>0</v>
      </c>
      <c r="G64" s="29">
        <v>70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>
        <f t="shared" si="0"/>
        <v>70</v>
      </c>
    </row>
    <row r="65" spans="1:13" x14ac:dyDescent="0.25">
      <c r="A65" s="33">
        <v>3</v>
      </c>
      <c r="B65" s="29">
        <v>0</v>
      </c>
      <c r="C65" s="29">
        <v>0</v>
      </c>
      <c r="D65" s="29">
        <v>0</v>
      </c>
      <c r="E65" s="29">
        <v>0</v>
      </c>
      <c r="F65" s="29">
        <v>60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>
        <f t="shared" si="0"/>
        <v>60</v>
      </c>
    </row>
    <row r="66" spans="1:13" x14ac:dyDescent="0.25">
      <c r="A66" s="33">
        <v>4</v>
      </c>
      <c r="B66" s="29">
        <v>0</v>
      </c>
      <c r="C66" s="29">
        <v>0</v>
      </c>
      <c r="D66" s="29">
        <v>0</v>
      </c>
      <c r="E66" s="29">
        <v>0</v>
      </c>
      <c r="F66" s="29">
        <v>0</v>
      </c>
      <c r="G66" s="29">
        <v>10</v>
      </c>
      <c r="H66" s="29">
        <v>0</v>
      </c>
      <c r="I66" s="29">
        <v>0</v>
      </c>
      <c r="J66" s="29">
        <v>50</v>
      </c>
      <c r="K66" s="29">
        <v>0</v>
      </c>
      <c r="L66" s="29">
        <v>0</v>
      </c>
      <c r="M66">
        <f t="shared" si="0"/>
        <v>60</v>
      </c>
    </row>
    <row r="67" spans="1:13" x14ac:dyDescent="0.25">
      <c r="A67" s="33">
        <v>5</v>
      </c>
      <c r="B67" s="29">
        <v>0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70</v>
      </c>
      <c r="J67" s="29">
        <v>60</v>
      </c>
      <c r="K67" s="29">
        <v>0</v>
      </c>
      <c r="L67" s="29">
        <v>0</v>
      </c>
      <c r="M67">
        <f t="shared" si="0"/>
        <v>130</v>
      </c>
    </row>
    <row r="68" spans="1:13" x14ac:dyDescent="0.25">
      <c r="A68" s="33">
        <v>6</v>
      </c>
      <c r="B68" s="29">
        <v>0</v>
      </c>
      <c r="C68" s="29">
        <v>0</v>
      </c>
      <c r="D68" s="29">
        <v>0</v>
      </c>
      <c r="E68" s="29">
        <v>0</v>
      </c>
      <c r="F68" s="29">
        <v>0</v>
      </c>
      <c r="G68" s="29">
        <v>50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>
        <f t="shared" si="0"/>
        <v>50</v>
      </c>
    </row>
    <row r="69" spans="1:13" x14ac:dyDescent="0.25">
      <c r="A69" s="33">
        <v>7</v>
      </c>
      <c r="B69" s="29">
        <v>0</v>
      </c>
      <c r="C69" s="29">
        <v>0</v>
      </c>
      <c r="D69" s="29">
        <v>0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90</v>
      </c>
      <c r="L69" s="29">
        <v>0</v>
      </c>
      <c r="M69">
        <f t="shared" si="0"/>
        <v>90</v>
      </c>
    </row>
    <row r="70" spans="1:13" x14ac:dyDescent="0.25">
      <c r="A70" s="33">
        <v>8</v>
      </c>
      <c r="B70" s="29">
        <v>0</v>
      </c>
      <c r="C70" s="29">
        <v>0</v>
      </c>
      <c r="D70" s="29">
        <v>0</v>
      </c>
      <c r="E70" s="29">
        <v>0</v>
      </c>
      <c r="F70" s="29">
        <v>0</v>
      </c>
      <c r="G70" s="29">
        <v>0</v>
      </c>
      <c r="H70" s="29">
        <v>0</v>
      </c>
      <c r="I70" s="29">
        <v>20</v>
      </c>
      <c r="J70" s="29">
        <v>0</v>
      </c>
      <c r="K70" s="29">
        <v>90</v>
      </c>
      <c r="L70" s="29">
        <v>0</v>
      </c>
      <c r="M70">
        <f t="shared" si="0"/>
        <v>110</v>
      </c>
    </row>
    <row r="71" spans="1:13" x14ac:dyDescent="0.25">
      <c r="A71" s="33">
        <v>9</v>
      </c>
      <c r="B71" s="29">
        <v>0</v>
      </c>
      <c r="C71" s="29">
        <v>0</v>
      </c>
      <c r="D71" s="29">
        <v>0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180</v>
      </c>
      <c r="M71">
        <f t="shared" si="0"/>
        <v>180</v>
      </c>
    </row>
    <row r="72" spans="1:13" x14ac:dyDescent="0.25">
      <c r="A72" s="33" t="s">
        <v>159</v>
      </c>
      <c r="B72" s="29">
        <v>0</v>
      </c>
      <c r="C72" s="29">
        <v>0</v>
      </c>
      <c r="D72" s="29">
        <v>0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>
        <f t="shared" si="0"/>
        <v>0</v>
      </c>
    </row>
    <row r="73" spans="1:13" x14ac:dyDescent="0.25">
      <c r="B73">
        <f t="shared" ref="B73:K73" si="1">SUM(B62:B72)</f>
        <v>0</v>
      </c>
      <c r="C73">
        <f t="shared" si="1"/>
        <v>50</v>
      </c>
      <c r="D73">
        <f t="shared" si="1"/>
        <v>70</v>
      </c>
      <c r="E73">
        <f t="shared" si="1"/>
        <v>60</v>
      </c>
      <c r="F73">
        <f t="shared" si="1"/>
        <v>60</v>
      </c>
      <c r="G73">
        <f t="shared" si="1"/>
        <v>130</v>
      </c>
      <c r="H73">
        <f t="shared" si="1"/>
        <v>50</v>
      </c>
      <c r="I73">
        <f t="shared" si="1"/>
        <v>90</v>
      </c>
      <c r="J73">
        <f t="shared" si="1"/>
        <v>110</v>
      </c>
      <c r="K73">
        <f>SUM(K62:K72)</f>
        <v>180</v>
      </c>
      <c r="L73">
        <f>SUM(L62:L72)</f>
        <v>180</v>
      </c>
    </row>
    <row r="74" spans="1:13" x14ac:dyDescent="0.25">
      <c r="L74" t="s">
        <v>163</v>
      </c>
    </row>
    <row r="77" spans="1:13" x14ac:dyDescent="0.25">
      <c r="B77" s="17" t="s">
        <v>22</v>
      </c>
      <c r="C77" s="17"/>
      <c r="D77" s="17" t="s">
        <v>45</v>
      </c>
      <c r="E77" s="17">
        <f>L73</f>
        <v>180</v>
      </c>
      <c r="F77" s="17" t="s">
        <v>165</v>
      </c>
      <c r="G77" s="17"/>
    </row>
    <row r="79" spans="1:13" x14ac:dyDescent="0.25">
      <c r="B79" s="17" t="s">
        <v>12</v>
      </c>
      <c r="C79" s="17"/>
    </row>
    <row r="81" spans="1:17" x14ac:dyDescent="0.25">
      <c r="B81" s="17" t="s">
        <v>164</v>
      </c>
      <c r="C81" s="17"/>
      <c r="D81" s="17"/>
      <c r="E81" s="17"/>
      <c r="F81" s="17"/>
      <c r="G81" s="17"/>
      <c r="H81" s="17"/>
      <c r="I81" s="17"/>
      <c r="J81" s="17"/>
    </row>
    <row r="83" spans="1:17" x14ac:dyDescent="0.25">
      <c r="B83">
        <f t="array" ref="B83:L83">TRANSPOSE(M62:M72)</f>
        <v>180</v>
      </c>
      <c r="C83">
        <v>50</v>
      </c>
      <c r="D83">
        <v>70</v>
      </c>
      <c r="E83">
        <v>60</v>
      </c>
      <c r="F83">
        <v>60</v>
      </c>
      <c r="G83">
        <v>130</v>
      </c>
      <c r="H83">
        <v>50</v>
      </c>
      <c r="I83">
        <v>90</v>
      </c>
      <c r="J83">
        <v>110</v>
      </c>
      <c r="K83">
        <v>180</v>
      </c>
      <c r="L83">
        <v>0</v>
      </c>
    </row>
    <row r="84" spans="1:17" x14ac:dyDescent="0.25">
      <c r="B84" t="s">
        <v>142</v>
      </c>
      <c r="C84" t="s">
        <v>45</v>
      </c>
      <c r="D84" t="s">
        <v>45</v>
      </c>
      <c r="E84" t="s">
        <v>45</v>
      </c>
      <c r="F84" t="s">
        <v>45</v>
      </c>
      <c r="G84" t="s">
        <v>45</v>
      </c>
      <c r="H84" t="s">
        <v>45</v>
      </c>
      <c r="I84" t="s">
        <v>45</v>
      </c>
      <c r="J84" t="s">
        <v>45</v>
      </c>
      <c r="K84" t="s">
        <v>45</v>
      </c>
      <c r="L84" t="s">
        <v>142</v>
      </c>
    </row>
    <row r="85" spans="1:17" x14ac:dyDescent="0.25">
      <c r="B85">
        <f>B73</f>
        <v>0</v>
      </c>
      <c r="C85">
        <f t="shared" ref="C85:L85" si="2">C73</f>
        <v>50</v>
      </c>
      <c r="D85">
        <f t="shared" si="2"/>
        <v>70</v>
      </c>
      <c r="E85">
        <f t="shared" si="2"/>
        <v>60</v>
      </c>
      <c r="F85">
        <f t="shared" si="2"/>
        <v>60</v>
      </c>
      <c r="G85">
        <f t="shared" si="2"/>
        <v>130</v>
      </c>
      <c r="H85">
        <f t="shared" si="2"/>
        <v>50</v>
      </c>
      <c r="I85">
        <f t="shared" si="2"/>
        <v>90</v>
      </c>
      <c r="J85">
        <f>J73</f>
        <v>110</v>
      </c>
      <c r="K85">
        <f t="shared" si="2"/>
        <v>180</v>
      </c>
      <c r="L85">
        <f t="shared" si="2"/>
        <v>180</v>
      </c>
    </row>
    <row r="89" spans="1:17" x14ac:dyDescent="0.25">
      <c r="B89" s="27" t="s">
        <v>169</v>
      </c>
      <c r="C89" s="27"/>
      <c r="D89" s="27"/>
      <c r="E89" s="27"/>
      <c r="H89" t="s">
        <v>170</v>
      </c>
    </row>
    <row r="90" spans="1:17" x14ac:dyDescent="0.25">
      <c r="A90" t="s">
        <v>166</v>
      </c>
      <c r="B90" s="43" t="s">
        <v>167</v>
      </c>
      <c r="C90" s="43"/>
      <c r="D90" s="43"/>
      <c r="E90" s="43"/>
      <c r="F90" s="43"/>
      <c r="G90" s="43"/>
    </row>
    <row r="91" spans="1:17" x14ac:dyDescent="0.25">
      <c r="B91" s="43" t="s">
        <v>168</v>
      </c>
      <c r="C91" s="43"/>
      <c r="D91" s="43"/>
      <c r="E91" s="43"/>
      <c r="F91" s="43"/>
      <c r="G91" s="43"/>
    </row>
    <row r="93" spans="1:17" x14ac:dyDescent="0.25">
      <c r="B93" t="s">
        <v>171</v>
      </c>
      <c r="G93" t="s">
        <v>173</v>
      </c>
    </row>
    <row r="94" spans="1:17" x14ac:dyDescent="0.25">
      <c r="B94" t="s">
        <v>172</v>
      </c>
    </row>
    <row r="95" spans="1:17" x14ac:dyDescent="0.25">
      <c r="E95" s="15" t="s">
        <v>177</v>
      </c>
      <c r="F95" s="15"/>
      <c r="H95" t="s">
        <v>178</v>
      </c>
      <c r="P95" s="17" t="s">
        <v>12</v>
      </c>
      <c r="Q95" s="17"/>
    </row>
    <row r="96" spans="1:17" x14ac:dyDescent="0.25">
      <c r="A96" s="2" t="s">
        <v>175</v>
      </c>
      <c r="B96" s="2" t="s">
        <v>174</v>
      </c>
      <c r="C96" s="2" t="s">
        <v>176</v>
      </c>
      <c r="E96" s="15" t="s">
        <v>181</v>
      </c>
      <c r="F96" s="15"/>
      <c r="H96" s="11" t="s">
        <v>179</v>
      </c>
      <c r="I96" s="11"/>
    </row>
    <row r="97" spans="1:18" ht="15.75" thickBot="1" x14ac:dyDescent="0.3">
      <c r="A97" s="2">
        <v>0</v>
      </c>
      <c r="B97" s="2">
        <v>1</v>
      </c>
      <c r="C97" s="2">
        <f>INDEX($B$46:$L$56,A97+1,B97+1)</f>
        <v>200</v>
      </c>
      <c r="E97" s="2">
        <v>0</v>
      </c>
      <c r="H97" s="35" t="s">
        <v>158</v>
      </c>
      <c r="I97">
        <v>0</v>
      </c>
      <c r="P97">
        <f>INDEX($I$97:$I$107,A97+1)-INDEX($I$97:$I$107,B97+1)+E97</f>
        <v>0</v>
      </c>
      <c r="Q97" t="s">
        <v>182</v>
      </c>
      <c r="R97">
        <v>0</v>
      </c>
    </row>
    <row r="98" spans="1:18" x14ac:dyDescent="0.25">
      <c r="A98" s="2">
        <v>0</v>
      </c>
      <c r="B98" s="2">
        <v>2</v>
      </c>
      <c r="C98" s="2">
        <f t="shared" ref="C98:C108" si="3">INDEX($B$46:$L$56,A98+1,B98+1)</f>
        <v>100</v>
      </c>
      <c r="E98" s="2">
        <v>0</v>
      </c>
      <c r="H98" s="35">
        <v>1</v>
      </c>
      <c r="I98" s="36">
        <v>0</v>
      </c>
      <c r="P98">
        <f t="shared" ref="P98:P116" si="4">INDEX($I$97:$I$107,A98+1)-INDEX($I$97:$I$107,B98+1)+E98</f>
        <v>0</v>
      </c>
      <c r="Q98" t="s">
        <v>182</v>
      </c>
      <c r="R98">
        <v>0</v>
      </c>
    </row>
    <row r="99" spans="1:18" x14ac:dyDescent="0.25">
      <c r="A99" s="2">
        <v>0</v>
      </c>
      <c r="B99" s="2">
        <v>3</v>
      </c>
      <c r="C99" s="2">
        <f t="shared" si="3"/>
        <v>250</v>
      </c>
      <c r="E99" s="2">
        <v>0</v>
      </c>
      <c r="H99" s="35">
        <v>2</v>
      </c>
      <c r="I99" s="37">
        <v>0</v>
      </c>
      <c r="P99">
        <f t="shared" si="4"/>
        <v>0</v>
      </c>
      <c r="Q99" t="s">
        <v>182</v>
      </c>
      <c r="R99">
        <v>0</v>
      </c>
    </row>
    <row r="100" spans="1:18" x14ac:dyDescent="0.25">
      <c r="A100" s="2">
        <v>1</v>
      </c>
      <c r="B100" s="2">
        <v>6</v>
      </c>
      <c r="C100" s="2">
        <f t="shared" si="3"/>
        <v>50</v>
      </c>
      <c r="E100" s="2">
        <v>0</v>
      </c>
      <c r="H100" s="35">
        <v>3</v>
      </c>
      <c r="I100" s="37">
        <v>0</v>
      </c>
      <c r="P100">
        <f t="shared" si="4"/>
        <v>0</v>
      </c>
      <c r="Q100" t="s">
        <v>182</v>
      </c>
      <c r="R100">
        <v>0</v>
      </c>
    </row>
    <row r="101" spans="1:18" x14ac:dyDescent="0.25">
      <c r="A101" s="2">
        <v>2</v>
      </c>
      <c r="B101" s="2">
        <v>5</v>
      </c>
      <c r="C101" s="2">
        <f t="shared" si="3"/>
        <v>70</v>
      </c>
      <c r="E101" s="2">
        <v>0</v>
      </c>
      <c r="H101" s="35">
        <v>4</v>
      </c>
      <c r="I101" s="37">
        <v>0</v>
      </c>
      <c r="P101">
        <f t="shared" si="4"/>
        <v>0</v>
      </c>
      <c r="Q101" t="s">
        <v>182</v>
      </c>
      <c r="R101">
        <v>0</v>
      </c>
    </row>
    <row r="102" spans="1:18" x14ac:dyDescent="0.25">
      <c r="A102" s="2">
        <v>3</v>
      </c>
      <c r="B102" s="2">
        <v>4</v>
      </c>
      <c r="C102" s="2">
        <f t="shared" si="3"/>
        <v>170</v>
      </c>
      <c r="E102" s="2">
        <v>0</v>
      </c>
      <c r="H102" s="35">
        <v>5</v>
      </c>
      <c r="I102" s="37">
        <v>0</v>
      </c>
      <c r="P102">
        <f t="shared" si="4"/>
        <v>0</v>
      </c>
      <c r="Q102" t="s">
        <v>182</v>
      </c>
      <c r="R102">
        <v>0</v>
      </c>
    </row>
    <row r="103" spans="1:18" x14ac:dyDescent="0.25">
      <c r="A103" s="2">
        <v>4</v>
      </c>
      <c r="B103" s="2">
        <v>5</v>
      </c>
      <c r="C103" s="2">
        <f t="shared" si="3"/>
        <v>100</v>
      </c>
      <c r="E103" s="2">
        <v>0</v>
      </c>
      <c r="H103" s="35">
        <v>6</v>
      </c>
      <c r="I103" s="37">
        <v>0</v>
      </c>
      <c r="P103">
        <f t="shared" si="4"/>
        <v>0</v>
      </c>
      <c r="Q103" t="s">
        <v>182</v>
      </c>
      <c r="R103">
        <v>0</v>
      </c>
    </row>
    <row r="104" spans="1:18" x14ac:dyDescent="0.25">
      <c r="A104" s="2">
        <v>4</v>
      </c>
      <c r="B104" s="2">
        <v>8</v>
      </c>
      <c r="C104" s="2">
        <f t="shared" si="3"/>
        <v>50</v>
      </c>
      <c r="E104" s="2">
        <v>0</v>
      </c>
      <c r="H104" s="35">
        <v>7</v>
      </c>
      <c r="I104" s="37">
        <v>0</v>
      </c>
      <c r="P104">
        <f t="shared" si="4"/>
        <v>0</v>
      </c>
      <c r="Q104" t="s">
        <v>182</v>
      </c>
      <c r="R104">
        <v>0</v>
      </c>
    </row>
    <row r="105" spans="1:18" x14ac:dyDescent="0.25">
      <c r="A105" s="2">
        <v>5</v>
      </c>
      <c r="B105" s="2">
        <v>4</v>
      </c>
      <c r="C105" s="2">
        <f t="shared" si="3"/>
        <v>100</v>
      </c>
      <c r="E105" s="2">
        <v>0</v>
      </c>
      <c r="H105" s="35">
        <v>8</v>
      </c>
      <c r="I105" s="37">
        <v>0</v>
      </c>
      <c r="P105">
        <f t="shared" si="4"/>
        <v>0</v>
      </c>
      <c r="Q105" t="s">
        <v>182</v>
      </c>
      <c r="R105">
        <v>0</v>
      </c>
    </row>
    <row r="106" spans="1:18" ht="15.75" thickBot="1" x14ac:dyDescent="0.3">
      <c r="A106" s="2">
        <v>5</v>
      </c>
      <c r="B106" s="2">
        <v>6</v>
      </c>
      <c r="C106" s="2">
        <f t="shared" si="3"/>
        <v>100</v>
      </c>
      <c r="E106" s="2">
        <v>0</v>
      </c>
      <c r="H106" s="35">
        <v>9</v>
      </c>
      <c r="I106" s="38">
        <v>1</v>
      </c>
      <c r="P106">
        <f t="shared" si="4"/>
        <v>0</v>
      </c>
      <c r="Q106" t="s">
        <v>182</v>
      </c>
      <c r="R106">
        <v>0</v>
      </c>
    </row>
    <row r="107" spans="1:18" x14ac:dyDescent="0.25">
      <c r="A107" s="2">
        <v>5</v>
      </c>
      <c r="B107" s="2">
        <v>7</v>
      </c>
      <c r="C107" s="2">
        <f t="shared" si="3"/>
        <v>70</v>
      </c>
      <c r="E107" s="2">
        <v>0</v>
      </c>
      <c r="H107" s="35" t="s">
        <v>159</v>
      </c>
      <c r="I107">
        <v>1</v>
      </c>
      <c r="P107">
        <f t="shared" si="4"/>
        <v>0</v>
      </c>
      <c r="Q107" t="s">
        <v>182</v>
      </c>
      <c r="R107">
        <v>0</v>
      </c>
    </row>
    <row r="108" spans="1:18" x14ac:dyDescent="0.25">
      <c r="A108" s="2">
        <v>5</v>
      </c>
      <c r="B108" s="2">
        <v>8</v>
      </c>
      <c r="C108" s="2">
        <f t="shared" si="3"/>
        <v>60</v>
      </c>
      <c r="E108" s="2">
        <v>0</v>
      </c>
      <c r="P108">
        <f t="shared" si="4"/>
        <v>0</v>
      </c>
      <c r="Q108" t="s">
        <v>182</v>
      </c>
      <c r="R108">
        <v>0</v>
      </c>
    </row>
    <row r="109" spans="1:18" x14ac:dyDescent="0.25">
      <c r="A109" s="2">
        <v>6</v>
      </c>
      <c r="B109" s="2">
        <v>5</v>
      </c>
      <c r="C109" s="2">
        <f t="shared" ref="C109:C116" si="5">INDEX($B$46:$L$56,A109+1,B109+1)</f>
        <v>100</v>
      </c>
      <c r="E109" s="2">
        <v>0</v>
      </c>
      <c r="H109" s="17" t="s">
        <v>22</v>
      </c>
      <c r="I109" s="17"/>
      <c r="J109">
        <f>SUMPRODUCT(E97:E116,C97:C116)</f>
        <v>200</v>
      </c>
      <c r="P109">
        <f t="shared" si="4"/>
        <v>0</v>
      </c>
      <c r="Q109" t="s">
        <v>182</v>
      </c>
      <c r="R109">
        <v>0</v>
      </c>
    </row>
    <row r="110" spans="1:18" x14ac:dyDescent="0.25">
      <c r="A110" s="2">
        <v>7</v>
      </c>
      <c r="B110" s="2">
        <v>5</v>
      </c>
      <c r="C110" s="2">
        <f t="shared" si="5"/>
        <v>70</v>
      </c>
      <c r="E110" s="2">
        <v>0</v>
      </c>
      <c r="H110" t="s">
        <v>180</v>
      </c>
      <c r="P110">
        <f t="shared" si="4"/>
        <v>0</v>
      </c>
      <c r="Q110" t="s">
        <v>182</v>
      </c>
      <c r="R110">
        <v>0</v>
      </c>
    </row>
    <row r="111" spans="1:18" x14ac:dyDescent="0.25">
      <c r="A111" s="2">
        <v>7</v>
      </c>
      <c r="B111" s="2">
        <v>8</v>
      </c>
      <c r="C111" s="2">
        <f t="shared" si="5"/>
        <v>20</v>
      </c>
      <c r="E111" s="2">
        <v>0</v>
      </c>
      <c r="P111">
        <f t="shared" si="4"/>
        <v>0</v>
      </c>
      <c r="Q111" t="s">
        <v>182</v>
      </c>
      <c r="R111">
        <v>0</v>
      </c>
    </row>
    <row r="112" spans="1:18" x14ac:dyDescent="0.25">
      <c r="A112" s="2">
        <v>7</v>
      </c>
      <c r="B112" s="2">
        <v>9</v>
      </c>
      <c r="C112" s="2">
        <f t="shared" si="5"/>
        <v>100</v>
      </c>
      <c r="E112" s="2">
        <v>1</v>
      </c>
      <c r="P112">
        <f t="shared" si="4"/>
        <v>0</v>
      </c>
      <c r="Q112" t="s">
        <v>182</v>
      </c>
      <c r="R112">
        <v>0</v>
      </c>
    </row>
    <row r="113" spans="1:18" x14ac:dyDescent="0.25">
      <c r="A113" s="2">
        <v>8</v>
      </c>
      <c r="B113" s="2">
        <v>5</v>
      </c>
      <c r="C113" s="2">
        <f t="shared" si="5"/>
        <v>60</v>
      </c>
      <c r="E113" s="2">
        <v>0</v>
      </c>
      <c r="P113">
        <f t="shared" si="4"/>
        <v>0</v>
      </c>
      <c r="Q113" t="s">
        <v>182</v>
      </c>
      <c r="R113">
        <v>0</v>
      </c>
    </row>
    <row r="114" spans="1:18" x14ac:dyDescent="0.25">
      <c r="A114" s="2">
        <v>8</v>
      </c>
      <c r="B114" s="2">
        <v>7</v>
      </c>
      <c r="C114" s="2">
        <f t="shared" si="5"/>
        <v>20</v>
      </c>
      <c r="E114" s="2">
        <v>0</v>
      </c>
      <c r="P114">
        <f t="shared" si="4"/>
        <v>0</v>
      </c>
      <c r="Q114" t="s">
        <v>182</v>
      </c>
      <c r="R114">
        <v>0</v>
      </c>
    </row>
    <row r="115" spans="1:18" x14ac:dyDescent="0.25">
      <c r="A115" s="2">
        <v>8</v>
      </c>
      <c r="B115" s="2">
        <v>9</v>
      </c>
      <c r="C115" s="2">
        <f t="shared" si="5"/>
        <v>100</v>
      </c>
      <c r="E115" s="2">
        <v>1</v>
      </c>
      <c r="P115">
        <f t="shared" si="4"/>
        <v>0</v>
      </c>
      <c r="Q115" t="s">
        <v>182</v>
      </c>
      <c r="R115">
        <v>0</v>
      </c>
    </row>
    <row r="116" spans="1:18" x14ac:dyDescent="0.25">
      <c r="A116" s="2">
        <v>9</v>
      </c>
      <c r="B116" s="2">
        <v>10</v>
      </c>
      <c r="C116" s="2">
        <f t="shared" si="5"/>
        <v>250</v>
      </c>
      <c r="E116" s="2">
        <v>0</v>
      </c>
      <c r="P116">
        <f t="shared" si="4"/>
        <v>0</v>
      </c>
      <c r="Q116" t="s">
        <v>182</v>
      </c>
      <c r="R116">
        <v>0</v>
      </c>
    </row>
  </sheetData>
  <conditionalFormatting sqref="B62:L72">
    <cfRule type="cellIs" dxfId="2" priority="2" operator="equal">
      <formula>0</formula>
    </cfRule>
    <cfRule type="cellIs" priority="3" operator="equal">
      <formula>0</formula>
    </cfRule>
  </conditionalFormatting>
  <conditionalFormatting sqref="E97:E116">
    <cfRule type="cellIs" dxfId="1" priority="1" operator="equal">
      <formula>0</formula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85"/>
  <sheetViews>
    <sheetView topLeftCell="A46" workbookViewId="0">
      <selection activeCell="C3" sqref="C3"/>
    </sheetView>
  </sheetViews>
  <sheetFormatPr defaultRowHeight="15" x14ac:dyDescent="0.25"/>
  <sheetData>
    <row r="1" spans="1:7" x14ac:dyDescent="0.25">
      <c r="A1" s="25" t="s">
        <v>156</v>
      </c>
      <c r="C1" s="34" t="s">
        <v>157</v>
      </c>
      <c r="D1" s="34"/>
      <c r="E1" s="34"/>
      <c r="F1" s="34"/>
      <c r="G1" s="34"/>
    </row>
    <row r="2" spans="1:7" x14ac:dyDescent="0.25">
      <c r="C2" s="25" t="s">
        <v>186</v>
      </c>
      <c r="D2" s="25"/>
      <c r="E2" s="25"/>
      <c r="F2" s="25"/>
      <c r="G2" s="25"/>
    </row>
    <row r="36" spans="1:12" x14ac:dyDescent="0.25">
      <c r="I36" t="s">
        <v>122</v>
      </c>
    </row>
    <row r="42" spans="1:12" x14ac:dyDescent="0.25">
      <c r="B42" s="31" t="s">
        <v>160</v>
      </c>
      <c r="C42" s="31"/>
      <c r="D42" s="31"/>
      <c r="E42" s="31"/>
      <c r="F42" s="31"/>
      <c r="G42" s="31"/>
      <c r="H42" s="31"/>
      <c r="I42" s="31"/>
    </row>
    <row r="45" spans="1:12" x14ac:dyDescent="0.25">
      <c r="A45" s="2"/>
      <c r="B45" s="31" t="s">
        <v>158</v>
      </c>
      <c r="C45" s="31">
        <v>1</v>
      </c>
      <c r="D45" s="31">
        <v>2</v>
      </c>
      <c r="E45" s="31">
        <v>3</v>
      </c>
      <c r="F45" s="31">
        <v>4</v>
      </c>
      <c r="G45" s="31">
        <v>5</v>
      </c>
      <c r="H45" s="31">
        <v>6</v>
      </c>
      <c r="I45" s="31">
        <v>7</v>
      </c>
      <c r="J45" s="31">
        <v>8</v>
      </c>
      <c r="K45" s="31">
        <v>9</v>
      </c>
      <c r="L45" s="31" t="s">
        <v>159</v>
      </c>
    </row>
    <row r="46" spans="1:12" x14ac:dyDescent="0.25">
      <c r="A46" s="30" t="s">
        <v>158</v>
      </c>
      <c r="B46" s="2">
        <v>0</v>
      </c>
      <c r="C46" s="2">
        <v>200</v>
      </c>
      <c r="D46" s="2">
        <v>100</v>
      </c>
      <c r="E46" s="2">
        <v>250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</row>
    <row r="47" spans="1:12" x14ac:dyDescent="0.25">
      <c r="A47" s="30">
        <v>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50</v>
      </c>
      <c r="I47" s="2">
        <v>0</v>
      </c>
      <c r="J47" s="2">
        <v>0</v>
      </c>
      <c r="K47" s="2">
        <v>0</v>
      </c>
      <c r="L47" s="2">
        <v>0</v>
      </c>
    </row>
    <row r="48" spans="1:12" x14ac:dyDescent="0.25">
      <c r="A48" s="30">
        <v>2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70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</row>
    <row r="49" spans="1:16" x14ac:dyDescent="0.25">
      <c r="A49" s="30">
        <v>3</v>
      </c>
      <c r="B49" s="2">
        <v>0</v>
      </c>
      <c r="C49" s="2">
        <v>0</v>
      </c>
      <c r="D49" s="2">
        <v>0</v>
      </c>
      <c r="E49" s="2">
        <v>0</v>
      </c>
      <c r="F49" s="2">
        <v>170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P49" t="s">
        <v>184</v>
      </c>
    </row>
    <row r="50" spans="1:16" x14ac:dyDescent="0.25">
      <c r="A50" s="30">
        <v>4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100</v>
      </c>
      <c r="H50" s="2">
        <v>0</v>
      </c>
      <c r="I50" s="2">
        <v>0</v>
      </c>
      <c r="J50" s="2">
        <v>50</v>
      </c>
      <c r="K50" s="2">
        <v>0</v>
      </c>
      <c r="L50" s="2">
        <v>0</v>
      </c>
    </row>
    <row r="51" spans="1:16" x14ac:dyDescent="0.25">
      <c r="A51" s="30">
        <v>5</v>
      </c>
      <c r="B51" s="2">
        <v>0</v>
      </c>
      <c r="C51" s="2">
        <v>0</v>
      </c>
      <c r="D51" s="2">
        <v>0</v>
      </c>
      <c r="E51" s="2">
        <v>0</v>
      </c>
      <c r="F51" s="2">
        <v>100</v>
      </c>
      <c r="G51" s="2">
        <v>0</v>
      </c>
      <c r="H51" s="2">
        <v>100</v>
      </c>
      <c r="I51" s="2">
        <v>70</v>
      </c>
      <c r="J51" s="2">
        <v>60</v>
      </c>
      <c r="K51" s="2">
        <v>0</v>
      </c>
      <c r="L51" s="2">
        <v>0</v>
      </c>
    </row>
    <row r="52" spans="1:16" x14ac:dyDescent="0.25">
      <c r="A52" s="30">
        <v>6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100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</row>
    <row r="53" spans="1:16" x14ac:dyDescent="0.25">
      <c r="A53" s="30">
        <v>7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70</v>
      </c>
      <c r="H53" s="2">
        <v>0</v>
      </c>
      <c r="I53" s="2">
        <v>0</v>
      </c>
      <c r="J53" s="2">
        <v>20</v>
      </c>
      <c r="K53" s="2">
        <v>200</v>
      </c>
      <c r="L53" s="2">
        <v>0</v>
      </c>
    </row>
    <row r="54" spans="1:16" x14ac:dyDescent="0.25">
      <c r="A54" s="30">
        <v>8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60</v>
      </c>
      <c r="H54" s="2">
        <v>0</v>
      </c>
      <c r="I54" s="2">
        <v>20</v>
      </c>
      <c r="J54" s="2">
        <v>0</v>
      </c>
      <c r="K54" s="2">
        <v>150</v>
      </c>
      <c r="L54" s="2">
        <v>0</v>
      </c>
    </row>
    <row r="55" spans="1:16" x14ac:dyDescent="0.25">
      <c r="A55" s="30">
        <v>9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250</v>
      </c>
    </row>
    <row r="56" spans="1:16" x14ac:dyDescent="0.25">
      <c r="A56" s="30" t="s">
        <v>159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</row>
    <row r="58" spans="1:16" x14ac:dyDescent="0.25">
      <c r="B58" s="32" t="s">
        <v>161</v>
      </c>
      <c r="C58" s="32"/>
      <c r="D58" s="32"/>
      <c r="E58" s="32"/>
      <c r="F58" s="32"/>
    </row>
    <row r="61" spans="1:16" x14ac:dyDescent="0.25">
      <c r="A61" s="2"/>
      <c r="B61" s="32" t="s">
        <v>158</v>
      </c>
      <c r="C61" s="32">
        <v>1</v>
      </c>
      <c r="D61" s="32">
        <v>2</v>
      </c>
      <c r="E61" s="32">
        <v>3</v>
      </c>
      <c r="F61" s="32">
        <v>4</v>
      </c>
      <c r="G61" s="32">
        <v>5</v>
      </c>
      <c r="H61" s="32">
        <v>6</v>
      </c>
      <c r="I61" s="32">
        <v>7</v>
      </c>
      <c r="J61" s="32">
        <v>8</v>
      </c>
      <c r="K61" s="32">
        <v>9</v>
      </c>
      <c r="L61" s="32" t="s">
        <v>159</v>
      </c>
    </row>
    <row r="62" spans="1:16" x14ac:dyDescent="0.25">
      <c r="A62" s="33" t="s">
        <v>158</v>
      </c>
      <c r="B62" s="29">
        <v>0</v>
      </c>
      <c r="C62" s="29">
        <v>50</v>
      </c>
      <c r="D62" s="29">
        <v>70</v>
      </c>
      <c r="E62" s="29">
        <v>60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>
        <f>SUM(B62:L62)</f>
        <v>180</v>
      </c>
      <c r="N62" t="s">
        <v>162</v>
      </c>
    </row>
    <row r="63" spans="1:16" x14ac:dyDescent="0.25">
      <c r="A63" s="33">
        <v>1</v>
      </c>
      <c r="B63" s="29">
        <v>0</v>
      </c>
      <c r="C63" s="29">
        <v>0</v>
      </c>
      <c r="D63" s="29">
        <v>0</v>
      </c>
      <c r="E63" s="29">
        <v>0</v>
      </c>
      <c r="F63" s="29">
        <v>0</v>
      </c>
      <c r="G63" s="29">
        <v>0</v>
      </c>
      <c r="H63" s="29">
        <v>50</v>
      </c>
      <c r="I63" s="29">
        <v>0</v>
      </c>
      <c r="J63" s="29">
        <v>0</v>
      </c>
      <c r="K63" s="29">
        <v>0</v>
      </c>
      <c r="L63" s="29">
        <v>0</v>
      </c>
      <c r="M63">
        <f t="shared" ref="M63:M72" si="0">SUM(B63:L63)</f>
        <v>50</v>
      </c>
    </row>
    <row r="64" spans="1:16" x14ac:dyDescent="0.25">
      <c r="A64" s="33">
        <v>2</v>
      </c>
      <c r="B64" s="29">
        <v>0</v>
      </c>
      <c r="C64" s="29">
        <v>0</v>
      </c>
      <c r="D64" s="29">
        <v>0</v>
      </c>
      <c r="E64" s="29">
        <v>0</v>
      </c>
      <c r="F64" s="29">
        <v>0</v>
      </c>
      <c r="G64" s="29">
        <v>70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>
        <f t="shared" si="0"/>
        <v>70</v>
      </c>
    </row>
    <row r="65" spans="1:13" x14ac:dyDescent="0.25">
      <c r="A65" s="33">
        <v>3</v>
      </c>
      <c r="B65" s="29">
        <v>0</v>
      </c>
      <c r="C65" s="29">
        <v>0</v>
      </c>
      <c r="D65" s="29">
        <v>0</v>
      </c>
      <c r="E65" s="29">
        <v>0</v>
      </c>
      <c r="F65" s="29">
        <v>60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>
        <f t="shared" si="0"/>
        <v>60</v>
      </c>
    </row>
    <row r="66" spans="1:13" x14ac:dyDescent="0.25">
      <c r="A66" s="33">
        <v>4</v>
      </c>
      <c r="B66" s="29">
        <v>0</v>
      </c>
      <c r="C66" s="29">
        <v>0</v>
      </c>
      <c r="D66" s="29">
        <v>0</v>
      </c>
      <c r="E66" s="29">
        <v>0</v>
      </c>
      <c r="F66" s="29">
        <v>0</v>
      </c>
      <c r="G66" s="29">
        <v>10</v>
      </c>
      <c r="H66" s="29">
        <v>0</v>
      </c>
      <c r="I66" s="29">
        <v>0</v>
      </c>
      <c r="J66" s="29">
        <v>50</v>
      </c>
      <c r="K66" s="29">
        <v>0</v>
      </c>
      <c r="L66" s="29">
        <v>0</v>
      </c>
      <c r="M66">
        <f t="shared" si="0"/>
        <v>60</v>
      </c>
    </row>
    <row r="67" spans="1:13" x14ac:dyDescent="0.25">
      <c r="A67" s="33">
        <v>5</v>
      </c>
      <c r="B67" s="29">
        <v>0</v>
      </c>
      <c r="C67" s="29">
        <v>0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70</v>
      </c>
      <c r="J67" s="29">
        <v>60</v>
      </c>
      <c r="K67" s="29">
        <v>0</v>
      </c>
      <c r="L67" s="29">
        <v>0</v>
      </c>
      <c r="M67">
        <f t="shared" si="0"/>
        <v>130</v>
      </c>
    </row>
    <row r="68" spans="1:13" x14ac:dyDescent="0.25">
      <c r="A68" s="33">
        <v>6</v>
      </c>
      <c r="B68" s="29">
        <v>0</v>
      </c>
      <c r="C68" s="29">
        <v>0</v>
      </c>
      <c r="D68" s="29">
        <v>0</v>
      </c>
      <c r="E68" s="29">
        <v>0</v>
      </c>
      <c r="F68" s="29">
        <v>0</v>
      </c>
      <c r="G68" s="29">
        <v>50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>
        <f t="shared" si="0"/>
        <v>50</v>
      </c>
    </row>
    <row r="69" spans="1:13" x14ac:dyDescent="0.25">
      <c r="A69" s="33">
        <v>7</v>
      </c>
      <c r="B69" s="29">
        <v>0</v>
      </c>
      <c r="C69" s="29">
        <v>0</v>
      </c>
      <c r="D69" s="29">
        <v>0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90</v>
      </c>
      <c r="L69" s="29">
        <v>0</v>
      </c>
      <c r="M69">
        <f t="shared" si="0"/>
        <v>90</v>
      </c>
    </row>
    <row r="70" spans="1:13" x14ac:dyDescent="0.25">
      <c r="A70" s="33">
        <v>8</v>
      </c>
      <c r="B70" s="29">
        <v>0</v>
      </c>
      <c r="C70" s="29">
        <v>0</v>
      </c>
      <c r="D70" s="29">
        <v>0</v>
      </c>
      <c r="E70" s="29">
        <v>0</v>
      </c>
      <c r="F70" s="29">
        <v>0</v>
      </c>
      <c r="G70" s="29">
        <v>0</v>
      </c>
      <c r="H70" s="29">
        <v>0</v>
      </c>
      <c r="I70" s="29">
        <v>20</v>
      </c>
      <c r="J70" s="29">
        <v>0</v>
      </c>
      <c r="K70" s="29">
        <v>90</v>
      </c>
      <c r="L70" s="29">
        <v>0</v>
      </c>
      <c r="M70">
        <f t="shared" si="0"/>
        <v>110</v>
      </c>
    </row>
    <row r="71" spans="1:13" x14ac:dyDescent="0.25">
      <c r="A71" s="33">
        <v>9</v>
      </c>
      <c r="B71" s="29">
        <v>0</v>
      </c>
      <c r="C71" s="29">
        <v>0</v>
      </c>
      <c r="D71" s="29">
        <v>0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180</v>
      </c>
      <c r="M71">
        <f t="shared" si="0"/>
        <v>180</v>
      </c>
    </row>
    <row r="72" spans="1:13" x14ac:dyDescent="0.25">
      <c r="A72" s="33" t="s">
        <v>159</v>
      </c>
      <c r="B72" s="29">
        <v>0</v>
      </c>
      <c r="C72" s="29">
        <v>0</v>
      </c>
      <c r="D72" s="29">
        <v>0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>
        <f t="shared" si="0"/>
        <v>0</v>
      </c>
    </row>
    <row r="73" spans="1:13" x14ac:dyDescent="0.25">
      <c r="B73">
        <f t="shared" ref="B73:K73" si="1">SUM(B62:B72)</f>
        <v>0</v>
      </c>
      <c r="C73">
        <f t="shared" si="1"/>
        <v>50</v>
      </c>
      <c r="D73">
        <f t="shared" si="1"/>
        <v>70</v>
      </c>
      <c r="E73">
        <f t="shared" si="1"/>
        <v>60</v>
      </c>
      <c r="F73">
        <f t="shared" si="1"/>
        <v>60</v>
      </c>
      <c r="G73">
        <f t="shared" si="1"/>
        <v>130</v>
      </c>
      <c r="H73">
        <f t="shared" si="1"/>
        <v>50</v>
      </c>
      <c r="I73">
        <f t="shared" si="1"/>
        <v>90</v>
      </c>
      <c r="J73">
        <f t="shared" si="1"/>
        <v>110</v>
      </c>
      <c r="K73">
        <f t="shared" si="1"/>
        <v>180</v>
      </c>
      <c r="L73">
        <f>SUM(L62:L72)</f>
        <v>180</v>
      </c>
    </row>
    <row r="74" spans="1:13" x14ac:dyDescent="0.25">
      <c r="L74" t="s">
        <v>163</v>
      </c>
    </row>
    <row r="77" spans="1:13" x14ac:dyDescent="0.25">
      <c r="B77" s="17" t="s">
        <v>22</v>
      </c>
      <c r="C77" s="17"/>
      <c r="D77" s="17" t="s">
        <v>45</v>
      </c>
      <c r="E77" s="17">
        <f>L73</f>
        <v>180</v>
      </c>
      <c r="F77" s="17" t="s">
        <v>165</v>
      </c>
      <c r="G77" s="17"/>
      <c r="J77" t="s">
        <v>183</v>
      </c>
    </row>
    <row r="79" spans="1:13" x14ac:dyDescent="0.25">
      <c r="B79" s="17" t="s">
        <v>12</v>
      </c>
      <c r="C79" s="17"/>
    </row>
    <row r="81" spans="2:12" x14ac:dyDescent="0.25">
      <c r="B81" s="17" t="s">
        <v>164</v>
      </c>
      <c r="C81" s="17"/>
      <c r="D81" s="17"/>
      <c r="E81" s="17"/>
      <c r="F81" s="17"/>
      <c r="G81" s="17"/>
      <c r="H81" s="17"/>
      <c r="I81" s="17"/>
      <c r="J81" s="17"/>
    </row>
    <row r="83" spans="2:12" x14ac:dyDescent="0.25">
      <c r="B83">
        <f t="array" ref="B83:L83">TRANSPOSE(M62:M72)</f>
        <v>180</v>
      </c>
      <c r="C83">
        <v>50</v>
      </c>
      <c r="D83">
        <v>70</v>
      </c>
      <c r="E83">
        <v>60</v>
      </c>
      <c r="F83">
        <v>60</v>
      </c>
      <c r="G83">
        <v>130</v>
      </c>
      <c r="H83">
        <v>50</v>
      </c>
      <c r="I83">
        <v>90</v>
      </c>
      <c r="J83">
        <v>110</v>
      </c>
      <c r="K83">
        <v>180</v>
      </c>
      <c r="L83">
        <v>0</v>
      </c>
    </row>
    <row r="84" spans="2:12" x14ac:dyDescent="0.25">
      <c r="B84" t="s">
        <v>142</v>
      </c>
      <c r="C84" t="s">
        <v>45</v>
      </c>
      <c r="D84" t="s">
        <v>45</v>
      </c>
      <c r="E84" t="s">
        <v>45</v>
      </c>
      <c r="F84" t="s">
        <v>45</v>
      </c>
      <c r="G84" t="s">
        <v>45</v>
      </c>
      <c r="H84" t="s">
        <v>45</v>
      </c>
      <c r="I84" t="s">
        <v>45</v>
      </c>
      <c r="J84" t="s">
        <v>45</v>
      </c>
      <c r="K84" t="s">
        <v>45</v>
      </c>
      <c r="L84" t="s">
        <v>142</v>
      </c>
    </row>
    <row r="85" spans="2:12" x14ac:dyDescent="0.25">
      <c r="B85">
        <f>B73</f>
        <v>0</v>
      </c>
      <c r="C85">
        <f t="shared" ref="C85:L85" si="2">C73</f>
        <v>50</v>
      </c>
      <c r="D85">
        <f t="shared" si="2"/>
        <v>70</v>
      </c>
      <c r="E85">
        <f t="shared" si="2"/>
        <v>60</v>
      </c>
      <c r="F85">
        <f t="shared" si="2"/>
        <v>60</v>
      </c>
      <c r="G85">
        <f t="shared" si="2"/>
        <v>130</v>
      </c>
      <c r="H85">
        <f t="shared" si="2"/>
        <v>50</v>
      </c>
      <c r="I85">
        <f t="shared" si="2"/>
        <v>90</v>
      </c>
      <c r="J85">
        <f t="shared" si="2"/>
        <v>110</v>
      </c>
      <c r="K85">
        <f t="shared" si="2"/>
        <v>180</v>
      </c>
      <c r="L85">
        <f t="shared" si="2"/>
        <v>180</v>
      </c>
    </row>
  </sheetData>
  <conditionalFormatting sqref="B62:L72">
    <cfRule type="cellIs" dxfId="0" priority="1" operator="equal">
      <formula>0</formula>
    </cfRule>
    <cfRule type="cellIs" priority="2" operator="equal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семинар 1</vt:lpstr>
      <vt:lpstr>семинар 2</vt:lpstr>
      <vt:lpstr>семинар 3 (портфель акций)</vt:lpstr>
      <vt:lpstr>семинар 4 (Графы)</vt:lpstr>
      <vt:lpstr>семинар 5 (Графы 2 )</vt:lpstr>
      <vt:lpstr>сем5 модернизированная задача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Варвара</dc:creator>
  <cp:lastModifiedBy>Смоленская Ирина Анатольевна</cp:lastModifiedBy>
  <dcterms:created xsi:type="dcterms:W3CDTF">2023-02-17T20:18:53Z</dcterms:created>
  <dcterms:modified xsi:type="dcterms:W3CDTF">2023-03-25T09:54:29Z</dcterms:modified>
</cp:coreProperties>
</file>