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Abaeva\Documents\Математические методы принятия решений\"/>
    </mc:Choice>
  </mc:AlternateContent>
  <xr:revisionPtr revIDLastSave="0" documentId="13_ncr:1_{D04C9C55-8D48-4CB3-93F5-9E5CEC5032F8}" xr6:coauthVersionLast="47" xr6:coauthVersionMax="47" xr10:uidLastSave="{00000000-0000-0000-0000-000000000000}"/>
  <bookViews>
    <workbookView xWindow="-120" yWindow="-120" windowWidth="24240" windowHeight="13140" xr2:uid="{9DED3782-2B9D-4B6A-81B4-9177800EB4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1" l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M63" i="1"/>
  <c r="N63" i="1"/>
  <c r="O63" i="1"/>
  <c r="P63" i="1"/>
  <c r="L63" i="1"/>
  <c r="K63" i="1"/>
  <c r="F117" i="1"/>
  <c r="F116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C129" i="1"/>
  <c r="C128" i="1"/>
  <c r="C127" i="1"/>
  <c r="C126" i="1"/>
  <c r="C125" i="1"/>
  <c r="C124" i="1"/>
  <c r="C123" i="1"/>
  <c r="C122" i="1"/>
  <c r="C121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C116" i="1"/>
  <c r="B114" i="1"/>
  <c r="C114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56" i="1"/>
  <c r="B5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56" i="1" l="1"/>
  <c r="D56" i="1"/>
  <c r="C58" i="1" s="1"/>
  <c r="C59" i="1" s="1"/>
  <c r="E114" i="1"/>
  <c r="D114" i="1"/>
  <c r="C117" i="1" l="1"/>
  <c r="F23" i="1"/>
  <c r="F35" i="1"/>
  <c r="F9" i="1"/>
  <c r="F41" i="1"/>
  <c r="F20" i="1"/>
  <c r="F30" i="1"/>
  <c r="F39" i="1"/>
  <c r="F8" i="1"/>
  <c r="F13" i="1"/>
  <c r="F45" i="1"/>
  <c r="F34" i="1"/>
  <c r="F51" i="1"/>
  <c r="F15" i="1"/>
  <c r="F16" i="1"/>
  <c r="F48" i="1"/>
  <c r="F17" i="1"/>
  <c r="F33" i="1"/>
  <c r="F49" i="1"/>
  <c r="F4" i="1"/>
  <c r="F36" i="1"/>
  <c r="F6" i="1"/>
  <c r="F22" i="1"/>
  <c r="F38" i="1"/>
  <c r="F54" i="1"/>
  <c r="F27" i="1"/>
  <c r="F47" i="1"/>
  <c r="F32" i="1"/>
  <c r="F25" i="1"/>
  <c r="F52" i="1"/>
  <c r="F14" i="1"/>
  <c r="F46" i="1"/>
  <c r="F19" i="1"/>
  <c r="F43" i="1"/>
  <c r="F40" i="1"/>
  <c r="F29" i="1"/>
  <c r="F28" i="1"/>
  <c r="F18" i="1"/>
  <c r="F50" i="1"/>
  <c r="F7" i="1"/>
  <c r="F11" i="1"/>
  <c r="F3" i="1"/>
  <c r="F31" i="1"/>
  <c r="F24" i="1"/>
  <c r="F5" i="1"/>
  <c r="F21" i="1"/>
  <c r="F37" i="1"/>
  <c r="F53" i="1"/>
  <c r="F12" i="1"/>
  <c r="F44" i="1"/>
  <c r="F10" i="1"/>
  <c r="F26" i="1"/>
  <c r="F42" i="1"/>
  <c r="H50" i="1" l="1"/>
  <c r="I50" i="1"/>
  <c r="H40" i="1"/>
  <c r="I40" i="1"/>
  <c r="H36" i="1"/>
  <c r="I36" i="1"/>
  <c r="H17" i="1"/>
  <c r="I17" i="1"/>
  <c r="H16" i="1"/>
  <c r="I16" i="1"/>
  <c r="H34" i="1"/>
  <c r="I34" i="1"/>
  <c r="H42" i="1"/>
  <c r="I42" i="1"/>
  <c r="H44" i="1"/>
  <c r="I44" i="1"/>
  <c r="H21" i="1"/>
  <c r="I21" i="1"/>
  <c r="I11" i="1"/>
  <c r="H11" i="1"/>
  <c r="H4" i="1"/>
  <c r="I4" i="1"/>
  <c r="H45" i="1"/>
  <c r="I45" i="1"/>
  <c r="H30" i="1"/>
  <c r="I30" i="1"/>
  <c r="H26" i="1"/>
  <c r="I26" i="1"/>
  <c r="H12" i="1"/>
  <c r="I12" i="1"/>
  <c r="H5" i="1"/>
  <c r="I5" i="1"/>
  <c r="I7" i="1"/>
  <c r="H7" i="1"/>
  <c r="H29" i="1"/>
  <c r="I29" i="1"/>
  <c r="I43" i="1"/>
  <c r="H43" i="1"/>
  <c r="H14" i="1"/>
  <c r="I14" i="1"/>
  <c r="I47" i="1"/>
  <c r="H47" i="1"/>
  <c r="H6" i="1"/>
  <c r="I6" i="1"/>
  <c r="H49" i="1"/>
  <c r="I49" i="1"/>
  <c r="I15" i="1"/>
  <c r="H15" i="1"/>
  <c r="H13" i="1"/>
  <c r="I13" i="1"/>
  <c r="I39" i="1"/>
  <c r="H39" i="1"/>
  <c r="H41" i="1"/>
  <c r="I41" i="1"/>
  <c r="I35" i="1"/>
  <c r="H35" i="1"/>
  <c r="H37" i="1"/>
  <c r="I37" i="1"/>
  <c r="I3" i="1"/>
  <c r="H3" i="1"/>
  <c r="H38" i="1"/>
  <c r="I38" i="1"/>
  <c r="H8" i="1"/>
  <c r="I8" i="1"/>
  <c r="H24" i="1"/>
  <c r="I24" i="1"/>
  <c r="H18" i="1"/>
  <c r="I18" i="1"/>
  <c r="H46" i="1"/>
  <c r="I46" i="1"/>
  <c r="H32" i="1"/>
  <c r="I32" i="1"/>
  <c r="H22" i="1"/>
  <c r="I22" i="1"/>
  <c r="I51" i="1"/>
  <c r="H51" i="1"/>
  <c r="H10" i="1"/>
  <c r="I10" i="1"/>
  <c r="H53" i="1"/>
  <c r="I53" i="1"/>
  <c r="I31" i="1"/>
  <c r="H31" i="1"/>
  <c r="H28" i="1"/>
  <c r="I28" i="1"/>
  <c r="I19" i="1"/>
  <c r="H19" i="1"/>
  <c r="H52" i="1"/>
  <c r="I52" i="1"/>
  <c r="H25" i="1"/>
  <c r="I25" i="1"/>
  <c r="I27" i="1"/>
  <c r="H27" i="1"/>
  <c r="H54" i="1"/>
  <c r="I54" i="1"/>
  <c r="H33" i="1"/>
  <c r="I33" i="1"/>
  <c r="H48" i="1"/>
  <c r="I48" i="1"/>
  <c r="H20" i="1"/>
  <c r="I20" i="1"/>
  <c r="H9" i="1"/>
  <c r="I9" i="1"/>
  <c r="I23" i="1"/>
  <c r="H23" i="1"/>
</calcChain>
</file>

<file path=xl/sharedStrings.xml><?xml version="1.0" encoding="utf-8"?>
<sst xmlns="http://schemas.openxmlformats.org/spreadsheetml/2006/main" count="36" uniqueCount="22">
  <si>
    <t>Год (x)</t>
  </si>
  <si>
    <t>t°C (y)</t>
  </si>
  <si>
    <t>Y*X</t>
  </si>
  <si>
    <t>ср.знач X</t>
  </si>
  <si>
    <t>ср.знач Y</t>
  </si>
  <si>
    <t>ср.знач X*Y</t>
  </si>
  <si>
    <t>X^2</t>
  </si>
  <si>
    <t>ср.знач X^2</t>
  </si>
  <si>
    <t>a=</t>
  </si>
  <si>
    <t>b=</t>
  </si>
  <si>
    <t>yтеор=ax+b</t>
  </si>
  <si>
    <t>Эмпирика</t>
  </si>
  <si>
    <t>yтеор±1.5*ϭ</t>
  </si>
  <si>
    <t>Отфильтрованные данные</t>
  </si>
  <si>
    <t>Прогноз</t>
  </si>
  <si>
    <t>отклон</t>
  </si>
  <si>
    <t>кв.откл</t>
  </si>
  <si>
    <t>D=</t>
  </si>
  <si>
    <t>СКО=</t>
  </si>
  <si>
    <t>±1*ϭ</t>
  </si>
  <si>
    <t>±2*ϭ</t>
  </si>
  <si>
    <t>±3*ϭ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</si>
</sst>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202122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00A0FF"/>
        <bgColor indexed="64"/>
      </patternFill>
    </fill>
    <fill>
      <patternFill patternType="solid">
        <fgColor rgb="FF20D0FF"/>
        <bgColor indexed="64"/>
      </patternFill>
    </fill>
    <fill>
      <patternFill patternType="solid">
        <fgColor rgb="FF00B0FF"/>
        <bgColor indexed="64"/>
      </patternFill>
    </fill>
    <fill>
      <patternFill patternType="solid">
        <fgColor rgb="FF00C0FF"/>
        <bgColor indexed="64"/>
      </patternFill>
    </fill>
    <fill>
      <patternFill patternType="solid">
        <fgColor rgb="FF2080FF"/>
        <bgColor indexed="64"/>
      </patternFill>
    </fill>
    <fill>
      <patternFill patternType="solid">
        <fgColor rgb="FF0090FF"/>
        <bgColor indexed="64"/>
      </patternFill>
    </fill>
    <fill>
      <patternFill patternType="solid">
        <fgColor rgb="FF40E0FF"/>
        <bgColor indexed="64"/>
      </patternFill>
    </fill>
    <fill>
      <patternFill patternType="solid">
        <fgColor rgb="FF60F0FF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Лист1!$C$3:$C$54</c:f>
              <c:numCache>
                <c:formatCode>General</c:formatCode>
                <c:ptCount val="52"/>
                <c:pt idx="0">
                  <c:v>-30.1</c:v>
                </c:pt>
                <c:pt idx="1">
                  <c:v>-22</c:v>
                </c:pt>
                <c:pt idx="2">
                  <c:v>-30.6</c:v>
                </c:pt>
                <c:pt idx="3">
                  <c:v>-27.5</c:v>
                </c:pt>
                <c:pt idx="4">
                  <c:v>-22.3</c:v>
                </c:pt>
                <c:pt idx="5">
                  <c:v>-23.5</c:v>
                </c:pt>
                <c:pt idx="6">
                  <c:v>-30.2</c:v>
                </c:pt>
                <c:pt idx="7">
                  <c:v>-25.6</c:v>
                </c:pt>
                <c:pt idx="8">
                  <c:v>-38</c:v>
                </c:pt>
                <c:pt idx="9">
                  <c:v>-33</c:v>
                </c:pt>
                <c:pt idx="10">
                  <c:v>-25.8</c:v>
                </c:pt>
                <c:pt idx="11">
                  <c:v>-21.4</c:v>
                </c:pt>
                <c:pt idx="12">
                  <c:v>-27.7</c:v>
                </c:pt>
                <c:pt idx="13">
                  <c:v>-22.7</c:v>
                </c:pt>
                <c:pt idx="14">
                  <c:v>-23.3</c:v>
                </c:pt>
                <c:pt idx="15">
                  <c:v>-26.9</c:v>
                </c:pt>
                <c:pt idx="16">
                  <c:v>-26.5</c:v>
                </c:pt>
                <c:pt idx="17">
                  <c:v>-32.4</c:v>
                </c:pt>
                <c:pt idx="18">
                  <c:v>-23.6</c:v>
                </c:pt>
                <c:pt idx="19">
                  <c:v>-23.1</c:v>
                </c:pt>
                <c:pt idx="20">
                  <c:v>-26.7</c:v>
                </c:pt>
                <c:pt idx="21">
                  <c:v>-29.6</c:v>
                </c:pt>
                <c:pt idx="22">
                  <c:v>-24.3</c:v>
                </c:pt>
                <c:pt idx="23">
                  <c:v>-24.6</c:v>
                </c:pt>
                <c:pt idx="24">
                  <c:v>-27.9</c:v>
                </c:pt>
                <c:pt idx="25">
                  <c:v>-22.1</c:v>
                </c:pt>
                <c:pt idx="26">
                  <c:v>-26.5</c:v>
                </c:pt>
                <c:pt idx="27">
                  <c:v>-28.8</c:v>
                </c:pt>
                <c:pt idx="28">
                  <c:v>-25.2</c:v>
                </c:pt>
                <c:pt idx="29">
                  <c:v>-26.8</c:v>
                </c:pt>
                <c:pt idx="30">
                  <c:v>-20.3</c:v>
                </c:pt>
                <c:pt idx="31">
                  <c:v>-22.1</c:v>
                </c:pt>
                <c:pt idx="32">
                  <c:v>-26.8</c:v>
                </c:pt>
                <c:pt idx="33">
                  <c:v>-27.7</c:v>
                </c:pt>
                <c:pt idx="34">
                  <c:v>-22</c:v>
                </c:pt>
                <c:pt idx="35">
                  <c:v>-21.5</c:v>
                </c:pt>
                <c:pt idx="36">
                  <c:v>-30.8</c:v>
                </c:pt>
                <c:pt idx="37">
                  <c:v>-23</c:v>
                </c:pt>
                <c:pt idx="38">
                  <c:v>-18.3</c:v>
                </c:pt>
                <c:pt idx="39">
                  <c:v>-26</c:v>
                </c:pt>
                <c:pt idx="40">
                  <c:v>-25.9</c:v>
                </c:pt>
                <c:pt idx="41">
                  <c:v>-26.4</c:v>
                </c:pt>
                <c:pt idx="42">
                  <c:v>-28.5</c:v>
                </c:pt>
                <c:pt idx="43">
                  <c:v>-19.100000000000001</c:v>
                </c:pt>
                <c:pt idx="44">
                  <c:v>-25.4</c:v>
                </c:pt>
                <c:pt idx="45">
                  <c:v>-20.399999999999999</c:v>
                </c:pt>
                <c:pt idx="46">
                  <c:v>-20.3</c:v>
                </c:pt>
                <c:pt idx="47">
                  <c:v>-29.9</c:v>
                </c:pt>
                <c:pt idx="48">
                  <c:v>-21.7</c:v>
                </c:pt>
                <c:pt idx="49">
                  <c:v>-19.8</c:v>
                </c:pt>
                <c:pt idx="50">
                  <c:v>-15</c:v>
                </c:pt>
                <c:pt idx="51">
                  <c:v>-24.5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7-4E5B-90F0-29654FF05680}"/>
            </c:ext>
          </c:extLst>
        </c:ser>
        <c:ser>
          <c:idx val="1"/>
          <c:order val="1"/>
          <c:tx>
            <c:v>Тренд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Лист1!$F$3:$F$54</c:f>
              <c:numCache>
                <c:formatCode>General</c:formatCode>
                <c:ptCount val="52"/>
                <c:pt idx="0">
                  <c:v>-28.103410740201838</c:v>
                </c:pt>
                <c:pt idx="1">
                  <c:v>-27.99234184239603</c:v>
                </c:pt>
                <c:pt idx="2">
                  <c:v>-27.881272944590222</c:v>
                </c:pt>
                <c:pt idx="3">
                  <c:v>-27.770204046784414</c:v>
                </c:pt>
                <c:pt idx="4">
                  <c:v>-27.659135148978606</c:v>
                </c:pt>
                <c:pt idx="5">
                  <c:v>-27.548066251172827</c:v>
                </c:pt>
                <c:pt idx="6">
                  <c:v>-27.436997353367019</c:v>
                </c:pt>
                <c:pt idx="7">
                  <c:v>-27.325928455561211</c:v>
                </c:pt>
                <c:pt idx="8">
                  <c:v>-27.214859557755403</c:v>
                </c:pt>
                <c:pt idx="9">
                  <c:v>-27.103790659949595</c:v>
                </c:pt>
                <c:pt idx="10">
                  <c:v>-26.992721762143816</c:v>
                </c:pt>
                <c:pt idx="11">
                  <c:v>-26.881652864338008</c:v>
                </c:pt>
                <c:pt idx="12">
                  <c:v>-26.7705839665322</c:v>
                </c:pt>
                <c:pt idx="13">
                  <c:v>-26.659515068726392</c:v>
                </c:pt>
                <c:pt idx="14">
                  <c:v>-26.548446170920585</c:v>
                </c:pt>
                <c:pt idx="15">
                  <c:v>-26.437377273114777</c:v>
                </c:pt>
                <c:pt idx="16">
                  <c:v>-26.326308375308997</c:v>
                </c:pt>
                <c:pt idx="17">
                  <c:v>-26.215239477503189</c:v>
                </c:pt>
                <c:pt idx="18">
                  <c:v>-26.104170579697382</c:v>
                </c:pt>
                <c:pt idx="19">
                  <c:v>-25.993101681891574</c:v>
                </c:pt>
                <c:pt idx="20">
                  <c:v>-25.882032784085766</c:v>
                </c:pt>
                <c:pt idx="21">
                  <c:v>-25.770963886279958</c:v>
                </c:pt>
                <c:pt idx="22">
                  <c:v>-25.659894988474178</c:v>
                </c:pt>
                <c:pt idx="23">
                  <c:v>-25.548826090668371</c:v>
                </c:pt>
                <c:pt idx="24">
                  <c:v>-25.437757192862563</c:v>
                </c:pt>
                <c:pt idx="25">
                  <c:v>-25.326688295056755</c:v>
                </c:pt>
                <c:pt idx="26">
                  <c:v>-25.215619397250947</c:v>
                </c:pt>
                <c:pt idx="27">
                  <c:v>-25.104550499445139</c:v>
                </c:pt>
                <c:pt idx="28">
                  <c:v>-24.99348160163936</c:v>
                </c:pt>
                <c:pt idx="29">
                  <c:v>-24.882412703833552</c:v>
                </c:pt>
                <c:pt idx="30">
                  <c:v>-24.771343806027744</c:v>
                </c:pt>
                <c:pt idx="31">
                  <c:v>-24.660274908221936</c:v>
                </c:pt>
                <c:pt idx="32">
                  <c:v>-24.549206010416128</c:v>
                </c:pt>
                <c:pt idx="33">
                  <c:v>-24.43813711261032</c:v>
                </c:pt>
                <c:pt idx="34">
                  <c:v>-24.327068214804541</c:v>
                </c:pt>
                <c:pt idx="35">
                  <c:v>-24.215999316998733</c:v>
                </c:pt>
                <c:pt idx="36">
                  <c:v>-24.104930419192925</c:v>
                </c:pt>
                <c:pt idx="37">
                  <c:v>-23.993861521387117</c:v>
                </c:pt>
                <c:pt idx="38">
                  <c:v>-23.882792623581309</c:v>
                </c:pt>
                <c:pt idx="39">
                  <c:v>-23.771723725775502</c:v>
                </c:pt>
                <c:pt idx="40">
                  <c:v>-23.660654827969722</c:v>
                </c:pt>
                <c:pt idx="41">
                  <c:v>-23.549585930163914</c:v>
                </c:pt>
                <c:pt idx="42">
                  <c:v>-23.438517032358106</c:v>
                </c:pt>
                <c:pt idx="43">
                  <c:v>-23.327448134552299</c:v>
                </c:pt>
                <c:pt idx="44">
                  <c:v>-23.216379236746491</c:v>
                </c:pt>
                <c:pt idx="45">
                  <c:v>-23.105310338940683</c:v>
                </c:pt>
                <c:pt idx="46">
                  <c:v>-22.994241441134903</c:v>
                </c:pt>
                <c:pt idx="47">
                  <c:v>-22.883172543329096</c:v>
                </c:pt>
                <c:pt idx="48">
                  <c:v>-22.772103645523288</c:v>
                </c:pt>
                <c:pt idx="49">
                  <c:v>-22.66103474771748</c:v>
                </c:pt>
                <c:pt idx="50">
                  <c:v>-22.549965849911672</c:v>
                </c:pt>
                <c:pt idx="51">
                  <c:v>-22.438896952105864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7-4E5B-90F0-29654FF05680}"/>
            </c:ext>
          </c:extLst>
        </c:ser>
        <c:ser>
          <c:idx val="2"/>
          <c:order val="2"/>
          <c:tx>
            <c:v>ВГ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Лист1!$I$3:$I$54</c:f>
              <c:numCache>
                <c:formatCode>General</c:formatCode>
                <c:ptCount val="52"/>
                <c:pt idx="0">
                  <c:v>-21.813619534105278</c:v>
                </c:pt>
                <c:pt idx="1">
                  <c:v>-21.70255063629947</c:v>
                </c:pt>
                <c:pt idx="2">
                  <c:v>-21.591481738493663</c:v>
                </c:pt>
                <c:pt idx="3">
                  <c:v>-21.480412840687855</c:v>
                </c:pt>
                <c:pt idx="4">
                  <c:v>-21.369343942882047</c:v>
                </c:pt>
                <c:pt idx="5">
                  <c:v>-21.258275045076267</c:v>
                </c:pt>
                <c:pt idx="6">
                  <c:v>-21.14720614727046</c:v>
                </c:pt>
                <c:pt idx="7">
                  <c:v>-21.036137249464652</c:v>
                </c:pt>
                <c:pt idx="8">
                  <c:v>-20.925068351658844</c:v>
                </c:pt>
                <c:pt idx="9">
                  <c:v>-20.813999453853036</c:v>
                </c:pt>
                <c:pt idx="10">
                  <c:v>-20.702930556047257</c:v>
                </c:pt>
                <c:pt idx="11">
                  <c:v>-20.591861658241449</c:v>
                </c:pt>
                <c:pt idx="12">
                  <c:v>-20.480792760435641</c:v>
                </c:pt>
                <c:pt idx="13">
                  <c:v>-20.369723862629833</c:v>
                </c:pt>
                <c:pt idx="14">
                  <c:v>-20.258654964824025</c:v>
                </c:pt>
                <c:pt idx="15">
                  <c:v>-20.147586067018217</c:v>
                </c:pt>
                <c:pt idx="16">
                  <c:v>-20.036517169212438</c:v>
                </c:pt>
                <c:pt idx="17">
                  <c:v>-19.92544827140663</c:v>
                </c:pt>
                <c:pt idx="18">
                  <c:v>-19.814379373600822</c:v>
                </c:pt>
                <c:pt idx="19">
                  <c:v>-19.703310475795014</c:v>
                </c:pt>
                <c:pt idx="20">
                  <c:v>-19.592241577989206</c:v>
                </c:pt>
                <c:pt idx="21">
                  <c:v>-19.481172680183398</c:v>
                </c:pt>
                <c:pt idx="22">
                  <c:v>-19.370103782377619</c:v>
                </c:pt>
                <c:pt idx="23">
                  <c:v>-19.259034884571811</c:v>
                </c:pt>
                <c:pt idx="24">
                  <c:v>-19.147965986766003</c:v>
                </c:pt>
                <c:pt idx="25">
                  <c:v>-19.036897088960195</c:v>
                </c:pt>
                <c:pt idx="26">
                  <c:v>-18.925828191154388</c:v>
                </c:pt>
                <c:pt idx="27">
                  <c:v>-18.81475929334858</c:v>
                </c:pt>
                <c:pt idx="28">
                  <c:v>-18.7036903955428</c:v>
                </c:pt>
                <c:pt idx="29">
                  <c:v>-18.592621497736992</c:v>
                </c:pt>
                <c:pt idx="30">
                  <c:v>-18.481552599931184</c:v>
                </c:pt>
                <c:pt idx="31">
                  <c:v>-18.370483702125377</c:v>
                </c:pt>
                <c:pt idx="32">
                  <c:v>-18.259414804319569</c:v>
                </c:pt>
                <c:pt idx="33">
                  <c:v>-18.148345906513761</c:v>
                </c:pt>
                <c:pt idx="34">
                  <c:v>-18.037277008707981</c:v>
                </c:pt>
                <c:pt idx="35">
                  <c:v>-17.926208110902174</c:v>
                </c:pt>
                <c:pt idx="36">
                  <c:v>-17.815139213096366</c:v>
                </c:pt>
                <c:pt idx="37">
                  <c:v>-17.704070315290558</c:v>
                </c:pt>
                <c:pt idx="38">
                  <c:v>-17.59300141748475</c:v>
                </c:pt>
                <c:pt idx="39">
                  <c:v>-17.481932519678942</c:v>
                </c:pt>
                <c:pt idx="40">
                  <c:v>-17.370863621873163</c:v>
                </c:pt>
                <c:pt idx="41">
                  <c:v>-17.259794724067355</c:v>
                </c:pt>
                <c:pt idx="42">
                  <c:v>-17.148725826261547</c:v>
                </c:pt>
                <c:pt idx="43">
                  <c:v>-17.037656928455739</c:v>
                </c:pt>
                <c:pt idx="44">
                  <c:v>-16.926588030649931</c:v>
                </c:pt>
                <c:pt idx="45">
                  <c:v>-16.815519132844123</c:v>
                </c:pt>
                <c:pt idx="46">
                  <c:v>-16.704450235038344</c:v>
                </c:pt>
                <c:pt idx="47">
                  <c:v>-16.593381337232536</c:v>
                </c:pt>
                <c:pt idx="48">
                  <c:v>-16.482312439426728</c:v>
                </c:pt>
                <c:pt idx="49">
                  <c:v>-16.37124354162092</c:v>
                </c:pt>
                <c:pt idx="50">
                  <c:v>-16.260174643815112</c:v>
                </c:pt>
                <c:pt idx="51">
                  <c:v>-16.149105746009305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7-4E5B-90F0-29654FF05680}"/>
            </c:ext>
          </c:extLst>
        </c:ser>
        <c:ser>
          <c:idx val="3"/>
          <c:order val="3"/>
          <c:tx>
            <c:v>НГ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Лист1!$H$3:$H$54</c:f>
              <c:numCache>
                <c:formatCode>General</c:formatCode>
                <c:ptCount val="52"/>
                <c:pt idx="0">
                  <c:v>-34.393201946298397</c:v>
                </c:pt>
                <c:pt idx="1">
                  <c:v>-34.282133048492589</c:v>
                </c:pt>
                <c:pt idx="2">
                  <c:v>-34.171064150686782</c:v>
                </c:pt>
                <c:pt idx="3">
                  <c:v>-34.059995252880974</c:v>
                </c:pt>
                <c:pt idx="4">
                  <c:v>-33.948926355075166</c:v>
                </c:pt>
                <c:pt idx="5">
                  <c:v>-33.837857457269386</c:v>
                </c:pt>
                <c:pt idx="6">
                  <c:v>-33.726788559463579</c:v>
                </c:pt>
                <c:pt idx="7">
                  <c:v>-33.615719661657771</c:v>
                </c:pt>
                <c:pt idx="8">
                  <c:v>-33.504650763851963</c:v>
                </c:pt>
                <c:pt idx="9">
                  <c:v>-33.393581866046155</c:v>
                </c:pt>
                <c:pt idx="10">
                  <c:v>-33.282512968240376</c:v>
                </c:pt>
                <c:pt idx="11">
                  <c:v>-33.171444070434568</c:v>
                </c:pt>
                <c:pt idx="12">
                  <c:v>-33.06037517262876</c:v>
                </c:pt>
                <c:pt idx="13">
                  <c:v>-32.949306274822952</c:v>
                </c:pt>
                <c:pt idx="14">
                  <c:v>-32.838237377017144</c:v>
                </c:pt>
                <c:pt idx="15">
                  <c:v>-32.727168479211336</c:v>
                </c:pt>
                <c:pt idx="16">
                  <c:v>-32.616099581405557</c:v>
                </c:pt>
                <c:pt idx="17">
                  <c:v>-32.505030683599749</c:v>
                </c:pt>
                <c:pt idx="18">
                  <c:v>-32.393961785793941</c:v>
                </c:pt>
                <c:pt idx="19">
                  <c:v>-32.282892887988133</c:v>
                </c:pt>
                <c:pt idx="20">
                  <c:v>-32.171823990182325</c:v>
                </c:pt>
                <c:pt idx="21">
                  <c:v>-32.060755092376517</c:v>
                </c:pt>
                <c:pt idx="22">
                  <c:v>-31.949686194570738</c:v>
                </c:pt>
                <c:pt idx="23">
                  <c:v>-31.83861729676493</c:v>
                </c:pt>
                <c:pt idx="24">
                  <c:v>-31.727548398959122</c:v>
                </c:pt>
                <c:pt idx="25">
                  <c:v>-31.616479501153314</c:v>
                </c:pt>
                <c:pt idx="26">
                  <c:v>-31.505410603347507</c:v>
                </c:pt>
                <c:pt idx="27">
                  <c:v>-31.394341705541699</c:v>
                </c:pt>
                <c:pt idx="28">
                  <c:v>-31.283272807735919</c:v>
                </c:pt>
                <c:pt idx="29">
                  <c:v>-31.172203909930111</c:v>
                </c:pt>
                <c:pt idx="30">
                  <c:v>-31.061135012124304</c:v>
                </c:pt>
                <c:pt idx="31">
                  <c:v>-30.950066114318496</c:v>
                </c:pt>
                <c:pt idx="32">
                  <c:v>-30.838997216512688</c:v>
                </c:pt>
                <c:pt idx="33">
                  <c:v>-30.72792831870688</c:v>
                </c:pt>
                <c:pt idx="34">
                  <c:v>-30.6168594209011</c:v>
                </c:pt>
                <c:pt idx="35">
                  <c:v>-30.505790523095293</c:v>
                </c:pt>
                <c:pt idx="36">
                  <c:v>-30.394721625289485</c:v>
                </c:pt>
                <c:pt idx="37">
                  <c:v>-30.283652727483677</c:v>
                </c:pt>
                <c:pt idx="38">
                  <c:v>-30.172583829677869</c:v>
                </c:pt>
                <c:pt idx="39">
                  <c:v>-30.061514931872061</c:v>
                </c:pt>
                <c:pt idx="40">
                  <c:v>-29.950446034066282</c:v>
                </c:pt>
                <c:pt idx="41">
                  <c:v>-29.839377136260474</c:v>
                </c:pt>
                <c:pt idx="42">
                  <c:v>-29.728308238454666</c:v>
                </c:pt>
                <c:pt idx="43">
                  <c:v>-29.617239340648858</c:v>
                </c:pt>
                <c:pt idx="44">
                  <c:v>-29.50617044284305</c:v>
                </c:pt>
                <c:pt idx="45">
                  <c:v>-29.395101545037242</c:v>
                </c:pt>
                <c:pt idx="46">
                  <c:v>-29.284032647231463</c:v>
                </c:pt>
                <c:pt idx="47">
                  <c:v>-29.172963749425655</c:v>
                </c:pt>
                <c:pt idx="48">
                  <c:v>-29.061894851619847</c:v>
                </c:pt>
                <c:pt idx="49">
                  <c:v>-28.950825953814039</c:v>
                </c:pt>
                <c:pt idx="50">
                  <c:v>-28.839757056008231</c:v>
                </c:pt>
                <c:pt idx="51">
                  <c:v>-28.728688158202424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7-4E5B-90F0-29654FF0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38207"/>
        <c:axId val="1916193423"/>
      </c:scatterChart>
      <c:valAx>
        <c:axId val="1989338207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193423"/>
        <c:crosses val="autoZero"/>
        <c:crossBetween val="midCat"/>
      </c:valAx>
      <c:valAx>
        <c:axId val="19161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3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Лист1!$C$3:$C$54</c:f>
              <c:numCache>
                <c:formatCode>General</c:formatCode>
                <c:ptCount val="52"/>
                <c:pt idx="0">
                  <c:v>-30.1</c:v>
                </c:pt>
                <c:pt idx="1">
                  <c:v>-22</c:v>
                </c:pt>
                <c:pt idx="2">
                  <c:v>-30.6</c:v>
                </c:pt>
                <c:pt idx="3">
                  <c:v>-27.5</c:v>
                </c:pt>
                <c:pt idx="4">
                  <c:v>-22.3</c:v>
                </c:pt>
                <c:pt idx="5">
                  <c:v>-23.5</c:v>
                </c:pt>
                <c:pt idx="6">
                  <c:v>-30.2</c:v>
                </c:pt>
                <c:pt idx="7">
                  <c:v>-25.6</c:v>
                </c:pt>
                <c:pt idx="8">
                  <c:v>-38</c:v>
                </c:pt>
                <c:pt idx="9">
                  <c:v>-33</c:v>
                </c:pt>
                <c:pt idx="10">
                  <c:v>-25.8</c:v>
                </c:pt>
                <c:pt idx="11">
                  <c:v>-21.4</c:v>
                </c:pt>
                <c:pt idx="12">
                  <c:v>-27.7</c:v>
                </c:pt>
                <c:pt idx="13">
                  <c:v>-22.7</c:v>
                </c:pt>
                <c:pt idx="14">
                  <c:v>-23.3</c:v>
                </c:pt>
                <c:pt idx="15">
                  <c:v>-26.9</c:v>
                </c:pt>
                <c:pt idx="16">
                  <c:v>-26.5</c:v>
                </c:pt>
                <c:pt idx="17">
                  <c:v>-32.4</c:v>
                </c:pt>
                <c:pt idx="18">
                  <c:v>-23.6</c:v>
                </c:pt>
                <c:pt idx="19">
                  <c:v>-23.1</c:v>
                </c:pt>
                <c:pt idx="20">
                  <c:v>-26.7</c:v>
                </c:pt>
                <c:pt idx="21">
                  <c:v>-29.6</c:v>
                </c:pt>
                <c:pt idx="22">
                  <c:v>-24.3</c:v>
                </c:pt>
                <c:pt idx="23">
                  <c:v>-24.6</c:v>
                </c:pt>
                <c:pt idx="24">
                  <c:v>-27.9</c:v>
                </c:pt>
                <c:pt idx="25">
                  <c:v>-22.1</c:v>
                </c:pt>
                <c:pt idx="26">
                  <c:v>-26.5</c:v>
                </c:pt>
                <c:pt idx="27">
                  <c:v>-28.8</c:v>
                </c:pt>
                <c:pt idx="28">
                  <c:v>-25.2</c:v>
                </c:pt>
                <c:pt idx="29">
                  <c:v>-26.8</c:v>
                </c:pt>
                <c:pt idx="30">
                  <c:v>-20.3</c:v>
                </c:pt>
                <c:pt idx="31">
                  <c:v>-22.1</c:v>
                </c:pt>
                <c:pt idx="32">
                  <c:v>-26.8</c:v>
                </c:pt>
                <c:pt idx="33">
                  <c:v>-27.7</c:v>
                </c:pt>
                <c:pt idx="34">
                  <c:v>-22</c:v>
                </c:pt>
                <c:pt idx="35">
                  <c:v>-21.5</c:v>
                </c:pt>
                <c:pt idx="36">
                  <c:v>-30.8</c:v>
                </c:pt>
                <c:pt idx="37">
                  <c:v>-23</c:v>
                </c:pt>
                <c:pt idx="38">
                  <c:v>-18.3</c:v>
                </c:pt>
                <c:pt idx="39">
                  <c:v>-26</c:v>
                </c:pt>
                <c:pt idx="40">
                  <c:v>-25.9</c:v>
                </c:pt>
                <c:pt idx="41">
                  <c:v>-26.4</c:v>
                </c:pt>
                <c:pt idx="42">
                  <c:v>-28.5</c:v>
                </c:pt>
                <c:pt idx="43">
                  <c:v>-19.100000000000001</c:v>
                </c:pt>
                <c:pt idx="44">
                  <c:v>-25.4</c:v>
                </c:pt>
                <c:pt idx="45">
                  <c:v>-20.399999999999999</c:v>
                </c:pt>
                <c:pt idx="46">
                  <c:v>-20.3</c:v>
                </c:pt>
                <c:pt idx="47">
                  <c:v>-29.9</c:v>
                </c:pt>
                <c:pt idx="48">
                  <c:v>-21.7</c:v>
                </c:pt>
                <c:pt idx="49">
                  <c:v>-19.8</c:v>
                </c:pt>
                <c:pt idx="50">
                  <c:v>-15</c:v>
                </c:pt>
                <c:pt idx="51">
                  <c:v>-24.5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3-4CF6-AED4-2AE79E05784A}"/>
            </c:ext>
          </c:extLst>
        </c:ser>
        <c:ser>
          <c:idx val="1"/>
          <c:order val="1"/>
          <c:tx>
            <c:v>Тренд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Лист1!$F$3:$F$54</c:f>
              <c:numCache>
                <c:formatCode>General</c:formatCode>
                <c:ptCount val="52"/>
                <c:pt idx="0">
                  <c:v>-28.103410740201838</c:v>
                </c:pt>
                <c:pt idx="1">
                  <c:v>-27.99234184239603</c:v>
                </c:pt>
                <c:pt idx="2">
                  <c:v>-27.881272944590222</c:v>
                </c:pt>
                <c:pt idx="3">
                  <c:v>-27.770204046784414</c:v>
                </c:pt>
                <c:pt idx="4">
                  <c:v>-27.659135148978606</c:v>
                </c:pt>
                <c:pt idx="5">
                  <c:v>-27.548066251172827</c:v>
                </c:pt>
                <c:pt idx="6">
                  <c:v>-27.436997353367019</c:v>
                </c:pt>
                <c:pt idx="7">
                  <c:v>-27.325928455561211</c:v>
                </c:pt>
                <c:pt idx="8">
                  <c:v>-27.214859557755403</c:v>
                </c:pt>
                <c:pt idx="9">
                  <c:v>-27.103790659949595</c:v>
                </c:pt>
                <c:pt idx="10">
                  <c:v>-26.992721762143816</c:v>
                </c:pt>
                <c:pt idx="11">
                  <c:v>-26.881652864338008</c:v>
                </c:pt>
                <c:pt idx="12">
                  <c:v>-26.7705839665322</c:v>
                </c:pt>
                <c:pt idx="13">
                  <c:v>-26.659515068726392</c:v>
                </c:pt>
                <c:pt idx="14">
                  <c:v>-26.548446170920585</c:v>
                </c:pt>
                <c:pt idx="15">
                  <c:v>-26.437377273114777</c:v>
                </c:pt>
                <c:pt idx="16">
                  <c:v>-26.326308375308997</c:v>
                </c:pt>
                <c:pt idx="17">
                  <c:v>-26.215239477503189</c:v>
                </c:pt>
                <c:pt idx="18">
                  <c:v>-26.104170579697382</c:v>
                </c:pt>
                <c:pt idx="19">
                  <c:v>-25.993101681891574</c:v>
                </c:pt>
                <c:pt idx="20">
                  <c:v>-25.882032784085766</c:v>
                </c:pt>
                <c:pt idx="21">
                  <c:v>-25.770963886279958</c:v>
                </c:pt>
                <c:pt idx="22">
                  <c:v>-25.659894988474178</c:v>
                </c:pt>
                <c:pt idx="23">
                  <c:v>-25.548826090668371</c:v>
                </c:pt>
                <c:pt idx="24">
                  <c:v>-25.437757192862563</c:v>
                </c:pt>
                <c:pt idx="25">
                  <c:v>-25.326688295056755</c:v>
                </c:pt>
                <c:pt idx="26">
                  <c:v>-25.215619397250947</c:v>
                </c:pt>
                <c:pt idx="27">
                  <c:v>-25.104550499445139</c:v>
                </c:pt>
                <c:pt idx="28">
                  <c:v>-24.99348160163936</c:v>
                </c:pt>
                <c:pt idx="29">
                  <c:v>-24.882412703833552</c:v>
                </c:pt>
                <c:pt idx="30">
                  <c:v>-24.771343806027744</c:v>
                </c:pt>
                <c:pt idx="31">
                  <c:v>-24.660274908221936</c:v>
                </c:pt>
                <c:pt idx="32">
                  <c:v>-24.549206010416128</c:v>
                </c:pt>
                <c:pt idx="33">
                  <c:v>-24.43813711261032</c:v>
                </c:pt>
                <c:pt idx="34">
                  <c:v>-24.327068214804541</c:v>
                </c:pt>
                <c:pt idx="35">
                  <c:v>-24.215999316998733</c:v>
                </c:pt>
                <c:pt idx="36">
                  <c:v>-24.104930419192925</c:v>
                </c:pt>
                <c:pt idx="37">
                  <c:v>-23.993861521387117</c:v>
                </c:pt>
                <c:pt idx="38">
                  <c:v>-23.882792623581309</c:v>
                </c:pt>
                <c:pt idx="39">
                  <c:v>-23.771723725775502</c:v>
                </c:pt>
                <c:pt idx="40">
                  <c:v>-23.660654827969722</c:v>
                </c:pt>
                <c:pt idx="41">
                  <c:v>-23.549585930163914</c:v>
                </c:pt>
                <c:pt idx="42">
                  <c:v>-23.438517032358106</c:v>
                </c:pt>
                <c:pt idx="43">
                  <c:v>-23.327448134552299</c:v>
                </c:pt>
                <c:pt idx="44">
                  <c:v>-23.216379236746491</c:v>
                </c:pt>
                <c:pt idx="45">
                  <c:v>-23.105310338940683</c:v>
                </c:pt>
                <c:pt idx="46">
                  <c:v>-22.994241441134903</c:v>
                </c:pt>
                <c:pt idx="47">
                  <c:v>-22.883172543329096</c:v>
                </c:pt>
                <c:pt idx="48">
                  <c:v>-22.772103645523288</c:v>
                </c:pt>
                <c:pt idx="49">
                  <c:v>-22.66103474771748</c:v>
                </c:pt>
                <c:pt idx="50">
                  <c:v>-22.549965849911672</c:v>
                </c:pt>
                <c:pt idx="51">
                  <c:v>-22.438896952105864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3-4CF6-AED4-2AE79E05784A}"/>
            </c:ext>
          </c:extLst>
        </c:ser>
        <c:ser>
          <c:idx val="2"/>
          <c:order val="2"/>
          <c:tx>
            <c:v>ВГ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Лист1!$I$3:$I$54</c:f>
              <c:numCache>
                <c:formatCode>General</c:formatCode>
                <c:ptCount val="52"/>
                <c:pt idx="0">
                  <c:v>-21.813619534105278</c:v>
                </c:pt>
                <c:pt idx="1">
                  <c:v>-21.70255063629947</c:v>
                </c:pt>
                <c:pt idx="2">
                  <c:v>-21.591481738493663</c:v>
                </c:pt>
                <c:pt idx="3">
                  <c:v>-21.480412840687855</c:v>
                </c:pt>
                <c:pt idx="4">
                  <c:v>-21.369343942882047</c:v>
                </c:pt>
                <c:pt idx="5">
                  <c:v>-21.258275045076267</c:v>
                </c:pt>
                <c:pt idx="6">
                  <c:v>-21.14720614727046</c:v>
                </c:pt>
                <c:pt idx="7">
                  <c:v>-21.036137249464652</c:v>
                </c:pt>
                <c:pt idx="8">
                  <c:v>-20.925068351658844</c:v>
                </c:pt>
                <c:pt idx="9">
                  <c:v>-20.813999453853036</c:v>
                </c:pt>
                <c:pt idx="10">
                  <c:v>-20.702930556047257</c:v>
                </c:pt>
                <c:pt idx="11">
                  <c:v>-20.591861658241449</c:v>
                </c:pt>
                <c:pt idx="12">
                  <c:v>-20.480792760435641</c:v>
                </c:pt>
                <c:pt idx="13">
                  <c:v>-20.369723862629833</c:v>
                </c:pt>
                <c:pt idx="14">
                  <c:v>-20.258654964824025</c:v>
                </c:pt>
                <c:pt idx="15">
                  <c:v>-20.147586067018217</c:v>
                </c:pt>
                <c:pt idx="16">
                  <c:v>-20.036517169212438</c:v>
                </c:pt>
                <c:pt idx="17">
                  <c:v>-19.92544827140663</c:v>
                </c:pt>
                <c:pt idx="18">
                  <c:v>-19.814379373600822</c:v>
                </c:pt>
                <c:pt idx="19">
                  <c:v>-19.703310475795014</c:v>
                </c:pt>
                <c:pt idx="20">
                  <c:v>-19.592241577989206</c:v>
                </c:pt>
                <c:pt idx="21">
                  <c:v>-19.481172680183398</c:v>
                </c:pt>
                <c:pt idx="22">
                  <c:v>-19.370103782377619</c:v>
                </c:pt>
                <c:pt idx="23">
                  <c:v>-19.259034884571811</c:v>
                </c:pt>
                <c:pt idx="24">
                  <c:v>-19.147965986766003</c:v>
                </c:pt>
                <c:pt idx="25">
                  <c:v>-19.036897088960195</c:v>
                </c:pt>
                <c:pt idx="26">
                  <c:v>-18.925828191154388</c:v>
                </c:pt>
                <c:pt idx="27">
                  <c:v>-18.81475929334858</c:v>
                </c:pt>
                <c:pt idx="28">
                  <c:v>-18.7036903955428</c:v>
                </c:pt>
                <c:pt idx="29">
                  <c:v>-18.592621497736992</c:v>
                </c:pt>
                <c:pt idx="30">
                  <c:v>-18.481552599931184</c:v>
                </c:pt>
                <c:pt idx="31">
                  <c:v>-18.370483702125377</c:v>
                </c:pt>
                <c:pt idx="32">
                  <c:v>-18.259414804319569</c:v>
                </c:pt>
                <c:pt idx="33">
                  <c:v>-18.148345906513761</c:v>
                </c:pt>
                <c:pt idx="34">
                  <c:v>-18.037277008707981</c:v>
                </c:pt>
                <c:pt idx="35">
                  <c:v>-17.926208110902174</c:v>
                </c:pt>
                <c:pt idx="36">
                  <c:v>-17.815139213096366</c:v>
                </c:pt>
                <c:pt idx="37">
                  <c:v>-17.704070315290558</c:v>
                </c:pt>
                <c:pt idx="38">
                  <c:v>-17.59300141748475</c:v>
                </c:pt>
                <c:pt idx="39">
                  <c:v>-17.481932519678942</c:v>
                </c:pt>
                <c:pt idx="40">
                  <c:v>-17.370863621873163</c:v>
                </c:pt>
                <c:pt idx="41">
                  <c:v>-17.259794724067355</c:v>
                </c:pt>
                <c:pt idx="42">
                  <c:v>-17.148725826261547</c:v>
                </c:pt>
                <c:pt idx="43">
                  <c:v>-17.037656928455739</c:v>
                </c:pt>
                <c:pt idx="44">
                  <c:v>-16.926588030649931</c:v>
                </c:pt>
                <c:pt idx="45">
                  <c:v>-16.815519132844123</c:v>
                </c:pt>
                <c:pt idx="46">
                  <c:v>-16.704450235038344</c:v>
                </c:pt>
                <c:pt idx="47">
                  <c:v>-16.593381337232536</c:v>
                </c:pt>
                <c:pt idx="48">
                  <c:v>-16.482312439426728</c:v>
                </c:pt>
                <c:pt idx="49">
                  <c:v>-16.37124354162092</c:v>
                </c:pt>
                <c:pt idx="50">
                  <c:v>-16.260174643815112</c:v>
                </c:pt>
                <c:pt idx="51">
                  <c:v>-16.149105746009305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3-4CF6-AED4-2AE79E05784A}"/>
            </c:ext>
          </c:extLst>
        </c:ser>
        <c:ser>
          <c:idx val="3"/>
          <c:order val="3"/>
          <c:tx>
            <c:v>НГ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Лист1!$H$3:$H$54</c:f>
              <c:numCache>
                <c:formatCode>General</c:formatCode>
                <c:ptCount val="52"/>
                <c:pt idx="0">
                  <c:v>-34.393201946298397</c:v>
                </c:pt>
                <c:pt idx="1">
                  <c:v>-34.282133048492589</c:v>
                </c:pt>
                <c:pt idx="2">
                  <c:v>-34.171064150686782</c:v>
                </c:pt>
                <c:pt idx="3">
                  <c:v>-34.059995252880974</c:v>
                </c:pt>
                <c:pt idx="4">
                  <c:v>-33.948926355075166</c:v>
                </c:pt>
                <c:pt idx="5">
                  <c:v>-33.837857457269386</c:v>
                </c:pt>
                <c:pt idx="6">
                  <c:v>-33.726788559463579</c:v>
                </c:pt>
                <c:pt idx="7">
                  <c:v>-33.615719661657771</c:v>
                </c:pt>
                <c:pt idx="8">
                  <c:v>-33.504650763851963</c:v>
                </c:pt>
                <c:pt idx="9">
                  <c:v>-33.393581866046155</c:v>
                </c:pt>
                <c:pt idx="10">
                  <c:v>-33.282512968240376</c:v>
                </c:pt>
                <c:pt idx="11">
                  <c:v>-33.171444070434568</c:v>
                </c:pt>
                <c:pt idx="12">
                  <c:v>-33.06037517262876</c:v>
                </c:pt>
                <c:pt idx="13">
                  <c:v>-32.949306274822952</c:v>
                </c:pt>
                <c:pt idx="14">
                  <c:v>-32.838237377017144</c:v>
                </c:pt>
                <c:pt idx="15">
                  <c:v>-32.727168479211336</c:v>
                </c:pt>
                <c:pt idx="16">
                  <c:v>-32.616099581405557</c:v>
                </c:pt>
                <c:pt idx="17">
                  <c:v>-32.505030683599749</c:v>
                </c:pt>
                <c:pt idx="18">
                  <c:v>-32.393961785793941</c:v>
                </c:pt>
                <c:pt idx="19">
                  <c:v>-32.282892887988133</c:v>
                </c:pt>
                <c:pt idx="20">
                  <c:v>-32.171823990182325</c:v>
                </c:pt>
                <c:pt idx="21">
                  <c:v>-32.060755092376517</c:v>
                </c:pt>
                <c:pt idx="22">
                  <c:v>-31.949686194570738</c:v>
                </c:pt>
                <c:pt idx="23">
                  <c:v>-31.83861729676493</c:v>
                </c:pt>
                <c:pt idx="24">
                  <c:v>-31.727548398959122</c:v>
                </c:pt>
                <c:pt idx="25">
                  <c:v>-31.616479501153314</c:v>
                </c:pt>
                <c:pt idx="26">
                  <c:v>-31.505410603347507</c:v>
                </c:pt>
                <c:pt idx="27">
                  <c:v>-31.394341705541699</c:v>
                </c:pt>
                <c:pt idx="28">
                  <c:v>-31.283272807735919</c:v>
                </c:pt>
                <c:pt idx="29">
                  <c:v>-31.172203909930111</c:v>
                </c:pt>
                <c:pt idx="30">
                  <c:v>-31.061135012124304</c:v>
                </c:pt>
                <c:pt idx="31">
                  <c:v>-30.950066114318496</c:v>
                </c:pt>
                <c:pt idx="32">
                  <c:v>-30.838997216512688</c:v>
                </c:pt>
                <c:pt idx="33">
                  <c:v>-30.72792831870688</c:v>
                </c:pt>
                <c:pt idx="34">
                  <c:v>-30.6168594209011</c:v>
                </c:pt>
                <c:pt idx="35">
                  <c:v>-30.505790523095293</c:v>
                </c:pt>
                <c:pt idx="36">
                  <c:v>-30.394721625289485</c:v>
                </c:pt>
                <c:pt idx="37">
                  <c:v>-30.283652727483677</c:v>
                </c:pt>
                <c:pt idx="38">
                  <c:v>-30.172583829677869</c:v>
                </c:pt>
                <c:pt idx="39">
                  <c:v>-30.061514931872061</c:v>
                </c:pt>
                <c:pt idx="40">
                  <c:v>-29.950446034066282</c:v>
                </c:pt>
                <c:pt idx="41">
                  <c:v>-29.839377136260474</c:v>
                </c:pt>
                <c:pt idx="42">
                  <c:v>-29.728308238454666</c:v>
                </c:pt>
                <c:pt idx="43">
                  <c:v>-29.617239340648858</c:v>
                </c:pt>
                <c:pt idx="44">
                  <c:v>-29.50617044284305</c:v>
                </c:pt>
                <c:pt idx="45">
                  <c:v>-29.395101545037242</c:v>
                </c:pt>
                <c:pt idx="46">
                  <c:v>-29.284032647231463</c:v>
                </c:pt>
                <c:pt idx="47">
                  <c:v>-29.172963749425655</c:v>
                </c:pt>
                <c:pt idx="48">
                  <c:v>-29.061894851619847</c:v>
                </c:pt>
                <c:pt idx="49">
                  <c:v>-28.950825953814039</c:v>
                </c:pt>
                <c:pt idx="50">
                  <c:v>-28.839757056008231</c:v>
                </c:pt>
                <c:pt idx="51">
                  <c:v>-28.728688158202424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3-4CF6-AED4-2AE79E05784A}"/>
            </c:ext>
          </c:extLst>
        </c:ser>
        <c:ser>
          <c:idx val="4"/>
          <c:order val="4"/>
          <c:tx>
            <c:v>Тренд_2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Лист1!$F$63:$F$112</c:f>
              <c:numCache>
                <c:formatCode>General</c:formatCode>
                <c:ptCount val="50"/>
                <c:pt idx="0">
                  <c:v>-27.162682406764048</c:v>
                </c:pt>
                <c:pt idx="1">
                  <c:v>-27.086157075267039</c:v>
                </c:pt>
                <c:pt idx="2">
                  <c:v>-27.009631743770029</c:v>
                </c:pt>
                <c:pt idx="3">
                  <c:v>-26.93310641227302</c:v>
                </c:pt>
                <c:pt idx="4">
                  <c:v>-26.85658108077601</c:v>
                </c:pt>
                <c:pt idx="5">
                  <c:v>-26.780055749279001</c:v>
                </c:pt>
                <c:pt idx="6">
                  <c:v>-26.703530417782019</c:v>
                </c:pt>
                <c:pt idx="7">
                  <c:v>-26.62700508628501</c:v>
                </c:pt>
                <c:pt idx="8">
                  <c:v>-26.473954423290991</c:v>
                </c:pt>
                <c:pt idx="9">
                  <c:v>-26.397429091793981</c:v>
                </c:pt>
                <c:pt idx="10">
                  <c:v>-26.320903760296972</c:v>
                </c:pt>
                <c:pt idx="11">
                  <c:v>-26.24437842879999</c:v>
                </c:pt>
                <c:pt idx="12">
                  <c:v>-26.167853097302981</c:v>
                </c:pt>
                <c:pt idx="13">
                  <c:v>-26.091327765805971</c:v>
                </c:pt>
                <c:pt idx="14">
                  <c:v>-26.014802434308962</c:v>
                </c:pt>
                <c:pt idx="15">
                  <c:v>-25.938277102811952</c:v>
                </c:pt>
                <c:pt idx="16">
                  <c:v>-25.861751771314971</c:v>
                </c:pt>
                <c:pt idx="17">
                  <c:v>-25.785226439817961</c:v>
                </c:pt>
                <c:pt idx="18">
                  <c:v>-25.708701108320952</c:v>
                </c:pt>
                <c:pt idx="19">
                  <c:v>-25.632175776823942</c:v>
                </c:pt>
                <c:pt idx="20">
                  <c:v>-25.555650445326933</c:v>
                </c:pt>
                <c:pt idx="21">
                  <c:v>-25.479125113829923</c:v>
                </c:pt>
                <c:pt idx="22">
                  <c:v>-25.402599782332942</c:v>
                </c:pt>
                <c:pt idx="23">
                  <c:v>-25.326074450835932</c:v>
                </c:pt>
                <c:pt idx="24">
                  <c:v>-25.249549119338923</c:v>
                </c:pt>
                <c:pt idx="25">
                  <c:v>-25.173023787841913</c:v>
                </c:pt>
                <c:pt idx="26">
                  <c:v>-25.096498456344904</c:v>
                </c:pt>
                <c:pt idx="27">
                  <c:v>-25.019973124847894</c:v>
                </c:pt>
                <c:pt idx="28">
                  <c:v>-24.943447793350913</c:v>
                </c:pt>
                <c:pt idx="29">
                  <c:v>-24.866922461853903</c:v>
                </c:pt>
                <c:pt idx="30">
                  <c:v>-24.790397130356894</c:v>
                </c:pt>
                <c:pt idx="31">
                  <c:v>-24.713871798859884</c:v>
                </c:pt>
                <c:pt idx="32">
                  <c:v>-24.637346467362875</c:v>
                </c:pt>
                <c:pt idx="33">
                  <c:v>-24.560821135865865</c:v>
                </c:pt>
                <c:pt idx="34">
                  <c:v>-24.484295804368884</c:v>
                </c:pt>
                <c:pt idx="35">
                  <c:v>-24.407770472871874</c:v>
                </c:pt>
                <c:pt idx="36">
                  <c:v>-24.331245141374865</c:v>
                </c:pt>
                <c:pt idx="37">
                  <c:v>-24.254719809877855</c:v>
                </c:pt>
                <c:pt idx="38">
                  <c:v>-24.178194478380846</c:v>
                </c:pt>
                <c:pt idx="39">
                  <c:v>-24.101669146883836</c:v>
                </c:pt>
                <c:pt idx="40">
                  <c:v>-24.025143815386855</c:v>
                </c:pt>
                <c:pt idx="41">
                  <c:v>-23.948618483889845</c:v>
                </c:pt>
                <c:pt idx="42">
                  <c:v>-23.872093152392836</c:v>
                </c:pt>
                <c:pt idx="43">
                  <c:v>-23.795567820895826</c:v>
                </c:pt>
                <c:pt idx="44">
                  <c:v>-23.719042489398817</c:v>
                </c:pt>
                <c:pt idx="45">
                  <c:v>-23.642517157901807</c:v>
                </c:pt>
                <c:pt idx="46">
                  <c:v>-23.565991826404826</c:v>
                </c:pt>
                <c:pt idx="47">
                  <c:v>-23.489466494907816</c:v>
                </c:pt>
                <c:pt idx="48">
                  <c:v>-23.412941163410807</c:v>
                </c:pt>
                <c:pt idx="49">
                  <c:v>-23.259890500416788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3-4CF6-AED4-2AE79E05784A}"/>
            </c:ext>
          </c:extLst>
        </c:ser>
        <c:ser>
          <c:idx val="5"/>
          <c:order val="5"/>
          <c:tx>
            <c:v>Прогноз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Лист1!$B$121:$B$129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Лист1!$C$121:$C$129</c:f>
              <c:numCache>
                <c:formatCode>General</c:formatCode>
                <c:ptCount val="9"/>
                <c:pt idx="0">
                  <c:v>-23.183365168919806</c:v>
                </c:pt>
                <c:pt idx="1">
                  <c:v>-23.106839837422797</c:v>
                </c:pt>
                <c:pt idx="2">
                  <c:v>-23.030314505925787</c:v>
                </c:pt>
                <c:pt idx="3">
                  <c:v>-22.953789174428778</c:v>
                </c:pt>
                <c:pt idx="4">
                  <c:v>-22.877263842931768</c:v>
                </c:pt>
                <c:pt idx="5">
                  <c:v>-22.800738511434758</c:v>
                </c:pt>
                <c:pt idx="6">
                  <c:v>-22.724213179937777</c:v>
                </c:pt>
                <c:pt idx="7">
                  <c:v>-22.647687848440768</c:v>
                </c:pt>
                <c:pt idx="8">
                  <c:v>-22.571162516943758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3-4CF6-AED4-2AE79E05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38207"/>
        <c:axId val="1916193423"/>
      </c:scatterChart>
      <c:valAx>
        <c:axId val="1989338207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193423"/>
        <c:crosses val="autoZero"/>
        <c:crossBetween val="midCat"/>
      </c:valAx>
      <c:valAx>
        <c:axId val="1916193423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3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0.22772179151547006"/>
                  <c:y val="-0.20377682071509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Лист1!$B$3:$B$54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xVal>
          <c:yVal>
            <c:numRef>
              <c:f>Лист1!$C$3:$C$54</c:f>
              <c:numCache>
                <c:formatCode>General</c:formatCode>
                <c:ptCount val="52"/>
                <c:pt idx="0">
                  <c:v>-30.1</c:v>
                </c:pt>
                <c:pt idx="1">
                  <c:v>-22</c:v>
                </c:pt>
                <c:pt idx="2">
                  <c:v>-30.6</c:v>
                </c:pt>
                <c:pt idx="3">
                  <c:v>-27.5</c:v>
                </c:pt>
                <c:pt idx="4">
                  <c:v>-22.3</c:v>
                </c:pt>
                <c:pt idx="5">
                  <c:v>-23.5</c:v>
                </c:pt>
                <c:pt idx="6">
                  <c:v>-30.2</c:v>
                </c:pt>
                <c:pt idx="7">
                  <c:v>-25.6</c:v>
                </c:pt>
                <c:pt idx="8">
                  <c:v>-38</c:v>
                </c:pt>
                <c:pt idx="9">
                  <c:v>-33</c:v>
                </c:pt>
                <c:pt idx="10">
                  <c:v>-25.8</c:v>
                </c:pt>
                <c:pt idx="11">
                  <c:v>-21.4</c:v>
                </c:pt>
                <c:pt idx="12">
                  <c:v>-27.7</c:v>
                </c:pt>
                <c:pt idx="13">
                  <c:v>-22.7</c:v>
                </c:pt>
                <c:pt idx="14">
                  <c:v>-23.3</c:v>
                </c:pt>
                <c:pt idx="15">
                  <c:v>-26.9</c:v>
                </c:pt>
                <c:pt idx="16">
                  <c:v>-26.5</c:v>
                </c:pt>
                <c:pt idx="17">
                  <c:v>-32.4</c:v>
                </c:pt>
                <c:pt idx="18">
                  <c:v>-23.6</c:v>
                </c:pt>
                <c:pt idx="19">
                  <c:v>-23.1</c:v>
                </c:pt>
                <c:pt idx="20">
                  <c:v>-26.7</c:v>
                </c:pt>
                <c:pt idx="21">
                  <c:v>-29.6</c:v>
                </c:pt>
                <c:pt idx="22">
                  <c:v>-24.3</c:v>
                </c:pt>
                <c:pt idx="23">
                  <c:v>-24.6</c:v>
                </c:pt>
                <c:pt idx="24">
                  <c:v>-27.9</c:v>
                </c:pt>
                <c:pt idx="25">
                  <c:v>-22.1</c:v>
                </c:pt>
                <c:pt idx="26">
                  <c:v>-26.5</c:v>
                </c:pt>
                <c:pt idx="27">
                  <c:v>-28.8</c:v>
                </c:pt>
                <c:pt idx="28">
                  <c:v>-25.2</c:v>
                </c:pt>
                <c:pt idx="29">
                  <c:v>-26.8</c:v>
                </c:pt>
                <c:pt idx="30">
                  <c:v>-20.3</c:v>
                </c:pt>
                <c:pt idx="31">
                  <c:v>-22.1</c:v>
                </c:pt>
                <c:pt idx="32">
                  <c:v>-26.8</c:v>
                </c:pt>
                <c:pt idx="33">
                  <c:v>-27.7</c:v>
                </c:pt>
                <c:pt idx="34">
                  <c:v>-22</c:v>
                </c:pt>
                <c:pt idx="35">
                  <c:v>-21.5</c:v>
                </c:pt>
                <c:pt idx="36">
                  <c:v>-30.8</c:v>
                </c:pt>
                <c:pt idx="37">
                  <c:v>-23</c:v>
                </c:pt>
                <c:pt idx="38">
                  <c:v>-18.3</c:v>
                </c:pt>
                <c:pt idx="39">
                  <c:v>-26</c:v>
                </c:pt>
                <c:pt idx="40">
                  <c:v>-25.9</c:v>
                </c:pt>
                <c:pt idx="41">
                  <c:v>-26.4</c:v>
                </c:pt>
                <c:pt idx="42">
                  <c:v>-28.5</c:v>
                </c:pt>
                <c:pt idx="43">
                  <c:v>-19.100000000000001</c:v>
                </c:pt>
                <c:pt idx="44">
                  <c:v>-25.4</c:v>
                </c:pt>
                <c:pt idx="45">
                  <c:v>-20.399999999999999</c:v>
                </c:pt>
                <c:pt idx="46">
                  <c:v>-20.3</c:v>
                </c:pt>
                <c:pt idx="47">
                  <c:v>-29.9</c:v>
                </c:pt>
                <c:pt idx="48">
                  <c:v>-21.7</c:v>
                </c:pt>
                <c:pt idx="49">
                  <c:v>-19.8</c:v>
                </c:pt>
                <c:pt idx="50">
                  <c:v>-15</c:v>
                </c:pt>
                <c:pt idx="51">
                  <c:v>-24.5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4D4D-98FA-DB536D3FAB93}"/>
            </c:ext>
          </c:extLst>
        </c:ser>
        <c:ser>
          <c:idx val="4"/>
          <c:order val="1"/>
          <c:tx>
            <c:v>Тренд_2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Лист1!$F$63:$F$112</c:f>
              <c:numCache>
                <c:formatCode>General</c:formatCode>
                <c:ptCount val="50"/>
                <c:pt idx="0">
                  <c:v>-27.162682406764048</c:v>
                </c:pt>
                <c:pt idx="1">
                  <c:v>-27.086157075267039</c:v>
                </c:pt>
                <c:pt idx="2">
                  <c:v>-27.009631743770029</c:v>
                </c:pt>
                <c:pt idx="3">
                  <c:v>-26.93310641227302</c:v>
                </c:pt>
                <c:pt idx="4">
                  <c:v>-26.85658108077601</c:v>
                </c:pt>
                <c:pt idx="5">
                  <c:v>-26.780055749279001</c:v>
                </c:pt>
                <c:pt idx="6">
                  <c:v>-26.703530417782019</c:v>
                </c:pt>
                <c:pt idx="7">
                  <c:v>-26.62700508628501</c:v>
                </c:pt>
                <c:pt idx="8">
                  <c:v>-26.473954423290991</c:v>
                </c:pt>
                <c:pt idx="9">
                  <c:v>-26.397429091793981</c:v>
                </c:pt>
                <c:pt idx="10">
                  <c:v>-26.320903760296972</c:v>
                </c:pt>
                <c:pt idx="11">
                  <c:v>-26.24437842879999</c:v>
                </c:pt>
                <c:pt idx="12">
                  <c:v>-26.167853097302981</c:v>
                </c:pt>
                <c:pt idx="13">
                  <c:v>-26.091327765805971</c:v>
                </c:pt>
                <c:pt idx="14">
                  <c:v>-26.014802434308962</c:v>
                </c:pt>
                <c:pt idx="15">
                  <c:v>-25.938277102811952</c:v>
                </c:pt>
                <c:pt idx="16">
                  <c:v>-25.861751771314971</c:v>
                </c:pt>
                <c:pt idx="17">
                  <c:v>-25.785226439817961</c:v>
                </c:pt>
                <c:pt idx="18">
                  <c:v>-25.708701108320952</c:v>
                </c:pt>
                <c:pt idx="19">
                  <c:v>-25.632175776823942</c:v>
                </c:pt>
                <c:pt idx="20">
                  <c:v>-25.555650445326933</c:v>
                </c:pt>
                <c:pt idx="21">
                  <c:v>-25.479125113829923</c:v>
                </c:pt>
                <c:pt idx="22">
                  <c:v>-25.402599782332942</c:v>
                </c:pt>
                <c:pt idx="23">
                  <c:v>-25.326074450835932</c:v>
                </c:pt>
                <c:pt idx="24">
                  <c:v>-25.249549119338923</c:v>
                </c:pt>
                <c:pt idx="25">
                  <c:v>-25.173023787841913</c:v>
                </c:pt>
                <c:pt idx="26">
                  <c:v>-25.096498456344904</c:v>
                </c:pt>
                <c:pt idx="27">
                  <c:v>-25.019973124847894</c:v>
                </c:pt>
                <c:pt idx="28">
                  <c:v>-24.943447793350913</c:v>
                </c:pt>
                <c:pt idx="29">
                  <c:v>-24.866922461853903</c:v>
                </c:pt>
                <c:pt idx="30">
                  <c:v>-24.790397130356894</c:v>
                </c:pt>
                <c:pt idx="31">
                  <c:v>-24.713871798859884</c:v>
                </c:pt>
                <c:pt idx="32">
                  <c:v>-24.637346467362875</c:v>
                </c:pt>
                <c:pt idx="33">
                  <c:v>-24.560821135865865</c:v>
                </c:pt>
                <c:pt idx="34">
                  <c:v>-24.484295804368884</c:v>
                </c:pt>
                <c:pt idx="35">
                  <c:v>-24.407770472871874</c:v>
                </c:pt>
                <c:pt idx="36">
                  <c:v>-24.331245141374865</c:v>
                </c:pt>
                <c:pt idx="37">
                  <c:v>-24.254719809877855</c:v>
                </c:pt>
                <c:pt idx="38">
                  <c:v>-24.178194478380846</c:v>
                </c:pt>
                <c:pt idx="39">
                  <c:v>-24.101669146883836</c:v>
                </c:pt>
                <c:pt idx="40">
                  <c:v>-24.025143815386855</c:v>
                </c:pt>
                <c:pt idx="41">
                  <c:v>-23.948618483889845</c:v>
                </c:pt>
                <c:pt idx="42">
                  <c:v>-23.872093152392836</c:v>
                </c:pt>
                <c:pt idx="43">
                  <c:v>-23.795567820895826</c:v>
                </c:pt>
                <c:pt idx="44">
                  <c:v>-23.719042489398817</c:v>
                </c:pt>
                <c:pt idx="45">
                  <c:v>-23.642517157901807</c:v>
                </c:pt>
                <c:pt idx="46">
                  <c:v>-23.565991826404826</c:v>
                </c:pt>
                <c:pt idx="47">
                  <c:v>-23.489466494907816</c:v>
                </c:pt>
                <c:pt idx="48">
                  <c:v>-23.412941163410807</c:v>
                </c:pt>
                <c:pt idx="49">
                  <c:v>-23.259890500416788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4-4D4D-98FA-DB536D3FAB93}"/>
            </c:ext>
          </c:extLst>
        </c:ser>
        <c:ser>
          <c:idx val="5"/>
          <c:order val="2"/>
          <c:tx>
            <c:v>Прогноз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Лист1!$B$121:$B$129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Лист1!$C$121:$C$129</c:f>
              <c:numCache>
                <c:formatCode>General</c:formatCode>
                <c:ptCount val="9"/>
                <c:pt idx="0">
                  <c:v>-23.183365168919806</c:v>
                </c:pt>
                <c:pt idx="1">
                  <c:v>-23.106839837422797</c:v>
                </c:pt>
                <c:pt idx="2">
                  <c:v>-23.030314505925787</c:v>
                </c:pt>
                <c:pt idx="3">
                  <c:v>-22.953789174428778</c:v>
                </c:pt>
                <c:pt idx="4">
                  <c:v>-22.877263842931768</c:v>
                </c:pt>
                <c:pt idx="5">
                  <c:v>-22.800738511434758</c:v>
                </c:pt>
                <c:pt idx="6">
                  <c:v>-22.724213179937777</c:v>
                </c:pt>
                <c:pt idx="7">
                  <c:v>-22.647687848440768</c:v>
                </c:pt>
                <c:pt idx="8">
                  <c:v>-22.571162516943758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94-4D4D-98FA-DB536D3FAB93}"/>
            </c:ext>
          </c:extLst>
        </c:ser>
        <c:ser>
          <c:idx val="1"/>
          <c:order val="3"/>
          <c:tx>
            <c:v>Д1В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Лист1!$L$63:$L$112</c:f>
              <c:numCache>
                <c:formatCode>General</c:formatCode>
                <c:ptCount val="50"/>
                <c:pt idx="0">
                  <c:v>-23.831877553531296</c:v>
                </c:pt>
                <c:pt idx="1">
                  <c:v>-23.755352222034286</c:v>
                </c:pt>
                <c:pt idx="2">
                  <c:v>-23.678826890537277</c:v>
                </c:pt>
                <c:pt idx="3">
                  <c:v>-23.602301559040267</c:v>
                </c:pt>
                <c:pt idx="4">
                  <c:v>-23.525776227543258</c:v>
                </c:pt>
                <c:pt idx="5">
                  <c:v>-23.449250896046248</c:v>
                </c:pt>
                <c:pt idx="6">
                  <c:v>-23.372725564549267</c:v>
                </c:pt>
                <c:pt idx="7">
                  <c:v>-23.296200233052257</c:v>
                </c:pt>
                <c:pt idx="8">
                  <c:v>-23.143149570058238</c:v>
                </c:pt>
                <c:pt idx="9">
                  <c:v>-23.066624238561229</c:v>
                </c:pt>
                <c:pt idx="10">
                  <c:v>-22.990098907064219</c:v>
                </c:pt>
                <c:pt idx="11">
                  <c:v>-22.913573575567238</c:v>
                </c:pt>
                <c:pt idx="12">
                  <c:v>-22.837048244070228</c:v>
                </c:pt>
                <c:pt idx="13">
                  <c:v>-22.760522912573219</c:v>
                </c:pt>
                <c:pt idx="14">
                  <c:v>-22.683997581076209</c:v>
                </c:pt>
                <c:pt idx="15">
                  <c:v>-22.6074722495792</c:v>
                </c:pt>
                <c:pt idx="16">
                  <c:v>-22.530946918082218</c:v>
                </c:pt>
                <c:pt idx="17">
                  <c:v>-22.454421586585209</c:v>
                </c:pt>
                <c:pt idx="18">
                  <c:v>-22.377896255088199</c:v>
                </c:pt>
                <c:pt idx="19">
                  <c:v>-22.30137092359119</c:v>
                </c:pt>
                <c:pt idx="20">
                  <c:v>-22.22484559209418</c:v>
                </c:pt>
                <c:pt idx="21">
                  <c:v>-22.148320260597171</c:v>
                </c:pt>
                <c:pt idx="22">
                  <c:v>-22.071794929100189</c:v>
                </c:pt>
                <c:pt idx="23">
                  <c:v>-21.99526959760318</c:v>
                </c:pt>
                <c:pt idx="24">
                  <c:v>-21.91874426610617</c:v>
                </c:pt>
                <c:pt idx="25">
                  <c:v>-21.842218934609161</c:v>
                </c:pt>
                <c:pt idx="26">
                  <c:v>-21.765693603112151</c:v>
                </c:pt>
                <c:pt idx="27">
                  <c:v>-21.689168271615141</c:v>
                </c:pt>
                <c:pt idx="28">
                  <c:v>-21.61264294011816</c:v>
                </c:pt>
                <c:pt idx="29">
                  <c:v>-21.536117608621151</c:v>
                </c:pt>
                <c:pt idx="30">
                  <c:v>-21.459592277124141</c:v>
                </c:pt>
                <c:pt idx="31">
                  <c:v>-21.383066945627132</c:v>
                </c:pt>
                <c:pt idx="32">
                  <c:v>-21.306541614130122</c:v>
                </c:pt>
                <c:pt idx="33">
                  <c:v>-21.230016282633112</c:v>
                </c:pt>
                <c:pt idx="34">
                  <c:v>-21.153490951136131</c:v>
                </c:pt>
                <c:pt idx="35">
                  <c:v>-21.076965619639122</c:v>
                </c:pt>
                <c:pt idx="36">
                  <c:v>-21.000440288142112</c:v>
                </c:pt>
                <c:pt idx="37">
                  <c:v>-20.923914956645103</c:v>
                </c:pt>
                <c:pt idx="38">
                  <c:v>-20.847389625148093</c:v>
                </c:pt>
                <c:pt idx="39">
                  <c:v>-20.770864293651083</c:v>
                </c:pt>
                <c:pt idx="40">
                  <c:v>-20.694338962154102</c:v>
                </c:pt>
                <c:pt idx="41">
                  <c:v>-20.617813630657093</c:v>
                </c:pt>
                <c:pt idx="42">
                  <c:v>-20.541288299160083</c:v>
                </c:pt>
                <c:pt idx="43">
                  <c:v>-20.464762967663074</c:v>
                </c:pt>
                <c:pt idx="44">
                  <c:v>-20.388237636166064</c:v>
                </c:pt>
                <c:pt idx="45">
                  <c:v>-20.311712304669054</c:v>
                </c:pt>
                <c:pt idx="46">
                  <c:v>-20.235186973172073</c:v>
                </c:pt>
                <c:pt idx="47">
                  <c:v>-20.158661641675064</c:v>
                </c:pt>
                <c:pt idx="48">
                  <c:v>-20.082136310178054</c:v>
                </c:pt>
                <c:pt idx="49">
                  <c:v>-19.929085647184035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94-4D4D-98FA-DB536D3FAB93}"/>
            </c:ext>
          </c:extLst>
        </c:ser>
        <c:ser>
          <c:idx val="2"/>
          <c:order val="4"/>
          <c:tx>
            <c:v>Д1Н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Лист1!$K$63:$K$112</c:f>
              <c:numCache>
                <c:formatCode>General</c:formatCode>
                <c:ptCount val="50"/>
                <c:pt idx="0">
                  <c:v>-30.493487259996801</c:v>
                </c:pt>
                <c:pt idx="1">
                  <c:v>-30.416961928499791</c:v>
                </c:pt>
                <c:pt idx="2">
                  <c:v>-30.340436597002782</c:v>
                </c:pt>
                <c:pt idx="3">
                  <c:v>-30.263911265505772</c:v>
                </c:pt>
                <c:pt idx="4">
                  <c:v>-30.187385934008763</c:v>
                </c:pt>
                <c:pt idx="5">
                  <c:v>-30.110860602511753</c:v>
                </c:pt>
                <c:pt idx="6">
                  <c:v>-30.034335271014772</c:v>
                </c:pt>
                <c:pt idx="7">
                  <c:v>-29.957809939517762</c:v>
                </c:pt>
                <c:pt idx="8">
                  <c:v>-29.804759276523743</c:v>
                </c:pt>
                <c:pt idx="9">
                  <c:v>-29.728233945026734</c:v>
                </c:pt>
                <c:pt idx="10">
                  <c:v>-29.651708613529724</c:v>
                </c:pt>
                <c:pt idx="11">
                  <c:v>-29.575183282032743</c:v>
                </c:pt>
                <c:pt idx="12">
                  <c:v>-29.498657950535733</c:v>
                </c:pt>
                <c:pt idx="13">
                  <c:v>-29.422132619038724</c:v>
                </c:pt>
                <c:pt idx="14">
                  <c:v>-29.345607287541714</c:v>
                </c:pt>
                <c:pt idx="15">
                  <c:v>-29.269081956044705</c:v>
                </c:pt>
                <c:pt idx="16">
                  <c:v>-29.192556624547723</c:v>
                </c:pt>
                <c:pt idx="17">
                  <c:v>-29.116031293050714</c:v>
                </c:pt>
                <c:pt idx="18">
                  <c:v>-29.039505961553704</c:v>
                </c:pt>
                <c:pt idx="19">
                  <c:v>-28.962980630056695</c:v>
                </c:pt>
                <c:pt idx="20">
                  <c:v>-28.886455298559685</c:v>
                </c:pt>
                <c:pt idx="21">
                  <c:v>-28.809929967062676</c:v>
                </c:pt>
                <c:pt idx="22">
                  <c:v>-28.733404635565694</c:v>
                </c:pt>
                <c:pt idx="23">
                  <c:v>-28.656879304068685</c:v>
                </c:pt>
                <c:pt idx="24">
                  <c:v>-28.580353972571675</c:v>
                </c:pt>
                <c:pt idx="25">
                  <c:v>-28.503828641074666</c:v>
                </c:pt>
                <c:pt idx="26">
                  <c:v>-28.427303309577656</c:v>
                </c:pt>
                <c:pt idx="27">
                  <c:v>-28.350777978080647</c:v>
                </c:pt>
                <c:pt idx="28">
                  <c:v>-28.274252646583665</c:v>
                </c:pt>
                <c:pt idx="29">
                  <c:v>-28.197727315086656</c:v>
                </c:pt>
                <c:pt idx="30">
                  <c:v>-28.121201983589646</c:v>
                </c:pt>
                <c:pt idx="31">
                  <c:v>-28.044676652092637</c:v>
                </c:pt>
                <c:pt idx="32">
                  <c:v>-27.968151320595627</c:v>
                </c:pt>
                <c:pt idx="33">
                  <c:v>-27.891625989098618</c:v>
                </c:pt>
                <c:pt idx="34">
                  <c:v>-27.815100657601636</c:v>
                </c:pt>
                <c:pt idx="35">
                  <c:v>-27.738575326104627</c:v>
                </c:pt>
                <c:pt idx="36">
                  <c:v>-27.662049994607617</c:v>
                </c:pt>
                <c:pt idx="37">
                  <c:v>-27.585524663110608</c:v>
                </c:pt>
                <c:pt idx="38">
                  <c:v>-27.508999331613598</c:v>
                </c:pt>
                <c:pt idx="39">
                  <c:v>-27.432474000116589</c:v>
                </c:pt>
                <c:pt idx="40">
                  <c:v>-27.355948668619607</c:v>
                </c:pt>
                <c:pt idx="41">
                  <c:v>-27.279423337122598</c:v>
                </c:pt>
                <c:pt idx="42">
                  <c:v>-27.202898005625588</c:v>
                </c:pt>
                <c:pt idx="43">
                  <c:v>-27.126372674128579</c:v>
                </c:pt>
                <c:pt idx="44">
                  <c:v>-27.049847342631569</c:v>
                </c:pt>
                <c:pt idx="45">
                  <c:v>-26.97332201113456</c:v>
                </c:pt>
                <c:pt idx="46">
                  <c:v>-26.896796679637578</c:v>
                </c:pt>
                <c:pt idx="47">
                  <c:v>-26.820271348140569</c:v>
                </c:pt>
                <c:pt idx="48">
                  <c:v>-26.743746016643559</c:v>
                </c:pt>
                <c:pt idx="49">
                  <c:v>-26.59069535364954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94-4D4D-98FA-DB536D3FAB93}"/>
            </c:ext>
          </c:extLst>
        </c:ser>
        <c:ser>
          <c:idx val="3"/>
          <c:order val="5"/>
          <c:tx>
            <c:v>Д2В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Лист1!$N$63:$N$112</c:f>
              <c:numCache>
                <c:formatCode>General</c:formatCode>
                <c:ptCount val="50"/>
                <c:pt idx="0">
                  <c:v>-20.501072700298543</c:v>
                </c:pt>
                <c:pt idx="1">
                  <c:v>-20.424547368801534</c:v>
                </c:pt>
                <c:pt idx="2">
                  <c:v>-20.348022037304524</c:v>
                </c:pt>
                <c:pt idx="3">
                  <c:v>-20.271496705807515</c:v>
                </c:pt>
                <c:pt idx="4">
                  <c:v>-20.194971374310505</c:v>
                </c:pt>
                <c:pt idx="5">
                  <c:v>-20.118446042813495</c:v>
                </c:pt>
                <c:pt idx="6">
                  <c:v>-20.041920711316514</c:v>
                </c:pt>
                <c:pt idx="7">
                  <c:v>-19.965395379819505</c:v>
                </c:pt>
                <c:pt idx="8">
                  <c:v>-19.812344716825486</c:v>
                </c:pt>
                <c:pt idx="9">
                  <c:v>-19.735819385328476</c:v>
                </c:pt>
                <c:pt idx="10">
                  <c:v>-19.659294053831466</c:v>
                </c:pt>
                <c:pt idx="11">
                  <c:v>-19.582768722334485</c:v>
                </c:pt>
                <c:pt idx="12">
                  <c:v>-19.506243390837476</c:v>
                </c:pt>
                <c:pt idx="13">
                  <c:v>-19.429718059340466</c:v>
                </c:pt>
                <c:pt idx="14">
                  <c:v>-19.353192727843457</c:v>
                </c:pt>
                <c:pt idx="15">
                  <c:v>-19.276667396346447</c:v>
                </c:pt>
                <c:pt idx="16">
                  <c:v>-19.200142064849466</c:v>
                </c:pt>
                <c:pt idx="17">
                  <c:v>-19.123616733352456</c:v>
                </c:pt>
                <c:pt idx="18">
                  <c:v>-19.047091401855447</c:v>
                </c:pt>
                <c:pt idx="19">
                  <c:v>-18.970566070358437</c:v>
                </c:pt>
                <c:pt idx="20">
                  <c:v>-18.894040738861428</c:v>
                </c:pt>
                <c:pt idx="21">
                  <c:v>-18.817515407364418</c:v>
                </c:pt>
                <c:pt idx="22">
                  <c:v>-18.740990075867437</c:v>
                </c:pt>
                <c:pt idx="23">
                  <c:v>-18.664464744370427</c:v>
                </c:pt>
                <c:pt idx="24">
                  <c:v>-18.587939412873418</c:v>
                </c:pt>
                <c:pt idx="25">
                  <c:v>-18.511414081376408</c:v>
                </c:pt>
                <c:pt idx="26">
                  <c:v>-18.434888749879399</c:v>
                </c:pt>
                <c:pt idx="27">
                  <c:v>-18.358363418382389</c:v>
                </c:pt>
                <c:pt idx="28">
                  <c:v>-18.281838086885408</c:v>
                </c:pt>
                <c:pt idx="29">
                  <c:v>-18.205312755388398</c:v>
                </c:pt>
                <c:pt idx="30">
                  <c:v>-18.128787423891389</c:v>
                </c:pt>
                <c:pt idx="31">
                  <c:v>-18.052262092394379</c:v>
                </c:pt>
                <c:pt idx="32">
                  <c:v>-17.975736760897369</c:v>
                </c:pt>
                <c:pt idx="33">
                  <c:v>-17.89921142940036</c:v>
                </c:pt>
                <c:pt idx="34">
                  <c:v>-17.822686097903379</c:v>
                </c:pt>
                <c:pt idx="35">
                  <c:v>-17.746160766406369</c:v>
                </c:pt>
                <c:pt idx="36">
                  <c:v>-17.66963543490936</c:v>
                </c:pt>
                <c:pt idx="37">
                  <c:v>-17.59311010341235</c:v>
                </c:pt>
                <c:pt idx="38">
                  <c:v>-17.51658477191534</c:v>
                </c:pt>
                <c:pt idx="39">
                  <c:v>-17.440059440418331</c:v>
                </c:pt>
                <c:pt idx="40">
                  <c:v>-17.36353410892135</c:v>
                </c:pt>
                <c:pt idx="41">
                  <c:v>-17.28700877742434</c:v>
                </c:pt>
                <c:pt idx="42">
                  <c:v>-17.210483445927331</c:v>
                </c:pt>
                <c:pt idx="43">
                  <c:v>-17.133958114430321</c:v>
                </c:pt>
                <c:pt idx="44">
                  <c:v>-17.057432782933311</c:v>
                </c:pt>
                <c:pt idx="45">
                  <c:v>-16.980907451436302</c:v>
                </c:pt>
                <c:pt idx="46">
                  <c:v>-16.904382119939321</c:v>
                </c:pt>
                <c:pt idx="47">
                  <c:v>-16.827856788442311</c:v>
                </c:pt>
                <c:pt idx="48">
                  <c:v>-16.751331456945302</c:v>
                </c:pt>
                <c:pt idx="49">
                  <c:v>-16.598280793951282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94-4D4D-98FA-DB536D3FAB93}"/>
            </c:ext>
          </c:extLst>
        </c:ser>
        <c:ser>
          <c:idx val="6"/>
          <c:order val="6"/>
          <c:tx>
            <c:v>Д2Н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Лист1!$M$63:$M$112</c:f>
              <c:numCache>
                <c:formatCode>General</c:formatCode>
                <c:ptCount val="50"/>
                <c:pt idx="0">
                  <c:v>-33.824292113229554</c:v>
                </c:pt>
                <c:pt idx="1">
                  <c:v>-33.747766781732544</c:v>
                </c:pt>
                <c:pt idx="2">
                  <c:v>-33.671241450235534</c:v>
                </c:pt>
                <c:pt idx="3">
                  <c:v>-33.594716118738525</c:v>
                </c:pt>
                <c:pt idx="4">
                  <c:v>-33.518190787241515</c:v>
                </c:pt>
                <c:pt idx="5">
                  <c:v>-33.441665455744506</c:v>
                </c:pt>
                <c:pt idx="6">
                  <c:v>-33.365140124247525</c:v>
                </c:pt>
                <c:pt idx="7">
                  <c:v>-33.288614792750515</c:v>
                </c:pt>
                <c:pt idx="8">
                  <c:v>-33.135564129756496</c:v>
                </c:pt>
                <c:pt idx="9">
                  <c:v>-33.059038798259486</c:v>
                </c:pt>
                <c:pt idx="10">
                  <c:v>-32.982513466762477</c:v>
                </c:pt>
                <c:pt idx="11">
                  <c:v>-32.905988135265495</c:v>
                </c:pt>
                <c:pt idx="12">
                  <c:v>-32.829462803768486</c:v>
                </c:pt>
                <c:pt idx="13">
                  <c:v>-32.752937472271476</c:v>
                </c:pt>
                <c:pt idx="14">
                  <c:v>-32.676412140774467</c:v>
                </c:pt>
                <c:pt idx="15">
                  <c:v>-32.599886809277457</c:v>
                </c:pt>
                <c:pt idx="16">
                  <c:v>-32.523361477780476</c:v>
                </c:pt>
                <c:pt idx="17">
                  <c:v>-32.446836146283466</c:v>
                </c:pt>
                <c:pt idx="18">
                  <c:v>-32.370310814786457</c:v>
                </c:pt>
                <c:pt idx="19">
                  <c:v>-32.293785483289447</c:v>
                </c:pt>
                <c:pt idx="20">
                  <c:v>-32.217260151792438</c:v>
                </c:pt>
                <c:pt idx="21">
                  <c:v>-32.140734820295428</c:v>
                </c:pt>
                <c:pt idx="22">
                  <c:v>-32.064209488798447</c:v>
                </c:pt>
                <c:pt idx="23">
                  <c:v>-31.987684157301437</c:v>
                </c:pt>
                <c:pt idx="24">
                  <c:v>-31.911158825804428</c:v>
                </c:pt>
                <c:pt idx="25">
                  <c:v>-31.834633494307418</c:v>
                </c:pt>
                <c:pt idx="26">
                  <c:v>-31.758108162810409</c:v>
                </c:pt>
                <c:pt idx="27">
                  <c:v>-31.681582831313399</c:v>
                </c:pt>
                <c:pt idx="28">
                  <c:v>-31.605057499816418</c:v>
                </c:pt>
                <c:pt idx="29">
                  <c:v>-31.528532168319408</c:v>
                </c:pt>
                <c:pt idx="30">
                  <c:v>-31.452006836822399</c:v>
                </c:pt>
                <c:pt idx="31">
                  <c:v>-31.375481505325389</c:v>
                </c:pt>
                <c:pt idx="32">
                  <c:v>-31.29895617382838</c:v>
                </c:pt>
                <c:pt idx="33">
                  <c:v>-31.22243084233137</c:v>
                </c:pt>
                <c:pt idx="34">
                  <c:v>-31.145905510834389</c:v>
                </c:pt>
                <c:pt idx="35">
                  <c:v>-31.069380179337379</c:v>
                </c:pt>
                <c:pt idx="36">
                  <c:v>-30.99285484784037</c:v>
                </c:pt>
                <c:pt idx="37">
                  <c:v>-30.91632951634336</c:v>
                </c:pt>
                <c:pt idx="38">
                  <c:v>-30.839804184846351</c:v>
                </c:pt>
                <c:pt idx="39">
                  <c:v>-30.763278853349341</c:v>
                </c:pt>
                <c:pt idx="40">
                  <c:v>-30.68675352185236</c:v>
                </c:pt>
                <c:pt idx="41">
                  <c:v>-30.61022819035535</c:v>
                </c:pt>
                <c:pt idx="42">
                  <c:v>-30.533702858858341</c:v>
                </c:pt>
                <c:pt idx="43">
                  <c:v>-30.457177527361331</c:v>
                </c:pt>
                <c:pt idx="44">
                  <c:v>-30.380652195864322</c:v>
                </c:pt>
                <c:pt idx="45">
                  <c:v>-30.304126864367312</c:v>
                </c:pt>
                <c:pt idx="46">
                  <c:v>-30.227601532870331</c:v>
                </c:pt>
                <c:pt idx="47">
                  <c:v>-30.151076201373321</c:v>
                </c:pt>
                <c:pt idx="48">
                  <c:v>-30.074550869876312</c:v>
                </c:pt>
                <c:pt idx="49">
                  <c:v>-29.921500206882293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94-4D4D-98FA-DB536D3FAB93}"/>
            </c:ext>
          </c:extLst>
        </c:ser>
        <c:ser>
          <c:idx val="7"/>
          <c:order val="7"/>
          <c:tx>
            <c:v>Д3В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Лист1!$P$63:$P$112</c:f>
              <c:numCache>
                <c:formatCode>General</c:formatCode>
                <c:ptCount val="50"/>
                <c:pt idx="0">
                  <c:v>-17.170267847065787</c:v>
                </c:pt>
                <c:pt idx="1">
                  <c:v>-17.093742515568778</c:v>
                </c:pt>
                <c:pt idx="2">
                  <c:v>-17.017217184071768</c:v>
                </c:pt>
                <c:pt idx="3">
                  <c:v>-16.940691852574759</c:v>
                </c:pt>
                <c:pt idx="4">
                  <c:v>-16.864166521077749</c:v>
                </c:pt>
                <c:pt idx="5">
                  <c:v>-16.787641189580739</c:v>
                </c:pt>
                <c:pt idx="6">
                  <c:v>-16.711115858083758</c:v>
                </c:pt>
                <c:pt idx="7">
                  <c:v>-16.634590526586749</c:v>
                </c:pt>
                <c:pt idx="8">
                  <c:v>-16.481539863592729</c:v>
                </c:pt>
                <c:pt idx="9">
                  <c:v>-16.40501453209572</c:v>
                </c:pt>
                <c:pt idx="10">
                  <c:v>-16.32848920059871</c:v>
                </c:pt>
                <c:pt idx="11">
                  <c:v>-16.251963869101729</c:v>
                </c:pt>
                <c:pt idx="12">
                  <c:v>-16.17543853760472</c:v>
                </c:pt>
                <c:pt idx="13">
                  <c:v>-16.09891320610771</c:v>
                </c:pt>
                <c:pt idx="14">
                  <c:v>-16.0223878746107</c:v>
                </c:pt>
                <c:pt idx="15">
                  <c:v>-15.945862543113693</c:v>
                </c:pt>
                <c:pt idx="16">
                  <c:v>-15.869337211616712</c:v>
                </c:pt>
                <c:pt idx="17">
                  <c:v>-15.792811880119702</c:v>
                </c:pt>
                <c:pt idx="18">
                  <c:v>-15.716286548622692</c:v>
                </c:pt>
                <c:pt idx="19">
                  <c:v>-15.639761217125683</c:v>
                </c:pt>
                <c:pt idx="20">
                  <c:v>-15.563235885628673</c:v>
                </c:pt>
                <c:pt idx="21">
                  <c:v>-15.486710554131664</c:v>
                </c:pt>
                <c:pt idx="22">
                  <c:v>-15.410185222634682</c:v>
                </c:pt>
                <c:pt idx="23">
                  <c:v>-15.333659891137673</c:v>
                </c:pt>
                <c:pt idx="24">
                  <c:v>-15.257134559640663</c:v>
                </c:pt>
                <c:pt idx="25">
                  <c:v>-15.180609228143654</c:v>
                </c:pt>
                <c:pt idx="26">
                  <c:v>-15.104083896646644</c:v>
                </c:pt>
                <c:pt idx="27">
                  <c:v>-15.027558565149635</c:v>
                </c:pt>
                <c:pt idx="28">
                  <c:v>-14.951033233652653</c:v>
                </c:pt>
                <c:pt idx="29">
                  <c:v>-14.874507902155644</c:v>
                </c:pt>
                <c:pt idx="30">
                  <c:v>-14.797982570658634</c:v>
                </c:pt>
                <c:pt idx="31">
                  <c:v>-14.721457239161625</c:v>
                </c:pt>
                <c:pt idx="32">
                  <c:v>-14.644931907664615</c:v>
                </c:pt>
                <c:pt idx="33">
                  <c:v>-14.568406576167606</c:v>
                </c:pt>
                <c:pt idx="34">
                  <c:v>-14.491881244670624</c:v>
                </c:pt>
                <c:pt idx="35">
                  <c:v>-14.415355913173615</c:v>
                </c:pt>
                <c:pt idx="36">
                  <c:v>-14.338830581676605</c:v>
                </c:pt>
                <c:pt idx="37">
                  <c:v>-14.262305250179596</c:v>
                </c:pt>
                <c:pt idx="38">
                  <c:v>-14.185779918682586</c:v>
                </c:pt>
                <c:pt idx="39">
                  <c:v>-14.109254587185577</c:v>
                </c:pt>
                <c:pt idx="40">
                  <c:v>-14.032729255688595</c:v>
                </c:pt>
                <c:pt idx="41">
                  <c:v>-13.956203924191586</c:v>
                </c:pt>
                <c:pt idx="42">
                  <c:v>-13.879678592694576</c:v>
                </c:pt>
                <c:pt idx="43">
                  <c:v>-13.803153261197567</c:v>
                </c:pt>
                <c:pt idx="44">
                  <c:v>-13.726627929700557</c:v>
                </c:pt>
                <c:pt idx="45">
                  <c:v>-13.650102598203548</c:v>
                </c:pt>
                <c:pt idx="46">
                  <c:v>-13.573577266706566</c:v>
                </c:pt>
                <c:pt idx="47">
                  <c:v>-13.497051935209557</c:v>
                </c:pt>
                <c:pt idx="48">
                  <c:v>-13.420526603712547</c:v>
                </c:pt>
                <c:pt idx="49">
                  <c:v>-13.267475940718528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94-4D4D-98FA-DB536D3FAB93}"/>
            </c:ext>
          </c:extLst>
        </c:ser>
        <c:ser>
          <c:idx val="8"/>
          <c:order val="8"/>
          <c:tx>
            <c:v>Д3Н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Лист1!$B$63:$B$112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2021</c:v>
                </c:pt>
              </c:numCache>
            </c:numRef>
          </c:xVal>
          <c:yVal>
            <c:numRef>
              <c:f>Лист1!$O$63:$O$112</c:f>
              <c:numCache>
                <c:formatCode>General</c:formatCode>
                <c:ptCount val="50"/>
                <c:pt idx="0">
                  <c:v>-37.15509696646231</c:v>
                </c:pt>
                <c:pt idx="1">
                  <c:v>-37.0785716349653</c:v>
                </c:pt>
                <c:pt idx="2">
                  <c:v>-37.00204630346829</c:v>
                </c:pt>
                <c:pt idx="3">
                  <c:v>-36.925520971971281</c:v>
                </c:pt>
                <c:pt idx="4">
                  <c:v>-36.848995640474271</c:v>
                </c:pt>
                <c:pt idx="5">
                  <c:v>-36.772470308977262</c:v>
                </c:pt>
                <c:pt idx="6">
                  <c:v>-36.695944977480281</c:v>
                </c:pt>
                <c:pt idx="7">
                  <c:v>-36.619419645983271</c:v>
                </c:pt>
                <c:pt idx="8">
                  <c:v>-36.466368982989252</c:v>
                </c:pt>
                <c:pt idx="9">
                  <c:v>-36.389843651492242</c:v>
                </c:pt>
                <c:pt idx="10">
                  <c:v>-36.313318319995233</c:v>
                </c:pt>
                <c:pt idx="11">
                  <c:v>-36.236792988498252</c:v>
                </c:pt>
                <c:pt idx="12">
                  <c:v>-36.160267657001242</c:v>
                </c:pt>
                <c:pt idx="13">
                  <c:v>-36.083742325504232</c:v>
                </c:pt>
                <c:pt idx="14">
                  <c:v>-36.007216994007223</c:v>
                </c:pt>
                <c:pt idx="15">
                  <c:v>-35.930691662510213</c:v>
                </c:pt>
                <c:pt idx="16">
                  <c:v>-35.854166331013232</c:v>
                </c:pt>
                <c:pt idx="17">
                  <c:v>-35.777640999516223</c:v>
                </c:pt>
                <c:pt idx="18">
                  <c:v>-35.701115668019213</c:v>
                </c:pt>
                <c:pt idx="19">
                  <c:v>-35.624590336522203</c:v>
                </c:pt>
                <c:pt idx="20">
                  <c:v>-35.548065005025194</c:v>
                </c:pt>
                <c:pt idx="21">
                  <c:v>-35.471539673528184</c:v>
                </c:pt>
                <c:pt idx="22">
                  <c:v>-35.395014342031203</c:v>
                </c:pt>
                <c:pt idx="23">
                  <c:v>-35.318489010534194</c:v>
                </c:pt>
                <c:pt idx="24">
                  <c:v>-35.241963679037184</c:v>
                </c:pt>
                <c:pt idx="25">
                  <c:v>-35.165438347540174</c:v>
                </c:pt>
                <c:pt idx="26">
                  <c:v>-35.088913016043165</c:v>
                </c:pt>
                <c:pt idx="27">
                  <c:v>-35.012387684546155</c:v>
                </c:pt>
                <c:pt idx="28">
                  <c:v>-34.935862353049174</c:v>
                </c:pt>
                <c:pt idx="29">
                  <c:v>-34.859337021552165</c:v>
                </c:pt>
                <c:pt idx="30">
                  <c:v>-34.782811690055155</c:v>
                </c:pt>
                <c:pt idx="31">
                  <c:v>-34.706286358558145</c:v>
                </c:pt>
                <c:pt idx="32">
                  <c:v>-34.629761027061136</c:v>
                </c:pt>
                <c:pt idx="33">
                  <c:v>-34.553235695564126</c:v>
                </c:pt>
                <c:pt idx="34">
                  <c:v>-34.476710364067145</c:v>
                </c:pt>
                <c:pt idx="35">
                  <c:v>-34.400185032570135</c:v>
                </c:pt>
                <c:pt idx="36">
                  <c:v>-34.323659701073126</c:v>
                </c:pt>
                <c:pt idx="37">
                  <c:v>-34.247134369576116</c:v>
                </c:pt>
                <c:pt idx="38">
                  <c:v>-34.170609038079107</c:v>
                </c:pt>
                <c:pt idx="39">
                  <c:v>-34.094083706582097</c:v>
                </c:pt>
                <c:pt idx="40">
                  <c:v>-34.017558375085116</c:v>
                </c:pt>
                <c:pt idx="41">
                  <c:v>-33.941033043588106</c:v>
                </c:pt>
                <c:pt idx="42">
                  <c:v>-33.864507712091097</c:v>
                </c:pt>
                <c:pt idx="43">
                  <c:v>-33.787982380594087</c:v>
                </c:pt>
                <c:pt idx="44">
                  <c:v>-33.711457049097078</c:v>
                </c:pt>
                <c:pt idx="45">
                  <c:v>-33.634931717600068</c:v>
                </c:pt>
                <c:pt idx="46">
                  <c:v>-33.558406386103087</c:v>
                </c:pt>
                <c:pt idx="47">
                  <c:v>-33.481881054606077</c:v>
                </c:pt>
                <c:pt idx="48">
                  <c:v>-33.405355723109068</c:v>
                </c:pt>
                <c:pt idx="49">
                  <c:v>-33.252305060115049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94-4D4D-98FA-DB536D3FAB93}"/>
            </c:ext>
          </c:extLst>
        </c:ser>
        <c:ser>
          <c:idx val="9"/>
          <c:order val="9"/>
          <c:tx>
            <c:v>Прогноз ВГ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Лист1!$B$121:$B$129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Лист1!$E$121:$E$129</c:f>
              <c:numCache>
                <c:formatCode>General</c:formatCode>
                <c:ptCount val="9"/>
                <c:pt idx="0">
                  <c:v>-16.521755462454301</c:v>
                </c:pt>
                <c:pt idx="1">
                  <c:v>-16.445230130957292</c:v>
                </c:pt>
                <c:pt idx="2">
                  <c:v>-16.368704799460282</c:v>
                </c:pt>
                <c:pt idx="3">
                  <c:v>-16.292179467963273</c:v>
                </c:pt>
                <c:pt idx="4">
                  <c:v>-16.215654136466263</c:v>
                </c:pt>
                <c:pt idx="5">
                  <c:v>-16.139128804969253</c:v>
                </c:pt>
                <c:pt idx="6">
                  <c:v>-16.062603473472272</c:v>
                </c:pt>
                <c:pt idx="7">
                  <c:v>-15.986078141975263</c:v>
                </c:pt>
                <c:pt idx="8">
                  <c:v>-15.909552810478253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94-4D4D-98FA-DB536D3FAB93}"/>
            </c:ext>
          </c:extLst>
        </c:ser>
        <c:ser>
          <c:idx val="10"/>
          <c:order val="10"/>
          <c:tx>
            <c:v>Прогноз НГ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Лист1!$B$121:$B$129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Лист1!$D$121:$D$129</c:f>
              <c:numCache>
                <c:formatCode>General</c:formatCode>
                <c:ptCount val="9"/>
                <c:pt idx="0">
                  <c:v>-29.844974875385311</c:v>
                </c:pt>
                <c:pt idx="1">
                  <c:v>-29.768449543888302</c:v>
                </c:pt>
                <c:pt idx="2">
                  <c:v>-29.691924212391292</c:v>
                </c:pt>
                <c:pt idx="3">
                  <c:v>-29.615398880894283</c:v>
                </c:pt>
                <c:pt idx="4">
                  <c:v>-29.538873549397273</c:v>
                </c:pt>
                <c:pt idx="5">
                  <c:v>-29.462348217900264</c:v>
                </c:pt>
                <c:pt idx="6">
                  <c:v>-29.385822886403282</c:v>
                </c:pt>
                <c:pt idx="7">
                  <c:v>-29.309297554906273</c:v>
                </c:pt>
                <c:pt idx="8">
                  <c:v>-29.232772223409263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94-4D4D-98FA-DB536D3F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38207"/>
        <c:axId val="1916193423"/>
      </c:scatterChart>
      <c:valAx>
        <c:axId val="1989338207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193423"/>
        <c:crosses val="autoZero"/>
        <c:crossBetween val="midCat"/>
      </c:valAx>
      <c:valAx>
        <c:axId val="1916193423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3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76200</xdr:rowOff>
    </xdr:from>
    <xdr:to>
      <xdr:col>18</xdr:col>
      <xdr:colOff>209550</xdr:colOff>
      <xdr:row>22</xdr:row>
      <xdr:rowOff>195262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72E470-9615-4780-A204-87394359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76</xdr:row>
      <xdr:rowOff>85724</xdr:rowOff>
    </xdr:from>
    <xdr:to>
      <xdr:col>23</xdr:col>
      <xdr:colOff>457200</xdr:colOff>
      <xdr:row>102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9759EB-C938-4D3A-BBBA-DB8E5A5AD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118</xdr:row>
      <xdr:rowOff>152400</xdr:rowOff>
    </xdr:from>
    <xdr:to>
      <xdr:col>18</xdr:col>
      <xdr:colOff>295275</xdr:colOff>
      <xdr:row>145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B2B166-F2C3-40B0-860D-CC380E831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D5C9-7E1B-4304-8786-C78A7C575BFA}">
  <dimension ref="B1:P129"/>
  <sheetViews>
    <sheetView tabSelected="1" topLeftCell="A110" workbookViewId="0">
      <selection activeCell="P28" sqref="P28"/>
    </sheetView>
  </sheetViews>
  <sheetFormatPr defaultRowHeight="15" x14ac:dyDescent="0.25"/>
  <cols>
    <col min="3" max="3" width="10.85546875" customWidth="1"/>
    <col min="4" max="4" width="10.7109375" customWidth="1"/>
    <col min="5" max="5" width="11" customWidth="1"/>
    <col min="8" max="8" width="12.7109375" bestFit="1" customWidth="1"/>
  </cols>
  <sheetData>
    <row r="1" spans="2:9" ht="15.75" thickBot="1" x14ac:dyDescent="0.3">
      <c r="C1" t="s">
        <v>11</v>
      </c>
    </row>
    <row r="2" spans="2:9" ht="15.75" thickBot="1" x14ac:dyDescent="0.3">
      <c r="B2" s="1" t="s">
        <v>0</v>
      </c>
      <c r="C2" s="1" t="s">
        <v>1</v>
      </c>
      <c r="D2" t="s">
        <v>2</v>
      </c>
      <c r="E2" t="s">
        <v>6</v>
      </c>
      <c r="F2" t="s">
        <v>10</v>
      </c>
      <c r="H2" s="14" t="s">
        <v>12</v>
      </c>
      <c r="I2" s="13"/>
    </row>
    <row r="3" spans="2:9" ht="15.75" thickBot="1" x14ac:dyDescent="0.3">
      <c r="B3" s="1">
        <v>1970</v>
      </c>
      <c r="C3" s="2">
        <v>-30.1</v>
      </c>
      <c r="D3">
        <f>B3*C3</f>
        <v>-59297</v>
      </c>
      <c r="E3">
        <f>B3^2</f>
        <v>3880900</v>
      </c>
      <c r="F3">
        <f>$C$58*B3+$C$59</f>
        <v>-28.103410740201838</v>
      </c>
      <c r="H3">
        <f>F3-1.5*STDEV($C$3:$C$54)</f>
        <v>-34.393201946298397</v>
      </c>
      <c r="I3">
        <f>F3+1.5*STDEV($C$3:$C$54)</f>
        <v>-21.813619534105278</v>
      </c>
    </row>
    <row r="4" spans="2:9" ht="15.75" thickBot="1" x14ac:dyDescent="0.3">
      <c r="B4" s="1">
        <v>1971</v>
      </c>
      <c r="C4" s="3">
        <v>-22</v>
      </c>
      <c r="D4">
        <f t="shared" ref="D4:D54" si="0">B4*C4</f>
        <v>-43362</v>
      </c>
      <c r="E4">
        <f t="shared" ref="E4:E54" si="1">B4^2</f>
        <v>3884841</v>
      </c>
      <c r="F4">
        <f t="shared" ref="F4:F54" si="2">$C$58*B4+$C$59</f>
        <v>-27.99234184239603</v>
      </c>
      <c r="H4">
        <f t="shared" ref="H4:H54" si="3">F4-1.5*STDEV($C$3:$C$54)</f>
        <v>-34.282133048492589</v>
      </c>
      <c r="I4">
        <f t="shared" ref="I4:I54" si="4">F4+1.5*STDEV($C$3:$C$54)</f>
        <v>-21.70255063629947</v>
      </c>
    </row>
    <row r="5" spans="2:9" ht="15.75" thickBot="1" x14ac:dyDescent="0.3">
      <c r="B5" s="1">
        <v>1972</v>
      </c>
      <c r="C5" s="2">
        <v>-30.6</v>
      </c>
      <c r="D5">
        <f t="shared" si="0"/>
        <v>-60343.200000000004</v>
      </c>
      <c r="E5">
        <f t="shared" si="1"/>
        <v>3888784</v>
      </c>
      <c r="F5">
        <f t="shared" si="2"/>
        <v>-27.881272944590222</v>
      </c>
      <c r="H5">
        <f t="shared" si="3"/>
        <v>-34.171064150686782</v>
      </c>
      <c r="I5">
        <f t="shared" si="4"/>
        <v>-21.591481738493663</v>
      </c>
    </row>
    <row r="6" spans="2:9" ht="15.75" thickBot="1" x14ac:dyDescent="0.3">
      <c r="B6" s="1">
        <v>1973</v>
      </c>
      <c r="C6" s="4">
        <v>-27.5</v>
      </c>
      <c r="D6">
        <f t="shared" si="0"/>
        <v>-54257.5</v>
      </c>
      <c r="E6">
        <f t="shared" si="1"/>
        <v>3892729</v>
      </c>
      <c r="F6">
        <f t="shared" si="2"/>
        <v>-27.770204046784414</v>
      </c>
      <c r="H6">
        <f t="shared" si="3"/>
        <v>-34.059995252880974</v>
      </c>
      <c r="I6">
        <f t="shared" si="4"/>
        <v>-21.480412840687855</v>
      </c>
    </row>
    <row r="7" spans="2:9" ht="15.75" thickBot="1" x14ac:dyDescent="0.3">
      <c r="B7" s="1">
        <v>1974</v>
      </c>
      <c r="C7" s="3">
        <v>-22.3</v>
      </c>
      <c r="D7">
        <f t="shared" si="0"/>
        <v>-44020.200000000004</v>
      </c>
      <c r="E7">
        <f t="shared" si="1"/>
        <v>3896676</v>
      </c>
      <c r="F7">
        <f t="shared" si="2"/>
        <v>-27.659135148978606</v>
      </c>
      <c r="H7">
        <f t="shared" si="3"/>
        <v>-33.948926355075166</v>
      </c>
      <c r="I7">
        <f t="shared" si="4"/>
        <v>-21.369343942882047</v>
      </c>
    </row>
    <row r="8" spans="2:9" ht="15.75" thickBot="1" x14ac:dyDescent="0.3">
      <c r="B8" s="1">
        <v>1975</v>
      </c>
      <c r="C8" s="5">
        <v>-23.5</v>
      </c>
      <c r="D8">
        <f t="shared" si="0"/>
        <v>-46412.5</v>
      </c>
      <c r="E8">
        <f t="shared" si="1"/>
        <v>3900625</v>
      </c>
      <c r="F8">
        <f t="shared" si="2"/>
        <v>-27.548066251172827</v>
      </c>
      <c r="H8">
        <f t="shared" si="3"/>
        <v>-33.837857457269386</v>
      </c>
      <c r="I8">
        <f t="shared" si="4"/>
        <v>-21.258275045076267</v>
      </c>
    </row>
    <row r="9" spans="2:9" ht="15.75" thickBot="1" x14ac:dyDescent="0.3">
      <c r="B9" s="1">
        <v>1976</v>
      </c>
      <c r="C9" s="2">
        <v>-30.2</v>
      </c>
      <c r="D9">
        <f t="shared" si="0"/>
        <v>-59675.199999999997</v>
      </c>
      <c r="E9">
        <f t="shared" si="1"/>
        <v>3904576</v>
      </c>
      <c r="F9">
        <f t="shared" si="2"/>
        <v>-27.436997353367019</v>
      </c>
      <c r="H9">
        <f t="shared" si="3"/>
        <v>-33.726788559463579</v>
      </c>
      <c r="I9">
        <f t="shared" si="4"/>
        <v>-21.14720614727046</v>
      </c>
    </row>
    <row r="10" spans="2:9" ht="15.75" thickBot="1" x14ac:dyDescent="0.3">
      <c r="B10" s="1">
        <v>1977</v>
      </c>
      <c r="C10" s="4">
        <v>-25.6</v>
      </c>
      <c r="D10">
        <f t="shared" si="0"/>
        <v>-50611.200000000004</v>
      </c>
      <c r="E10">
        <f t="shared" si="1"/>
        <v>3908529</v>
      </c>
      <c r="F10">
        <f t="shared" si="2"/>
        <v>-27.325928455561211</v>
      </c>
      <c r="H10">
        <f t="shared" si="3"/>
        <v>-33.615719661657771</v>
      </c>
      <c r="I10">
        <f t="shared" si="4"/>
        <v>-21.036137249464652</v>
      </c>
    </row>
    <row r="11" spans="2:9" ht="15.75" thickBot="1" x14ac:dyDescent="0.3">
      <c r="B11" s="6">
        <v>1978</v>
      </c>
      <c r="C11" s="7">
        <v>-38</v>
      </c>
      <c r="D11">
        <f t="shared" si="0"/>
        <v>-75164</v>
      </c>
      <c r="E11">
        <f t="shared" si="1"/>
        <v>3912484</v>
      </c>
      <c r="F11">
        <f t="shared" si="2"/>
        <v>-27.214859557755403</v>
      </c>
      <c r="H11">
        <f t="shared" si="3"/>
        <v>-33.504650763851963</v>
      </c>
      <c r="I11">
        <f t="shared" si="4"/>
        <v>-20.925068351658844</v>
      </c>
    </row>
    <row r="12" spans="2:9" ht="15.75" thickBot="1" x14ac:dyDescent="0.3">
      <c r="B12" s="1">
        <v>1979</v>
      </c>
      <c r="C12" s="8">
        <v>-33</v>
      </c>
      <c r="D12">
        <f t="shared" si="0"/>
        <v>-65307</v>
      </c>
      <c r="E12">
        <f t="shared" si="1"/>
        <v>3916441</v>
      </c>
      <c r="F12">
        <f t="shared" si="2"/>
        <v>-27.103790659949595</v>
      </c>
      <c r="H12">
        <f t="shared" si="3"/>
        <v>-33.393581866046155</v>
      </c>
      <c r="I12">
        <f t="shared" si="4"/>
        <v>-20.813999453853036</v>
      </c>
    </row>
    <row r="13" spans="2:9" ht="15.75" thickBot="1" x14ac:dyDescent="0.3">
      <c r="B13" s="1">
        <v>1980</v>
      </c>
      <c r="C13" s="4">
        <v>-25.8</v>
      </c>
      <c r="D13">
        <f t="shared" si="0"/>
        <v>-51084</v>
      </c>
      <c r="E13">
        <f t="shared" si="1"/>
        <v>3920400</v>
      </c>
      <c r="F13">
        <f t="shared" si="2"/>
        <v>-26.992721762143816</v>
      </c>
      <c r="H13">
        <f t="shared" si="3"/>
        <v>-33.282512968240376</v>
      </c>
      <c r="I13">
        <f t="shared" si="4"/>
        <v>-20.702930556047257</v>
      </c>
    </row>
    <row r="14" spans="2:9" ht="15.75" thickBot="1" x14ac:dyDescent="0.3">
      <c r="B14" s="1">
        <v>1981</v>
      </c>
      <c r="C14" s="3">
        <v>-21.4</v>
      </c>
      <c r="D14">
        <f t="shared" si="0"/>
        <v>-42393.399999999994</v>
      </c>
      <c r="E14">
        <f t="shared" si="1"/>
        <v>3924361</v>
      </c>
      <c r="F14">
        <f t="shared" si="2"/>
        <v>-26.881652864338008</v>
      </c>
      <c r="H14">
        <f t="shared" si="3"/>
        <v>-33.171444070434568</v>
      </c>
      <c r="I14">
        <f t="shared" si="4"/>
        <v>-20.591861658241449</v>
      </c>
    </row>
    <row r="15" spans="2:9" ht="15.75" thickBot="1" x14ac:dyDescent="0.3">
      <c r="B15" s="1">
        <v>1982</v>
      </c>
      <c r="C15" s="4">
        <v>-27.7</v>
      </c>
      <c r="D15">
        <f t="shared" si="0"/>
        <v>-54901.4</v>
      </c>
      <c r="E15">
        <f t="shared" si="1"/>
        <v>3928324</v>
      </c>
      <c r="F15">
        <f t="shared" si="2"/>
        <v>-26.7705839665322</v>
      </c>
      <c r="H15">
        <f t="shared" si="3"/>
        <v>-33.06037517262876</v>
      </c>
      <c r="I15">
        <f t="shared" si="4"/>
        <v>-20.480792760435641</v>
      </c>
    </row>
    <row r="16" spans="2:9" ht="15.75" thickBot="1" x14ac:dyDescent="0.3">
      <c r="B16" s="1">
        <v>1983</v>
      </c>
      <c r="C16" s="5">
        <v>-22.7</v>
      </c>
      <c r="D16">
        <f t="shared" si="0"/>
        <v>-45014.1</v>
      </c>
      <c r="E16">
        <f t="shared" si="1"/>
        <v>3932289</v>
      </c>
      <c r="F16">
        <f t="shared" si="2"/>
        <v>-26.659515068726392</v>
      </c>
      <c r="H16">
        <f t="shared" si="3"/>
        <v>-32.949306274822952</v>
      </c>
      <c r="I16">
        <f t="shared" si="4"/>
        <v>-20.369723862629833</v>
      </c>
    </row>
    <row r="17" spans="2:9" ht="15.75" thickBot="1" x14ac:dyDescent="0.3">
      <c r="B17" s="1">
        <v>1984</v>
      </c>
      <c r="C17" s="5">
        <v>-23.3</v>
      </c>
      <c r="D17">
        <f t="shared" si="0"/>
        <v>-46227.200000000004</v>
      </c>
      <c r="E17">
        <f t="shared" si="1"/>
        <v>3936256</v>
      </c>
      <c r="F17">
        <f t="shared" si="2"/>
        <v>-26.548446170920585</v>
      </c>
      <c r="H17">
        <f t="shared" si="3"/>
        <v>-32.838237377017144</v>
      </c>
      <c r="I17">
        <f t="shared" si="4"/>
        <v>-20.258654964824025</v>
      </c>
    </row>
    <row r="18" spans="2:9" ht="15.75" thickBot="1" x14ac:dyDescent="0.3">
      <c r="B18" s="1">
        <v>1985</v>
      </c>
      <c r="C18" s="4">
        <v>-26.9</v>
      </c>
      <c r="D18">
        <f t="shared" si="0"/>
        <v>-53396.5</v>
      </c>
      <c r="E18">
        <f t="shared" si="1"/>
        <v>3940225</v>
      </c>
      <c r="F18">
        <f t="shared" si="2"/>
        <v>-26.437377273114777</v>
      </c>
      <c r="H18">
        <f t="shared" si="3"/>
        <v>-32.727168479211336</v>
      </c>
      <c r="I18">
        <f t="shared" si="4"/>
        <v>-20.147586067018217</v>
      </c>
    </row>
    <row r="19" spans="2:9" ht="15.75" thickBot="1" x14ac:dyDescent="0.3">
      <c r="B19" s="1">
        <v>1986</v>
      </c>
      <c r="C19" s="4">
        <v>-26.5</v>
      </c>
      <c r="D19">
        <f t="shared" si="0"/>
        <v>-52629</v>
      </c>
      <c r="E19">
        <f t="shared" si="1"/>
        <v>3944196</v>
      </c>
      <c r="F19">
        <f t="shared" si="2"/>
        <v>-26.326308375308997</v>
      </c>
      <c r="H19">
        <f t="shared" si="3"/>
        <v>-32.616099581405557</v>
      </c>
      <c r="I19">
        <f t="shared" si="4"/>
        <v>-20.036517169212438</v>
      </c>
    </row>
    <row r="20" spans="2:9" ht="15.75" thickBot="1" x14ac:dyDescent="0.3">
      <c r="B20" s="1">
        <v>1987</v>
      </c>
      <c r="C20" s="8">
        <v>-32.4</v>
      </c>
      <c r="D20">
        <f t="shared" si="0"/>
        <v>-64378.799999999996</v>
      </c>
      <c r="E20">
        <f t="shared" si="1"/>
        <v>3948169</v>
      </c>
      <c r="F20">
        <f t="shared" si="2"/>
        <v>-26.215239477503189</v>
      </c>
      <c r="H20">
        <f t="shared" si="3"/>
        <v>-32.505030683599749</v>
      </c>
      <c r="I20">
        <f t="shared" si="4"/>
        <v>-19.92544827140663</v>
      </c>
    </row>
    <row r="21" spans="2:9" ht="15.75" thickBot="1" x14ac:dyDescent="0.3">
      <c r="B21" s="1">
        <v>1988</v>
      </c>
      <c r="C21" s="5">
        <v>-23.6</v>
      </c>
      <c r="D21">
        <f t="shared" si="0"/>
        <v>-46916.800000000003</v>
      </c>
      <c r="E21">
        <f t="shared" si="1"/>
        <v>3952144</v>
      </c>
      <c r="F21">
        <f t="shared" si="2"/>
        <v>-26.104170579697382</v>
      </c>
      <c r="H21">
        <f t="shared" si="3"/>
        <v>-32.393961785793941</v>
      </c>
      <c r="I21">
        <f t="shared" si="4"/>
        <v>-19.814379373600822</v>
      </c>
    </row>
    <row r="22" spans="2:9" ht="15.75" thickBot="1" x14ac:dyDescent="0.3">
      <c r="B22" s="1">
        <v>1989</v>
      </c>
      <c r="C22" s="5">
        <v>-23.1</v>
      </c>
      <c r="D22">
        <f t="shared" si="0"/>
        <v>-45945.9</v>
      </c>
      <c r="E22">
        <f t="shared" si="1"/>
        <v>3956121</v>
      </c>
      <c r="F22">
        <f t="shared" si="2"/>
        <v>-25.993101681891574</v>
      </c>
      <c r="H22">
        <f t="shared" si="3"/>
        <v>-32.282892887988133</v>
      </c>
      <c r="I22">
        <f t="shared" si="4"/>
        <v>-19.703310475795014</v>
      </c>
    </row>
    <row r="23" spans="2:9" ht="15.75" thickBot="1" x14ac:dyDescent="0.3">
      <c r="B23" s="1">
        <v>1990</v>
      </c>
      <c r="C23" s="4">
        <v>-26.7</v>
      </c>
      <c r="D23">
        <f t="shared" si="0"/>
        <v>-53133</v>
      </c>
      <c r="E23">
        <f t="shared" si="1"/>
        <v>3960100</v>
      </c>
      <c r="F23">
        <f t="shared" si="2"/>
        <v>-25.882032784085766</v>
      </c>
      <c r="H23">
        <f t="shared" si="3"/>
        <v>-32.171823990182325</v>
      </c>
      <c r="I23">
        <f t="shared" si="4"/>
        <v>-19.592241577989206</v>
      </c>
    </row>
    <row r="24" spans="2:9" ht="15.75" thickBot="1" x14ac:dyDescent="0.3">
      <c r="B24" s="1">
        <v>1991</v>
      </c>
      <c r="C24" s="2">
        <v>-29.6</v>
      </c>
      <c r="D24">
        <f t="shared" si="0"/>
        <v>-58933.600000000006</v>
      </c>
      <c r="E24">
        <f t="shared" si="1"/>
        <v>3964081</v>
      </c>
      <c r="F24">
        <f t="shared" si="2"/>
        <v>-25.770963886279958</v>
      </c>
      <c r="H24">
        <f t="shared" si="3"/>
        <v>-32.060755092376517</v>
      </c>
      <c r="I24">
        <f t="shared" si="4"/>
        <v>-19.481172680183398</v>
      </c>
    </row>
    <row r="25" spans="2:9" ht="15.75" thickBot="1" x14ac:dyDescent="0.3">
      <c r="B25" s="1">
        <v>1992</v>
      </c>
      <c r="C25" s="5">
        <v>-24.3</v>
      </c>
      <c r="D25">
        <f t="shared" si="0"/>
        <v>-48405.599999999999</v>
      </c>
      <c r="E25">
        <f t="shared" si="1"/>
        <v>3968064</v>
      </c>
      <c r="F25">
        <f t="shared" si="2"/>
        <v>-25.659894988474178</v>
      </c>
      <c r="H25">
        <f t="shared" si="3"/>
        <v>-31.949686194570738</v>
      </c>
      <c r="I25">
        <f t="shared" si="4"/>
        <v>-19.370103782377619</v>
      </c>
    </row>
    <row r="26" spans="2:9" ht="15.75" thickBot="1" x14ac:dyDescent="0.3">
      <c r="B26" s="1">
        <v>1993</v>
      </c>
      <c r="C26" s="5">
        <v>-24.6</v>
      </c>
      <c r="D26">
        <f t="shared" si="0"/>
        <v>-49027.8</v>
      </c>
      <c r="E26">
        <f t="shared" si="1"/>
        <v>3972049</v>
      </c>
      <c r="F26">
        <f t="shared" si="2"/>
        <v>-25.548826090668371</v>
      </c>
      <c r="H26">
        <f t="shared" si="3"/>
        <v>-31.83861729676493</v>
      </c>
      <c r="I26">
        <f t="shared" si="4"/>
        <v>-19.259034884571811</v>
      </c>
    </row>
    <row r="27" spans="2:9" ht="15.75" thickBot="1" x14ac:dyDescent="0.3">
      <c r="B27" s="1">
        <v>1994</v>
      </c>
      <c r="C27" s="4">
        <v>-27.9</v>
      </c>
      <c r="D27">
        <f t="shared" si="0"/>
        <v>-55632.6</v>
      </c>
      <c r="E27">
        <f t="shared" si="1"/>
        <v>3976036</v>
      </c>
      <c r="F27">
        <f t="shared" si="2"/>
        <v>-25.437757192862563</v>
      </c>
      <c r="H27">
        <f t="shared" si="3"/>
        <v>-31.727548398959122</v>
      </c>
      <c r="I27">
        <f t="shared" si="4"/>
        <v>-19.147965986766003</v>
      </c>
    </row>
    <row r="28" spans="2:9" ht="15.75" thickBot="1" x14ac:dyDescent="0.3">
      <c r="B28" s="1">
        <v>1995</v>
      </c>
      <c r="C28" s="3">
        <v>-22.1</v>
      </c>
      <c r="D28">
        <f t="shared" si="0"/>
        <v>-44089.5</v>
      </c>
      <c r="E28">
        <f t="shared" si="1"/>
        <v>3980025</v>
      </c>
      <c r="F28">
        <f t="shared" si="2"/>
        <v>-25.326688295056755</v>
      </c>
      <c r="H28">
        <f t="shared" si="3"/>
        <v>-31.616479501153314</v>
      </c>
      <c r="I28">
        <f t="shared" si="4"/>
        <v>-19.036897088960195</v>
      </c>
    </row>
    <row r="29" spans="2:9" ht="15.75" thickBot="1" x14ac:dyDescent="0.3">
      <c r="B29" s="1">
        <v>1996</v>
      </c>
      <c r="C29" s="4">
        <v>-26.5</v>
      </c>
      <c r="D29">
        <f t="shared" si="0"/>
        <v>-52894</v>
      </c>
      <c r="E29">
        <f t="shared" si="1"/>
        <v>3984016</v>
      </c>
      <c r="F29">
        <f t="shared" si="2"/>
        <v>-25.215619397250947</v>
      </c>
      <c r="H29">
        <f t="shared" si="3"/>
        <v>-31.505410603347507</v>
      </c>
      <c r="I29">
        <f t="shared" si="4"/>
        <v>-18.925828191154388</v>
      </c>
    </row>
    <row r="30" spans="2:9" ht="15.75" thickBot="1" x14ac:dyDescent="0.3">
      <c r="B30" s="1">
        <v>1997</v>
      </c>
      <c r="C30" s="2">
        <v>-28.8</v>
      </c>
      <c r="D30">
        <f t="shared" si="0"/>
        <v>-57513.599999999999</v>
      </c>
      <c r="E30">
        <f t="shared" si="1"/>
        <v>3988009</v>
      </c>
      <c r="F30">
        <f t="shared" si="2"/>
        <v>-25.104550499445139</v>
      </c>
      <c r="H30">
        <f t="shared" si="3"/>
        <v>-31.394341705541699</v>
      </c>
      <c r="I30">
        <f t="shared" si="4"/>
        <v>-18.81475929334858</v>
      </c>
    </row>
    <row r="31" spans="2:9" ht="15.75" thickBot="1" x14ac:dyDescent="0.3">
      <c r="B31" s="1">
        <v>1998</v>
      </c>
      <c r="C31" s="5">
        <v>-25.2</v>
      </c>
      <c r="D31">
        <f t="shared" si="0"/>
        <v>-50349.599999999999</v>
      </c>
      <c r="E31">
        <f t="shared" si="1"/>
        <v>3992004</v>
      </c>
      <c r="F31">
        <f t="shared" si="2"/>
        <v>-24.99348160163936</v>
      </c>
      <c r="H31">
        <f t="shared" si="3"/>
        <v>-31.283272807735919</v>
      </c>
      <c r="I31">
        <f t="shared" si="4"/>
        <v>-18.7036903955428</v>
      </c>
    </row>
    <row r="32" spans="2:9" ht="15.75" thickBot="1" x14ac:dyDescent="0.3">
      <c r="B32" s="1">
        <v>1999</v>
      </c>
      <c r="C32" s="4">
        <v>-26.8</v>
      </c>
      <c r="D32">
        <f t="shared" si="0"/>
        <v>-53573.200000000004</v>
      </c>
      <c r="E32">
        <f t="shared" si="1"/>
        <v>3996001</v>
      </c>
      <c r="F32">
        <f t="shared" si="2"/>
        <v>-24.882412703833552</v>
      </c>
      <c r="H32">
        <f t="shared" si="3"/>
        <v>-31.172203909930111</v>
      </c>
      <c r="I32">
        <f t="shared" si="4"/>
        <v>-18.592621497736992</v>
      </c>
    </row>
    <row r="33" spans="2:9" ht="15.75" thickBot="1" x14ac:dyDescent="0.3">
      <c r="B33" s="1">
        <v>2000</v>
      </c>
      <c r="C33" s="3">
        <v>-20.3</v>
      </c>
      <c r="D33">
        <f t="shared" si="0"/>
        <v>-40600</v>
      </c>
      <c r="E33">
        <f t="shared" si="1"/>
        <v>4000000</v>
      </c>
      <c r="F33">
        <f t="shared" si="2"/>
        <v>-24.771343806027744</v>
      </c>
      <c r="H33">
        <f t="shared" si="3"/>
        <v>-31.061135012124304</v>
      </c>
      <c r="I33">
        <f t="shared" si="4"/>
        <v>-18.481552599931184</v>
      </c>
    </row>
    <row r="34" spans="2:9" ht="15.75" thickBot="1" x14ac:dyDescent="0.3">
      <c r="B34" s="1">
        <v>2001</v>
      </c>
      <c r="C34" s="3">
        <v>-22.1</v>
      </c>
      <c r="D34">
        <f t="shared" si="0"/>
        <v>-44222.100000000006</v>
      </c>
      <c r="E34">
        <f t="shared" si="1"/>
        <v>4004001</v>
      </c>
      <c r="F34">
        <f t="shared" si="2"/>
        <v>-24.660274908221936</v>
      </c>
      <c r="H34">
        <f t="shared" si="3"/>
        <v>-30.950066114318496</v>
      </c>
      <c r="I34">
        <f t="shared" si="4"/>
        <v>-18.370483702125377</v>
      </c>
    </row>
    <row r="35" spans="2:9" ht="15.75" thickBot="1" x14ac:dyDescent="0.3">
      <c r="B35" s="1">
        <v>2002</v>
      </c>
      <c r="C35" s="4">
        <v>-26.8</v>
      </c>
      <c r="D35">
        <f t="shared" si="0"/>
        <v>-53653.599999999999</v>
      </c>
      <c r="E35">
        <f t="shared" si="1"/>
        <v>4008004</v>
      </c>
      <c r="F35">
        <f t="shared" si="2"/>
        <v>-24.549206010416128</v>
      </c>
      <c r="H35">
        <f t="shared" si="3"/>
        <v>-30.838997216512688</v>
      </c>
      <c r="I35">
        <f t="shared" si="4"/>
        <v>-18.259414804319569</v>
      </c>
    </row>
    <row r="36" spans="2:9" ht="15.75" thickBot="1" x14ac:dyDescent="0.3">
      <c r="B36" s="1">
        <v>2003</v>
      </c>
      <c r="C36" s="4">
        <v>-27.7</v>
      </c>
      <c r="D36">
        <f t="shared" si="0"/>
        <v>-55483.1</v>
      </c>
      <c r="E36">
        <f t="shared" si="1"/>
        <v>4012009</v>
      </c>
      <c r="F36">
        <f t="shared" si="2"/>
        <v>-24.43813711261032</v>
      </c>
      <c r="H36">
        <f t="shared" si="3"/>
        <v>-30.72792831870688</v>
      </c>
      <c r="I36">
        <f t="shared" si="4"/>
        <v>-18.148345906513761</v>
      </c>
    </row>
    <row r="37" spans="2:9" ht="15.75" thickBot="1" x14ac:dyDescent="0.3">
      <c r="B37" s="1">
        <v>2004</v>
      </c>
      <c r="C37" s="3">
        <v>-22</v>
      </c>
      <c r="D37">
        <f t="shared" si="0"/>
        <v>-44088</v>
      </c>
      <c r="E37">
        <f t="shared" si="1"/>
        <v>4016016</v>
      </c>
      <c r="F37">
        <f t="shared" si="2"/>
        <v>-24.327068214804541</v>
      </c>
      <c r="H37">
        <f t="shared" si="3"/>
        <v>-30.6168594209011</v>
      </c>
      <c r="I37">
        <f t="shared" si="4"/>
        <v>-18.037277008707981</v>
      </c>
    </row>
    <row r="38" spans="2:9" ht="15.75" thickBot="1" x14ac:dyDescent="0.3">
      <c r="B38" s="1">
        <v>2005</v>
      </c>
      <c r="C38" s="3">
        <v>-21.5</v>
      </c>
      <c r="D38">
        <f t="shared" si="0"/>
        <v>-43107.5</v>
      </c>
      <c r="E38">
        <f t="shared" si="1"/>
        <v>4020025</v>
      </c>
      <c r="F38">
        <f t="shared" si="2"/>
        <v>-24.215999316998733</v>
      </c>
      <c r="H38">
        <f t="shared" si="3"/>
        <v>-30.505790523095293</v>
      </c>
      <c r="I38">
        <f t="shared" si="4"/>
        <v>-17.926208110902174</v>
      </c>
    </row>
    <row r="39" spans="2:9" ht="15.75" thickBot="1" x14ac:dyDescent="0.3">
      <c r="B39" s="1">
        <v>2006</v>
      </c>
      <c r="C39" s="2">
        <v>-30.8</v>
      </c>
      <c r="D39">
        <f t="shared" si="0"/>
        <v>-61784.800000000003</v>
      </c>
      <c r="E39">
        <f t="shared" si="1"/>
        <v>4024036</v>
      </c>
      <c r="F39">
        <f t="shared" si="2"/>
        <v>-24.104930419192925</v>
      </c>
      <c r="H39">
        <f t="shared" si="3"/>
        <v>-30.394721625289485</v>
      </c>
      <c r="I39">
        <f t="shared" si="4"/>
        <v>-17.815139213096366</v>
      </c>
    </row>
    <row r="40" spans="2:9" ht="15.75" thickBot="1" x14ac:dyDescent="0.3">
      <c r="B40" s="1">
        <v>2007</v>
      </c>
      <c r="C40" s="5">
        <v>-23</v>
      </c>
      <c r="D40">
        <f t="shared" si="0"/>
        <v>-46161</v>
      </c>
      <c r="E40">
        <f t="shared" si="1"/>
        <v>4028049</v>
      </c>
      <c r="F40">
        <f t="shared" si="2"/>
        <v>-23.993861521387117</v>
      </c>
      <c r="H40">
        <f t="shared" si="3"/>
        <v>-30.283652727483677</v>
      </c>
      <c r="I40">
        <f t="shared" si="4"/>
        <v>-17.704070315290558</v>
      </c>
    </row>
    <row r="41" spans="2:9" ht="15.75" thickBot="1" x14ac:dyDescent="0.3">
      <c r="B41" s="1">
        <v>2008</v>
      </c>
      <c r="C41" s="9">
        <v>-18.3</v>
      </c>
      <c r="D41">
        <f t="shared" si="0"/>
        <v>-36746.400000000001</v>
      </c>
      <c r="E41">
        <f t="shared" si="1"/>
        <v>4032064</v>
      </c>
      <c r="F41">
        <f t="shared" si="2"/>
        <v>-23.882792623581309</v>
      </c>
      <c r="H41">
        <f t="shared" si="3"/>
        <v>-30.172583829677869</v>
      </c>
      <c r="I41">
        <f t="shared" si="4"/>
        <v>-17.59300141748475</v>
      </c>
    </row>
    <row r="42" spans="2:9" ht="15.75" thickBot="1" x14ac:dyDescent="0.3">
      <c r="B42" s="1">
        <v>2009</v>
      </c>
      <c r="C42" s="4">
        <v>-26</v>
      </c>
      <c r="D42">
        <f t="shared" si="0"/>
        <v>-52234</v>
      </c>
      <c r="E42">
        <f t="shared" si="1"/>
        <v>4036081</v>
      </c>
      <c r="F42">
        <f t="shared" si="2"/>
        <v>-23.771723725775502</v>
      </c>
      <c r="H42">
        <f t="shared" si="3"/>
        <v>-30.061514931872061</v>
      </c>
      <c r="I42">
        <f t="shared" si="4"/>
        <v>-17.481932519678942</v>
      </c>
    </row>
    <row r="43" spans="2:9" ht="15.75" thickBot="1" x14ac:dyDescent="0.3">
      <c r="B43" s="1">
        <v>2010</v>
      </c>
      <c r="C43" s="4">
        <v>-25.9</v>
      </c>
      <c r="D43">
        <f t="shared" si="0"/>
        <v>-52059</v>
      </c>
      <c r="E43">
        <f t="shared" si="1"/>
        <v>4040100</v>
      </c>
      <c r="F43">
        <f t="shared" si="2"/>
        <v>-23.660654827969722</v>
      </c>
      <c r="H43">
        <f t="shared" si="3"/>
        <v>-29.950446034066282</v>
      </c>
      <c r="I43">
        <f t="shared" si="4"/>
        <v>-17.370863621873163</v>
      </c>
    </row>
    <row r="44" spans="2:9" ht="15.75" thickBot="1" x14ac:dyDescent="0.3">
      <c r="B44" s="1">
        <v>2011</v>
      </c>
      <c r="C44" s="4">
        <v>-26.4</v>
      </c>
      <c r="D44">
        <f t="shared" si="0"/>
        <v>-53090.399999999994</v>
      </c>
      <c r="E44">
        <f t="shared" si="1"/>
        <v>4044121</v>
      </c>
      <c r="F44">
        <f t="shared" si="2"/>
        <v>-23.549585930163914</v>
      </c>
      <c r="H44">
        <f t="shared" si="3"/>
        <v>-29.839377136260474</v>
      </c>
      <c r="I44">
        <f t="shared" si="4"/>
        <v>-17.259794724067355</v>
      </c>
    </row>
    <row r="45" spans="2:9" ht="15.75" thickBot="1" x14ac:dyDescent="0.3">
      <c r="B45" s="1">
        <v>2012</v>
      </c>
      <c r="C45" s="4">
        <v>-28.5</v>
      </c>
      <c r="D45">
        <f t="shared" si="0"/>
        <v>-57342</v>
      </c>
      <c r="E45">
        <f t="shared" si="1"/>
        <v>4048144</v>
      </c>
      <c r="F45">
        <f t="shared" si="2"/>
        <v>-23.438517032358106</v>
      </c>
      <c r="H45">
        <f t="shared" si="3"/>
        <v>-29.728308238454666</v>
      </c>
      <c r="I45">
        <f t="shared" si="4"/>
        <v>-17.148725826261547</v>
      </c>
    </row>
    <row r="46" spans="2:9" ht="15.75" thickBot="1" x14ac:dyDescent="0.3">
      <c r="B46" s="1">
        <v>2013</v>
      </c>
      <c r="C46" s="9">
        <v>-19.100000000000001</v>
      </c>
      <c r="D46">
        <f t="shared" si="0"/>
        <v>-38448.300000000003</v>
      </c>
      <c r="E46">
        <f t="shared" si="1"/>
        <v>4052169</v>
      </c>
      <c r="F46">
        <f t="shared" si="2"/>
        <v>-23.327448134552299</v>
      </c>
      <c r="H46">
        <f t="shared" si="3"/>
        <v>-29.617239340648858</v>
      </c>
      <c r="I46">
        <f t="shared" si="4"/>
        <v>-17.037656928455739</v>
      </c>
    </row>
    <row r="47" spans="2:9" ht="15.75" thickBot="1" x14ac:dyDescent="0.3">
      <c r="B47" s="1">
        <v>2014</v>
      </c>
      <c r="C47" s="5">
        <v>-25.4</v>
      </c>
      <c r="D47">
        <f t="shared" si="0"/>
        <v>-51155.6</v>
      </c>
      <c r="E47">
        <f t="shared" si="1"/>
        <v>4056196</v>
      </c>
      <c r="F47">
        <f t="shared" si="2"/>
        <v>-23.216379236746491</v>
      </c>
      <c r="H47">
        <f t="shared" si="3"/>
        <v>-29.50617044284305</v>
      </c>
      <c r="I47">
        <f t="shared" si="4"/>
        <v>-16.926588030649931</v>
      </c>
    </row>
    <row r="48" spans="2:9" ht="15.75" thickBot="1" x14ac:dyDescent="0.3">
      <c r="B48" s="1">
        <v>2015</v>
      </c>
      <c r="C48" s="3">
        <v>-20.399999999999999</v>
      </c>
      <c r="D48">
        <f t="shared" si="0"/>
        <v>-41106</v>
      </c>
      <c r="E48">
        <f t="shared" si="1"/>
        <v>4060225</v>
      </c>
      <c r="F48">
        <f t="shared" si="2"/>
        <v>-23.105310338940683</v>
      </c>
      <c r="H48">
        <f t="shared" si="3"/>
        <v>-29.395101545037242</v>
      </c>
      <c r="I48">
        <f t="shared" si="4"/>
        <v>-16.815519132844123</v>
      </c>
    </row>
    <row r="49" spans="2:16" ht="15.75" thickBot="1" x14ac:dyDescent="0.3">
      <c r="B49" s="1">
        <v>2016</v>
      </c>
      <c r="C49" s="3">
        <v>-20.3</v>
      </c>
      <c r="D49">
        <f t="shared" si="0"/>
        <v>-40924.800000000003</v>
      </c>
      <c r="E49">
        <f t="shared" si="1"/>
        <v>4064256</v>
      </c>
      <c r="F49">
        <f t="shared" si="2"/>
        <v>-22.994241441134903</v>
      </c>
      <c r="H49">
        <f t="shared" si="3"/>
        <v>-29.284032647231463</v>
      </c>
      <c r="I49">
        <f t="shared" si="4"/>
        <v>-16.704450235038344</v>
      </c>
    </row>
    <row r="50" spans="2:16" ht="15.75" thickBot="1" x14ac:dyDescent="0.3">
      <c r="B50" s="1">
        <v>2017</v>
      </c>
      <c r="C50" s="2">
        <v>-29.9</v>
      </c>
      <c r="D50">
        <f t="shared" si="0"/>
        <v>-60308.299999999996</v>
      </c>
      <c r="E50">
        <f t="shared" si="1"/>
        <v>4068289</v>
      </c>
      <c r="F50">
        <f t="shared" si="2"/>
        <v>-22.883172543329096</v>
      </c>
      <c r="H50">
        <f t="shared" si="3"/>
        <v>-29.172963749425655</v>
      </c>
      <c r="I50">
        <f t="shared" si="4"/>
        <v>-16.593381337232536</v>
      </c>
    </row>
    <row r="51" spans="2:16" ht="15.75" thickBot="1" x14ac:dyDescent="0.3">
      <c r="B51" s="1">
        <v>2018</v>
      </c>
      <c r="C51" s="3">
        <v>-21.7</v>
      </c>
      <c r="D51">
        <f t="shared" si="0"/>
        <v>-43790.6</v>
      </c>
      <c r="E51">
        <f t="shared" si="1"/>
        <v>4072324</v>
      </c>
      <c r="F51">
        <f t="shared" si="2"/>
        <v>-22.772103645523288</v>
      </c>
      <c r="H51">
        <f t="shared" si="3"/>
        <v>-29.061894851619847</v>
      </c>
      <c r="I51">
        <f t="shared" si="4"/>
        <v>-16.482312439426728</v>
      </c>
    </row>
    <row r="52" spans="2:16" ht="15.75" thickBot="1" x14ac:dyDescent="0.3">
      <c r="B52" s="1">
        <v>2019</v>
      </c>
      <c r="C52" s="3">
        <v>-19.8</v>
      </c>
      <c r="D52">
        <f t="shared" si="0"/>
        <v>-39976.200000000004</v>
      </c>
      <c r="E52">
        <f t="shared" si="1"/>
        <v>4076361</v>
      </c>
      <c r="F52">
        <f t="shared" si="2"/>
        <v>-22.66103474771748</v>
      </c>
      <c r="H52">
        <f t="shared" si="3"/>
        <v>-28.950825953814039</v>
      </c>
      <c r="I52">
        <f t="shared" si="4"/>
        <v>-16.37124354162092</v>
      </c>
    </row>
    <row r="53" spans="2:16" ht="15.75" thickBot="1" x14ac:dyDescent="0.3">
      <c r="B53" s="6">
        <v>2020</v>
      </c>
      <c r="C53" s="10">
        <v>-15</v>
      </c>
      <c r="D53">
        <f t="shared" si="0"/>
        <v>-30300</v>
      </c>
      <c r="E53">
        <f t="shared" si="1"/>
        <v>4080400</v>
      </c>
      <c r="F53">
        <f t="shared" si="2"/>
        <v>-22.549965849911672</v>
      </c>
      <c r="H53">
        <f t="shared" si="3"/>
        <v>-28.839757056008231</v>
      </c>
      <c r="I53">
        <f t="shared" si="4"/>
        <v>-16.260174643815112</v>
      </c>
    </row>
    <row r="54" spans="2:16" x14ac:dyDescent="0.25">
      <c r="B54" s="11">
        <v>2021</v>
      </c>
      <c r="C54" s="12">
        <v>-24.5</v>
      </c>
      <c r="D54">
        <f t="shared" si="0"/>
        <v>-49514.5</v>
      </c>
      <c r="E54">
        <f t="shared" si="1"/>
        <v>4084441</v>
      </c>
      <c r="F54">
        <f t="shared" si="2"/>
        <v>-22.438896952105864</v>
      </c>
      <c r="H54">
        <f t="shared" si="3"/>
        <v>-28.728688158202424</v>
      </c>
      <c r="I54">
        <f t="shared" si="4"/>
        <v>-16.149105746009305</v>
      </c>
    </row>
    <row r="55" spans="2:16" x14ac:dyDescent="0.25">
      <c r="B55" t="s">
        <v>3</v>
      </c>
      <c r="C55" t="s">
        <v>4</v>
      </c>
      <c r="D55" t="s">
        <v>5</v>
      </c>
      <c r="E55" t="s">
        <v>7</v>
      </c>
    </row>
    <row r="56" spans="2:16" x14ac:dyDescent="0.25">
      <c r="B56">
        <f>AVERAGE(B3:B54)</f>
        <v>1995.5</v>
      </c>
      <c r="C56">
        <f>AVERAGE(C3:C54)</f>
        <v>-25.271153846153847</v>
      </c>
      <c r="D56">
        <f>AVERAGE(D3:D54)</f>
        <v>-50403.569230769244</v>
      </c>
      <c r="E56">
        <f>AVERAGE(E3:E54)</f>
        <v>3982245.5</v>
      </c>
    </row>
    <row r="58" spans="2:16" x14ac:dyDescent="0.25">
      <c r="B58" t="s">
        <v>8</v>
      </c>
      <c r="C58">
        <f>(D56-B56*C56)/(E56-B56^2)</f>
        <v>0.11106889780580306</v>
      </c>
    </row>
    <row r="59" spans="2:16" x14ac:dyDescent="0.25">
      <c r="B59" t="s">
        <v>9</v>
      </c>
      <c r="C59">
        <f>C56-C58*B56</f>
        <v>-246.90913941763387</v>
      </c>
    </row>
    <row r="61" spans="2:16" ht="15.75" thickBot="1" x14ac:dyDescent="0.3">
      <c r="B61" t="s">
        <v>13</v>
      </c>
    </row>
    <row r="62" spans="2:16" ht="15.75" thickBot="1" x14ac:dyDescent="0.3">
      <c r="B62" s="1" t="s">
        <v>0</v>
      </c>
      <c r="C62" s="1" t="s">
        <v>1</v>
      </c>
      <c r="D62" t="s">
        <v>2</v>
      </c>
      <c r="E62" t="s">
        <v>6</v>
      </c>
      <c r="F62" t="s">
        <v>10</v>
      </c>
      <c r="H62" t="s">
        <v>15</v>
      </c>
      <c r="I62" t="s">
        <v>16</v>
      </c>
      <c r="K62" s="14" t="s">
        <v>19</v>
      </c>
      <c r="L62" s="13"/>
      <c r="M62" s="14" t="s">
        <v>20</v>
      </c>
      <c r="N62" s="13"/>
      <c r="O62" s="14" t="s">
        <v>21</v>
      </c>
      <c r="P62" s="13"/>
    </row>
    <row r="63" spans="2:16" ht="15.75" thickBot="1" x14ac:dyDescent="0.3">
      <c r="B63" s="1">
        <v>1970</v>
      </c>
      <c r="C63" s="2">
        <v>-30.1</v>
      </c>
      <c r="D63">
        <f>B63*C63</f>
        <v>-59297</v>
      </c>
      <c r="E63">
        <f>B63^2</f>
        <v>3880900</v>
      </c>
      <c r="F63">
        <f>$C$116*B63+$C$117</f>
        <v>-27.162682406764048</v>
      </c>
      <c r="H63">
        <f>C63-F63</f>
        <v>-2.937317593235953</v>
      </c>
      <c r="I63">
        <f>H63^2</f>
        <v>8.6278346435334505</v>
      </c>
      <c r="K63">
        <f>F63-$F$117</f>
        <v>-30.493487259996801</v>
      </c>
      <c r="L63">
        <f>F63+$F$117</f>
        <v>-23.831877553531296</v>
      </c>
      <c r="M63">
        <f>F63-2*$F$117</f>
        <v>-33.824292113229554</v>
      </c>
      <c r="N63">
        <f>F63+2*$F$117</f>
        <v>-20.501072700298543</v>
      </c>
      <c r="O63">
        <f>F63-3*$F$117</f>
        <v>-37.15509696646231</v>
      </c>
      <c r="P63">
        <f>F63+3*$F$117</f>
        <v>-17.170267847065787</v>
      </c>
    </row>
    <row r="64" spans="2:16" ht="15.75" thickBot="1" x14ac:dyDescent="0.3">
      <c r="B64" s="1">
        <v>1971</v>
      </c>
      <c r="C64" s="3">
        <v>-22</v>
      </c>
      <c r="D64">
        <f t="shared" ref="D64:D112" si="5">B64*C64</f>
        <v>-43362</v>
      </c>
      <c r="E64">
        <f t="shared" ref="E64:E112" si="6">B64^2</f>
        <v>3884841</v>
      </c>
      <c r="F64">
        <f t="shared" ref="F64:F112" si="7">$C$116*B64+$C$117</f>
        <v>-27.086157075267039</v>
      </c>
      <c r="H64">
        <f t="shared" ref="H64:H112" si="8">C64-F64</f>
        <v>5.0861570752670389</v>
      </c>
      <c r="I64">
        <f t="shared" ref="I64:I112" si="9">H64^2</f>
        <v>25.868993794288958</v>
      </c>
      <c r="K64">
        <f t="shared" ref="K64:K113" si="10">F64-$F$117</f>
        <v>-30.416961928499791</v>
      </c>
      <c r="L64">
        <f t="shared" ref="L64:L113" si="11">F64+$F$117</f>
        <v>-23.755352222034286</v>
      </c>
      <c r="M64">
        <f t="shared" ref="M64:M113" si="12">F64-2*$F$117</f>
        <v>-33.747766781732544</v>
      </c>
      <c r="N64">
        <f t="shared" ref="N64:N113" si="13">F64+2*$F$117</f>
        <v>-20.424547368801534</v>
      </c>
      <c r="O64">
        <f t="shared" ref="O64:O113" si="14">F64-3*$F$117</f>
        <v>-37.0785716349653</v>
      </c>
      <c r="P64">
        <f t="shared" ref="P64:P113" si="15">F64+3*$F$117</f>
        <v>-17.093742515568778</v>
      </c>
    </row>
    <row r="65" spans="2:16" ht="15.75" thickBot="1" x14ac:dyDescent="0.3">
      <c r="B65" s="1">
        <v>1972</v>
      </c>
      <c r="C65" s="2">
        <v>-30.6</v>
      </c>
      <c r="D65">
        <f t="shared" si="5"/>
        <v>-60343.200000000004</v>
      </c>
      <c r="E65">
        <f t="shared" si="6"/>
        <v>3888784</v>
      </c>
      <c r="F65">
        <f t="shared" si="7"/>
        <v>-27.009631743770029</v>
      </c>
      <c r="H65">
        <f t="shared" si="8"/>
        <v>-3.5903682562299721</v>
      </c>
      <c r="I65">
        <f t="shared" si="9"/>
        <v>12.890744215343851</v>
      </c>
      <c r="K65">
        <f t="shared" si="10"/>
        <v>-30.340436597002782</v>
      </c>
      <c r="L65">
        <f t="shared" si="11"/>
        <v>-23.678826890537277</v>
      </c>
      <c r="M65">
        <f t="shared" si="12"/>
        <v>-33.671241450235534</v>
      </c>
      <c r="N65">
        <f t="shared" si="13"/>
        <v>-20.348022037304524</v>
      </c>
      <c r="O65">
        <f t="shared" si="14"/>
        <v>-37.00204630346829</v>
      </c>
      <c r="P65">
        <f t="shared" si="15"/>
        <v>-17.017217184071768</v>
      </c>
    </row>
    <row r="66" spans="2:16" ht="15.75" thickBot="1" x14ac:dyDescent="0.3">
      <c r="B66" s="1">
        <v>1973</v>
      </c>
      <c r="C66" s="4">
        <v>-27.5</v>
      </c>
      <c r="D66">
        <f t="shared" si="5"/>
        <v>-54257.5</v>
      </c>
      <c r="E66">
        <f t="shared" si="6"/>
        <v>3892729</v>
      </c>
      <c r="F66">
        <f t="shared" si="7"/>
        <v>-26.93310641227302</v>
      </c>
      <c r="H66">
        <f t="shared" si="8"/>
        <v>-0.56689358772698029</v>
      </c>
      <c r="I66">
        <f t="shared" si="9"/>
        <v>0.32136833980596752</v>
      </c>
      <c r="K66">
        <f t="shared" si="10"/>
        <v>-30.263911265505772</v>
      </c>
      <c r="L66">
        <f t="shared" si="11"/>
        <v>-23.602301559040267</v>
      </c>
      <c r="M66">
        <f t="shared" si="12"/>
        <v>-33.594716118738525</v>
      </c>
      <c r="N66">
        <f t="shared" si="13"/>
        <v>-20.271496705807515</v>
      </c>
      <c r="O66">
        <f t="shared" si="14"/>
        <v>-36.925520971971281</v>
      </c>
      <c r="P66">
        <f t="shared" si="15"/>
        <v>-16.940691852574759</v>
      </c>
    </row>
    <row r="67" spans="2:16" ht="15.75" thickBot="1" x14ac:dyDescent="0.3">
      <c r="B67" s="1">
        <v>1974</v>
      </c>
      <c r="C67" s="3">
        <v>-22.3</v>
      </c>
      <c r="D67">
        <f t="shared" si="5"/>
        <v>-44020.200000000004</v>
      </c>
      <c r="E67">
        <f t="shared" si="6"/>
        <v>3896676</v>
      </c>
      <c r="F67">
        <f t="shared" si="7"/>
        <v>-26.85658108077601</v>
      </c>
      <c r="H67">
        <f t="shared" si="8"/>
        <v>4.5565810807760094</v>
      </c>
      <c r="I67">
        <f t="shared" si="9"/>
        <v>20.762431145685866</v>
      </c>
      <c r="K67">
        <f t="shared" si="10"/>
        <v>-30.187385934008763</v>
      </c>
      <c r="L67">
        <f t="shared" si="11"/>
        <v>-23.525776227543258</v>
      </c>
      <c r="M67">
        <f t="shared" si="12"/>
        <v>-33.518190787241515</v>
      </c>
      <c r="N67">
        <f t="shared" si="13"/>
        <v>-20.194971374310505</v>
      </c>
      <c r="O67">
        <f t="shared" si="14"/>
        <v>-36.848995640474271</v>
      </c>
      <c r="P67">
        <f t="shared" si="15"/>
        <v>-16.864166521077749</v>
      </c>
    </row>
    <row r="68" spans="2:16" ht="15.75" thickBot="1" x14ac:dyDescent="0.3">
      <c r="B68" s="1">
        <v>1975</v>
      </c>
      <c r="C68" s="5">
        <v>-23.5</v>
      </c>
      <c r="D68">
        <f t="shared" si="5"/>
        <v>-46412.5</v>
      </c>
      <c r="E68">
        <f t="shared" si="6"/>
        <v>3900625</v>
      </c>
      <c r="F68">
        <f t="shared" si="7"/>
        <v>-26.780055749279001</v>
      </c>
      <c r="H68">
        <f t="shared" si="8"/>
        <v>3.2800557492790006</v>
      </c>
      <c r="I68">
        <f t="shared" si="9"/>
        <v>10.758765718378227</v>
      </c>
      <c r="K68">
        <f t="shared" si="10"/>
        <v>-30.110860602511753</v>
      </c>
      <c r="L68">
        <f t="shared" si="11"/>
        <v>-23.449250896046248</v>
      </c>
      <c r="M68">
        <f t="shared" si="12"/>
        <v>-33.441665455744506</v>
      </c>
      <c r="N68">
        <f t="shared" si="13"/>
        <v>-20.118446042813495</v>
      </c>
      <c r="O68">
        <f t="shared" si="14"/>
        <v>-36.772470308977262</v>
      </c>
      <c r="P68">
        <f t="shared" si="15"/>
        <v>-16.787641189580739</v>
      </c>
    </row>
    <row r="69" spans="2:16" ht="15.75" thickBot="1" x14ac:dyDescent="0.3">
      <c r="B69" s="1">
        <v>1976</v>
      </c>
      <c r="C69" s="2">
        <v>-30.2</v>
      </c>
      <c r="D69">
        <f t="shared" si="5"/>
        <v>-59675.199999999997</v>
      </c>
      <c r="E69">
        <f t="shared" si="6"/>
        <v>3904576</v>
      </c>
      <c r="F69">
        <f t="shared" si="7"/>
        <v>-26.703530417782019</v>
      </c>
      <c r="H69">
        <f t="shared" si="8"/>
        <v>-3.4964695822179799</v>
      </c>
      <c r="I69">
        <f t="shared" si="9"/>
        <v>12.225299539375575</v>
      </c>
      <c r="K69">
        <f t="shared" si="10"/>
        <v>-30.034335271014772</v>
      </c>
      <c r="L69">
        <f t="shared" si="11"/>
        <v>-23.372725564549267</v>
      </c>
      <c r="M69">
        <f t="shared" si="12"/>
        <v>-33.365140124247525</v>
      </c>
      <c r="N69">
        <f t="shared" si="13"/>
        <v>-20.041920711316514</v>
      </c>
      <c r="O69">
        <f t="shared" si="14"/>
        <v>-36.695944977480281</v>
      </c>
      <c r="P69">
        <f t="shared" si="15"/>
        <v>-16.711115858083758</v>
      </c>
    </row>
    <row r="70" spans="2:16" ht="15.75" thickBot="1" x14ac:dyDescent="0.3">
      <c r="B70" s="1">
        <v>1977</v>
      </c>
      <c r="C70" s="4">
        <v>-25.6</v>
      </c>
      <c r="D70">
        <f t="shared" si="5"/>
        <v>-50611.200000000004</v>
      </c>
      <c r="E70">
        <f t="shared" si="6"/>
        <v>3908529</v>
      </c>
      <c r="F70">
        <f t="shared" si="7"/>
        <v>-26.62700508628501</v>
      </c>
      <c r="H70">
        <f t="shared" si="8"/>
        <v>1.0270050862850084</v>
      </c>
      <c r="I70">
        <f t="shared" si="9"/>
        <v>1.0547394472552776</v>
      </c>
      <c r="K70">
        <f t="shared" si="10"/>
        <v>-29.957809939517762</v>
      </c>
      <c r="L70">
        <f t="shared" si="11"/>
        <v>-23.296200233052257</v>
      </c>
      <c r="M70">
        <f t="shared" si="12"/>
        <v>-33.288614792750515</v>
      </c>
      <c r="N70">
        <f t="shared" si="13"/>
        <v>-19.965395379819505</v>
      </c>
      <c r="O70">
        <f t="shared" si="14"/>
        <v>-36.619419645983271</v>
      </c>
      <c r="P70">
        <f t="shared" si="15"/>
        <v>-16.634590526586749</v>
      </c>
    </row>
    <row r="71" spans="2:16" ht="15.75" thickBot="1" x14ac:dyDescent="0.3">
      <c r="B71" s="1">
        <v>1979</v>
      </c>
      <c r="C71" s="8">
        <v>-33</v>
      </c>
      <c r="D71">
        <f t="shared" si="5"/>
        <v>-65307</v>
      </c>
      <c r="E71">
        <f t="shared" si="6"/>
        <v>3916441</v>
      </c>
      <c r="F71">
        <f t="shared" si="7"/>
        <v>-26.473954423290991</v>
      </c>
      <c r="H71">
        <f t="shared" si="8"/>
        <v>-6.5260455767090093</v>
      </c>
      <c r="I71">
        <f t="shared" si="9"/>
        <v>42.589270869283226</v>
      </c>
      <c r="K71">
        <f t="shared" si="10"/>
        <v>-29.804759276523743</v>
      </c>
      <c r="L71">
        <f t="shared" si="11"/>
        <v>-23.143149570058238</v>
      </c>
      <c r="M71">
        <f t="shared" si="12"/>
        <v>-33.135564129756496</v>
      </c>
      <c r="N71">
        <f t="shared" si="13"/>
        <v>-19.812344716825486</v>
      </c>
      <c r="O71">
        <f t="shared" si="14"/>
        <v>-36.466368982989252</v>
      </c>
      <c r="P71">
        <f t="shared" si="15"/>
        <v>-16.481539863592729</v>
      </c>
    </row>
    <row r="72" spans="2:16" ht="15.75" thickBot="1" x14ac:dyDescent="0.3">
      <c r="B72" s="1">
        <v>1980</v>
      </c>
      <c r="C72" s="4">
        <v>-25.8</v>
      </c>
      <c r="D72">
        <f t="shared" si="5"/>
        <v>-51084</v>
      </c>
      <c r="E72">
        <f t="shared" si="6"/>
        <v>3920400</v>
      </c>
      <c r="F72">
        <f t="shared" si="7"/>
        <v>-26.397429091793981</v>
      </c>
      <c r="H72">
        <f t="shared" si="8"/>
        <v>0.5974290917939804</v>
      </c>
      <c r="I72">
        <f t="shared" si="9"/>
        <v>0.35692151972178027</v>
      </c>
      <c r="K72">
        <f t="shared" si="10"/>
        <v>-29.728233945026734</v>
      </c>
      <c r="L72">
        <f t="shared" si="11"/>
        <v>-23.066624238561229</v>
      </c>
      <c r="M72">
        <f t="shared" si="12"/>
        <v>-33.059038798259486</v>
      </c>
      <c r="N72">
        <f t="shared" si="13"/>
        <v>-19.735819385328476</v>
      </c>
      <c r="O72">
        <f t="shared" si="14"/>
        <v>-36.389843651492242</v>
      </c>
      <c r="P72">
        <f t="shared" si="15"/>
        <v>-16.40501453209572</v>
      </c>
    </row>
    <row r="73" spans="2:16" ht="15.75" thickBot="1" x14ac:dyDescent="0.3">
      <c r="B73" s="1">
        <v>1981</v>
      </c>
      <c r="C73" s="3">
        <v>-21.4</v>
      </c>
      <c r="D73">
        <f t="shared" si="5"/>
        <v>-42393.399999999994</v>
      </c>
      <c r="E73">
        <f t="shared" si="6"/>
        <v>3924361</v>
      </c>
      <c r="F73">
        <f t="shared" si="7"/>
        <v>-26.320903760296972</v>
      </c>
      <c r="H73">
        <f t="shared" si="8"/>
        <v>4.920903760296973</v>
      </c>
      <c r="I73">
        <f t="shared" si="9"/>
        <v>24.21529381810489</v>
      </c>
      <c r="K73">
        <f t="shared" si="10"/>
        <v>-29.651708613529724</v>
      </c>
      <c r="L73">
        <f t="shared" si="11"/>
        <v>-22.990098907064219</v>
      </c>
      <c r="M73">
        <f t="shared" si="12"/>
        <v>-32.982513466762477</v>
      </c>
      <c r="N73">
        <f t="shared" si="13"/>
        <v>-19.659294053831466</v>
      </c>
      <c r="O73">
        <f t="shared" si="14"/>
        <v>-36.313318319995233</v>
      </c>
      <c r="P73">
        <f t="shared" si="15"/>
        <v>-16.32848920059871</v>
      </c>
    </row>
    <row r="74" spans="2:16" ht="15.75" thickBot="1" x14ac:dyDescent="0.3">
      <c r="B74" s="1">
        <v>1982</v>
      </c>
      <c r="C74" s="4">
        <v>-27.7</v>
      </c>
      <c r="D74">
        <f t="shared" si="5"/>
        <v>-54901.4</v>
      </c>
      <c r="E74">
        <f t="shared" si="6"/>
        <v>3928324</v>
      </c>
      <c r="F74">
        <f t="shared" si="7"/>
        <v>-26.24437842879999</v>
      </c>
      <c r="H74">
        <f t="shared" si="8"/>
        <v>-1.4556215712000089</v>
      </c>
      <c r="I74">
        <f t="shared" si="9"/>
        <v>2.1188341585427826</v>
      </c>
      <c r="K74">
        <f t="shared" si="10"/>
        <v>-29.575183282032743</v>
      </c>
      <c r="L74">
        <f t="shared" si="11"/>
        <v>-22.913573575567238</v>
      </c>
      <c r="M74">
        <f t="shared" si="12"/>
        <v>-32.905988135265495</v>
      </c>
      <c r="N74">
        <f t="shared" si="13"/>
        <v>-19.582768722334485</v>
      </c>
      <c r="O74">
        <f t="shared" si="14"/>
        <v>-36.236792988498252</v>
      </c>
      <c r="P74">
        <f t="shared" si="15"/>
        <v>-16.251963869101729</v>
      </c>
    </row>
    <row r="75" spans="2:16" ht="15.75" thickBot="1" x14ac:dyDescent="0.3">
      <c r="B75" s="1">
        <v>1983</v>
      </c>
      <c r="C75" s="5">
        <v>-22.7</v>
      </c>
      <c r="D75">
        <f t="shared" si="5"/>
        <v>-45014.1</v>
      </c>
      <c r="E75">
        <f t="shared" si="6"/>
        <v>3932289</v>
      </c>
      <c r="F75">
        <f t="shared" si="7"/>
        <v>-26.167853097302981</v>
      </c>
      <c r="H75">
        <f t="shared" si="8"/>
        <v>3.4678530973029815</v>
      </c>
      <c r="I75">
        <f t="shared" si="9"/>
        <v>12.026005104473882</v>
      </c>
      <c r="K75">
        <f t="shared" si="10"/>
        <v>-29.498657950535733</v>
      </c>
      <c r="L75">
        <f t="shared" si="11"/>
        <v>-22.837048244070228</v>
      </c>
      <c r="M75">
        <f t="shared" si="12"/>
        <v>-32.829462803768486</v>
      </c>
      <c r="N75">
        <f t="shared" si="13"/>
        <v>-19.506243390837476</v>
      </c>
      <c r="O75">
        <f t="shared" si="14"/>
        <v>-36.160267657001242</v>
      </c>
      <c r="P75">
        <f t="shared" si="15"/>
        <v>-16.17543853760472</v>
      </c>
    </row>
    <row r="76" spans="2:16" ht="15.75" thickBot="1" x14ac:dyDescent="0.3">
      <c r="B76" s="1">
        <v>1984</v>
      </c>
      <c r="C76" s="5">
        <v>-23.3</v>
      </c>
      <c r="D76">
        <f t="shared" si="5"/>
        <v>-46227.200000000004</v>
      </c>
      <c r="E76">
        <f t="shared" si="6"/>
        <v>3936256</v>
      </c>
      <c r="F76">
        <f t="shared" si="7"/>
        <v>-26.091327765805971</v>
      </c>
      <c r="H76">
        <f t="shared" si="8"/>
        <v>2.7913277658059705</v>
      </c>
      <c r="I76">
        <f t="shared" si="9"/>
        <v>7.7915106961593512</v>
      </c>
      <c r="K76">
        <f t="shared" si="10"/>
        <v>-29.422132619038724</v>
      </c>
      <c r="L76">
        <f t="shared" si="11"/>
        <v>-22.760522912573219</v>
      </c>
      <c r="M76">
        <f t="shared" si="12"/>
        <v>-32.752937472271476</v>
      </c>
      <c r="N76">
        <f t="shared" si="13"/>
        <v>-19.429718059340466</v>
      </c>
      <c r="O76">
        <f t="shared" si="14"/>
        <v>-36.083742325504232</v>
      </c>
      <c r="P76">
        <f t="shared" si="15"/>
        <v>-16.09891320610771</v>
      </c>
    </row>
    <row r="77" spans="2:16" ht="15.75" thickBot="1" x14ac:dyDescent="0.3">
      <c r="B77" s="1">
        <v>1985</v>
      </c>
      <c r="C77" s="4">
        <v>-26.9</v>
      </c>
      <c r="D77">
        <f t="shared" si="5"/>
        <v>-53396.5</v>
      </c>
      <c r="E77">
        <f t="shared" si="6"/>
        <v>3940225</v>
      </c>
      <c r="F77">
        <f t="shared" si="7"/>
        <v>-26.014802434308962</v>
      </c>
      <c r="H77">
        <f t="shared" si="8"/>
        <v>-0.88519756569103691</v>
      </c>
      <c r="I77">
        <f t="shared" si="9"/>
        <v>0.78357473030533764</v>
      </c>
      <c r="K77">
        <f t="shared" si="10"/>
        <v>-29.345607287541714</v>
      </c>
      <c r="L77">
        <f t="shared" si="11"/>
        <v>-22.683997581076209</v>
      </c>
      <c r="M77">
        <f t="shared" si="12"/>
        <v>-32.676412140774467</v>
      </c>
      <c r="N77">
        <f t="shared" si="13"/>
        <v>-19.353192727843457</v>
      </c>
      <c r="O77">
        <f t="shared" si="14"/>
        <v>-36.007216994007223</v>
      </c>
      <c r="P77">
        <f t="shared" si="15"/>
        <v>-16.0223878746107</v>
      </c>
    </row>
    <row r="78" spans="2:16" ht="15.75" thickBot="1" x14ac:dyDescent="0.3">
      <c r="B78" s="1">
        <v>1986</v>
      </c>
      <c r="C78" s="4">
        <v>-26.5</v>
      </c>
      <c r="D78">
        <f t="shared" si="5"/>
        <v>-52629</v>
      </c>
      <c r="E78">
        <f t="shared" si="6"/>
        <v>3944196</v>
      </c>
      <c r="F78">
        <f t="shared" si="7"/>
        <v>-25.938277102811952</v>
      </c>
      <c r="H78">
        <f t="shared" si="8"/>
        <v>-0.56172289718804791</v>
      </c>
      <c r="I78">
        <f t="shared" si="9"/>
        <v>0.31553261322533427</v>
      </c>
      <c r="K78">
        <f t="shared" si="10"/>
        <v>-29.269081956044705</v>
      </c>
      <c r="L78">
        <f t="shared" si="11"/>
        <v>-22.6074722495792</v>
      </c>
      <c r="M78">
        <f t="shared" si="12"/>
        <v>-32.599886809277457</v>
      </c>
      <c r="N78">
        <f t="shared" si="13"/>
        <v>-19.276667396346447</v>
      </c>
      <c r="O78">
        <f t="shared" si="14"/>
        <v>-35.930691662510213</v>
      </c>
      <c r="P78">
        <f t="shared" si="15"/>
        <v>-15.945862543113693</v>
      </c>
    </row>
    <row r="79" spans="2:16" ht="15.75" thickBot="1" x14ac:dyDescent="0.3">
      <c r="B79" s="1">
        <v>1987</v>
      </c>
      <c r="C79" s="8">
        <v>-32.4</v>
      </c>
      <c r="D79">
        <f t="shared" si="5"/>
        <v>-64378.799999999996</v>
      </c>
      <c r="E79">
        <f t="shared" si="6"/>
        <v>3948169</v>
      </c>
      <c r="F79">
        <f t="shared" si="7"/>
        <v>-25.861751771314971</v>
      </c>
      <c r="H79">
        <f t="shared" si="8"/>
        <v>-6.5382482286850276</v>
      </c>
      <c r="I79">
        <f t="shared" si="9"/>
        <v>42.748689899902899</v>
      </c>
      <c r="K79">
        <f t="shared" si="10"/>
        <v>-29.192556624547723</v>
      </c>
      <c r="L79">
        <f t="shared" si="11"/>
        <v>-22.530946918082218</v>
      </c>
      <c r="M79">
        <f t="shared" si="12"/>
        <v>-32.523361477780476</v>
      </c>
      <c r="N79">
        <f t="shared" si="13"/>
        <v>-19.200142064849466</v>
      </c>
      <c r="O79">
        <f t="shared" si="14"/>
        <v>-35.854166331013232</v>
      </c>
      <c r="P79">
        <f t="shared" si="15"/>
        <v>-15.869337211616712</v>
      </c>
    </row>
    <row r="80" spans="2:16" ht="15.75" thickBot="1" x14ac:dyDescent="0.3">
      <c r="B80" s="1">
        <v>1988</v>
      </c>
      <c r="C80" s="5">
        <v>-23.6</v>
      </c>
      <c r="D80">
        <f t="shared" si="5"/>
        <v>-46916.800000000003</v>
      </c>
      <c r="E80">
        <f t="shared" si="6"/>
        <v>3952144</v>
      </c>
      <c r="F80">
        <f t="shared" si="7"/>
        <v>-25.785226439817961</v>
      </c>
      <c r="H80">
        <f t="shared" si="8"/>
        <v>2.1852264398179599</v>
      </c>
      <c r="I80">
        <f t="shared" si="9"/>
        <v>4.7752145932794763</v>
      </c>
      <c r="K80">
        <f t="shared" si="10"/>
        <v>-29.116031293050714</v>
      </c>
      <c r="L80">
        <f t="shared" si="11"/>
        <v>-22.454421586585209</v>
      </c>
      <c r="M80">
        <f t="shared" si="12"/>
        <v>-32.446836146283466</v>
      </c>
      <c r="N80">
        <f t="shared" si="13"/>
        <v>-19.123616733352456</v>
      </c>
      <c r="O80">
        <f t="shared" si="14"/>
        <v>-35.777640999516223</v>
      </c>
      <c r="P80">
        <f t="shared" si="15"/>
        <v>-15.792811880119702</v>
      </c>
    </row>
    <row r="81" spans="2:16" ht="15.75" thickBot="1" x14ac:dyDescent="0.3">
      <c r="B81" s="1">
        <v>1989</v>
      </c>
      <c r="C81" s="5">
        <v>-23.1</v>
      </c>
      <c r="D81">
        <f t="shared" si="5"/>
        <v>-45945.9</v>
      </c>
      <c r="E81">
        <f t="shared" si="6"/>
        <v>3956121</v>
      </c>
      <c r="F81">
        <f t="shared" si="7"/>
        <v>-25.708701108320952</v>
      </c>
      <c r="H81">
        <f t="shared" si="8"/>
        <v>2.6087011083209504</v>
      </c>
      <c r="I81">
        <f t="shared" si="9"/>
        <v>6.8053214725549545</v>
      </c>
      <c r="K81">
        <f t="shared" si="10"/>
        <v>-29.039505961553704</v>
      </c>
      <c r="L81">
        <f t="shared" si="11"/>
        <v>-22.377896255088199</v>
      </c>
      <c r="M81">
        <f t="shared" si="12"/>
        <v>-32.370310814786457</v>
      </c>
      <c r="N81">
        <f t="shared" si="13"/>
        <v>-19.047091401855447</v>
      </c>
      <c r="O81">
        <f t="shared" si="14"/>
        <v>-35.701115668019213</v>
      </c>
      <c r="P81">
        <f t="shared" si="15"/>
        <v>-15.716286548622692</v>
      </c>
    </row>
    <row r="82" spans="2:16" ht="15.75" thickBot="1" x14ac:dyDescent="0.3">
      <c r="B82" s="1">
        <v>1990</v>
      </c>
      <c r="C82" s="4">
        <v>-26.7</v>
      </c>
      <c r="D82">
        <f t="shared" si="5"/>
        <v>-53133</v>
      </c>
      <c r="E82">
        <f t="shared" si="6"/>
        <v>3960100</v>
      </c>
      <c r="F82">
        <f t="shared" si="7"/>
        <v>-25.632175776823942</v>
      </c>
      <c r="H82">
        <f t="shared" si="8"/>
        <v>-1.0678242231760571</v>
      </c>
      <c r="I82">
        <f t="shared" si="9"/>
        <v>1.1402485716015498</v>
      </c>
      <c r="K82">
        <f t="shared" si="10"/>
        <v>-28.962980630056695</v>
      </c>
      <c r="L82">
        <f t="shared" si="11"/>
        <v>-22.30137092359119</v>
      </c>
      <c r="M82">
        <f t="shared" si="12"/>
        <v>-32.293785483289447</v>
      </c>
      <c r="N82">
        <f t="shared" si="13"/>
        <v>-18.970566070358437</v>
      </c>
      <c r="O82">
        <f t="shared" si="14"/>
        <v>-35.624590336522203</v>
      </c>
      <c r="P82">
        <f t="shared" si="15"/>
        <v>-15.639761217125683</v>
      </c>
    </row>
    <row r="83" spans="2:16" ht="15.75" thickBot="1" x14ac:dyDescent="0.3">
      <c r="B83" s="1">
        <v>1991</v>
      </c>
      <c r="C83" s="2">
        <v>-29.6</v>
      </c>
      <c r="D83">
        <f t="shared" si="5"/>
        <v>-58933.600000000006</v>
      </c>
      <c r="E83">
        <f t="shared" si="6"/>
        <v>3964081</v>
      </c>
      <c r="F83">
        <f t="shared" si="7"/>
        <v>-25.555650445326933</v>
      </c>
      <c r="H83">
        <f t="shared" si="8"/>
        <v>-4.0443495546730688</v>
      </c>
      <c r="I83">
        <f t="shared" si="9"/>
        <v>16.35676332038425</v>
      </c>
      <c r="K83">
        <f t="shared" si="10"/>
        <v>-28.886455298559685</v>
      </c>
      <c r="L83">
        <f t="shared" si="11"/>
        <v>-22.22484559209418</v>
      </c>
      <c r="M83">
        <f t="shared" si="12"/>
        <v>-32.217260151792438</v>
      </c>
      <c r="N83">
        <f t="shared" si="13"/>
        <v>-18.894040738861428</v>
      </c>
      <c r="O83">
        <f t="shared" si="14"/>
        <v>-35.548065005025194</v>
      </c>
      <c r="P83">
        <f t="shared" si="15"/>
        <v>-15.563235885628673</v>
      </c>
    </row>
    <row r="84" spans="2:16" ht="15.75" thickBot="1" x14ac:dyDescent="0.3">
      <c r="B84" s="1">
        <v>1992</v>
      </c>
      <c r="C84" s="5">
        <v>-24.3</v>
      </c>
      <c r="D84">
        <f t="shared" si="5"/>
        <v>-48405.599999999999</v>
      </c>
      <c r="E84">
        <f t="shared" si="6"/>
        <v>3968064</v>
      </c>
      <c r="F84">
        <f t="shared" si="7"/>
        <v>-25.479125113829923</v>
      </c>
      <c r="H84">
        <f t="shared" si="8"/>
        <v>1.1791251138299224</v>
      </c>
      <c r="I84">
        <f t="shared" si="9"/>
        <v>1.3903360340644273</v>
      </c>
      <c r="K84">
        <f t="shared" si="10"/>
        <v>-28.809929967062676</v>
      </c>
      <c r="L84">
        <f t="shared" si="11"/>
        <v>-22.148320260597171</v>
      </c>
      <c r="M84">
        <f t="shared" si="12"/>
        <v>-32.140734820295428</v>
      </c>
      <c r="N84">
        <f t="shared" si="13"/>
        <v>-18.817515407364418</v>
      </c>
      <c r="O84">
        <f t="shared" si="14"/>
        <v>-35.471539673528184</v>
      </c>
      <c r="P84">
        <f t="shared" si="15"/>
        <v>-15.486710554131664</v>
      </c>
    </row>
    <row r="85" spans="2:16" ht="15.75" thickBot="1" x14ac:dyDescent="0.3">
      <c r="B85" s="1">
        <v>1993</v>
      </c>
      <c r="C85" s="5">
        <v>-24.6</v>
      </c>
      <c r="D85">
        <f t="shared" si="5"/>
        <v>-49027.8</v>
      </c>
      <c r="E85">
        <f t="shared" si="6"/>
        <v>3972049</v>
      </c>
      <c r="F85">
        <f t="shared" si="7"/>
        <v>-25.402599782332942</v>
      </c>
      <c r="H85">
        <f t="shared" si="8"/>
        <v>0.80259978233294049</v>
      </c>
      <c r="I85">
        <f t="shared" si="9"/>
        <v>0.64416641060088342</v>
      </c>
      <c r="K85">
        <f t="shared" si="10"/>
        <v>-28.733404635565694</v>
      </c>
      <c r="L85">
        <f t="shared" si="11"/>
        <v>-22.071794929100189</v>
      </c>
      <c r="M85">
        <f t="shared" si="12"/>
        <v>-32.064209488798447</v>
      </c>
      <c r="N85">
        <f t="shared" si="13"/>
        <v>-18.740990075867437</v>
      </c>
      <c r="O85">
        <f t="shared" si="14"/>
        <v>-35.395014342031203</v>
      </c>
      <c r="P85">
        <f t="shared" si="15"/>
        <v>-15.410185222634682</v>
      </c>
    </row>
    <row r="86" spans="2:16" ht="15.75" thickBot="1" x14ac:dyDescent="0.3">
      <c r="B86" s="1">
        <v>1994</v>
      </c>
      <c r="C86" s="4">
        <v>-27.9</v>
      </c>
      <c r="D86">
        <f t="shared" si="5"/>
        <v>-55632.6</v>
      </c>
      <c r="E86">
        <f t="shared" si="6"/>
        <v>3976036</v>
      </c>
      <c r="F86">
        <f t="shared" si="7"/>
        <v>-25.326074450835932</v>
      </c>
      <c r="H86">
        <f t="shared" si="8"/>
        <v>-2.5739255491640662</v>
      </c>
      <c r="I86">
        <f t="shared" si="9"/>
        <v>6.6250927326395397</v>
      </c>
      <c r="K86">
        <f t="shared" si="10"/>
        <v>-28.656879304068685</v>
      </c>
      <c r="L86">
        <f t="shared" si="11"/>
        <v>-21.99526959760318</v>
      </c>
      <c r="M86">
        <f t="shared" si="12"/>
        <v>-31.987684157301437</v>
      </c>
      <c r="N86">
        <f t="shared" si="13"/>
        <v>-18.664464744370427</v>
      </c>
      <c r="O86">
        <f t="shared" si="14"/>
        <v>-35.318489010534194</v>
      </c>
      <c r="P86">
        <f t="shared" si="15"/>
        <v>-15.333659891137673</v>
      </c>
    </row>
    <row r="87" spans="2:16" ht="15.75" thickBot="1" x14ac:dyDescent="0.3">
      <c r="B87" s="1">
        <v>1995</v>
      </c>
      <c r="C87" s="3">
        <v>-22.1</v>
      </c>
      <c r="D87">
        <f t="shared" si="5"/>
        <v>-44089.5</v>
      </c>
      <c r="E87">
        <f t="shared" si="6"/>
        <v>3980025</v>
      </c>
      <c r="F87">
        <f t="shared" si="7"/>
        <v>-25.249549119338923</v>
      </c>
      <c r="H87">
        <f t="shared" si="8"/>
        <v>3.1495491193389213</v>
      </c>
      <c r="I87">
        <f t="shared" si="9"/>
        <v>9.9196596551285747</v>
      </c>
      <c r="K87">
        <f t="shared" si="10"/>
        <v>-28.580353972571675</v>
      </c>
      <c r="L87">
        <f t="shared" si="11"/>
        <v>-21.91874426610617</v>
      </c>
      <c r="M87">
        <f t="shared" si="12"/>
        <v>-31.911158825804428</v>
      </c>
      <c r="N87">
        <f t="shared" si="13"/>
        <v>-18.587939412873418</v>
      </c>
      <c r="O87">
        <f t="shared" si="14"/>
        <v>-35.241963679037184</v>
      </c>
      <c r="P87">
        <f t="shared" si="15"/>
        <v>-15.257134559640663</v>
      </c>
    </row>
    <row r="88" spans="2:16" ht="15.75" thickBot="1" x14ac:dyDescent="0.3">
      <c r="B88" s="1">
        <v>1996</v>
      </c>
      <c r="C88" s="4">
        <v>-26.5</v>
      </c>
      <c r="D88">
        <f t="shared" si="5"/>
        <v>-52894</v>
      </c>
      <c r="E88">
        <f t="shared" si="6"/>
        <v>3984016</v>
      </c>
      <c r="F88">
        <f t="shared" si="7"/>
        <v>-25.173023787841913</v>
      </c>
      <c r="H88">
        <f t="shared" si="8"/>
        <v>-1.3269762121580868</v>
      </c>
      <c r="I88">
        <f t="shared" si="9"/>
        <v>1.7608658676334239</v>
      </c>
      <c r="K88">
        <f t="shared" si="10"/>
        <v>-28.503828641074666</v>
      </c>
      <c r="L88">
        <f t="shared" si="11"/>
        <v>-21.842218934609161</v>
      </c>
      <c r="M88">
        <f t="shared" si="12"/>
        <v>-31.834633494307418</v>
      </c>
      <c r="N88">
        <f t="shared" si="13"/>
        <v>-18.511414081376408</v>
      </c>
      <c r="O88">
        <f t="shared" si="14"/>
        <v>-35.165438347540174</v>
      </c>
      <c r="P88">
        <f t="shared" si="15"/>
        <v>-15.180609228143654</v>
      </c>
    </row>
    <row r="89" spans="2:16" ht="15.75" thickBot="1" x14ac:dyDescent="0.3">
      <c r="B89" s="1">
        <v>1997</v>
      </c>
      <c r="C89" s="2">
        <v>-28.8</v>
      </c>
      <c r="D89">
        <f t="shared" si="5"/>
        <v>-57513.599999999999</v>
      </c>
      <c r="E89">
        <f t="shared" si="6"/>
        <v>3988009</v>
      </c>
      <c r="F89">
        <f t="shared" si="7"/>
        <v>-25.096498456344904</v>
      </c>
      <c r="H89">
        <f t="shared" si="8"/>
        <v>-3.7035015436550971</v>
      </c>
      <c r="I89">
        <f t="shared" si="9"/>
        <v>13.715923683855687</v>
      </c>
      <c r="K89">
        <f t="shared" si="10"/>
        <v>-28.427303309577656</v>
      </c>
      <c r="L89">
        <f t="shared" si="11"/>
        <v>-21.765693603112151</v>
      </c>
      <c r="M89">
        <f t="shared" si="12"/>
        <v>-31.758108162810409</v>
      </c>
      <c r="N89">
        <f t="shared" si="13"/>
        <v>-18.434888749879399</v>
      </c>
      <c r="O89">
        <f t="shared" si="14"/>
        <v>-35.088913016043165</v>
      </c>
      <c r="P89">
        <f t="shared" si="15"/>
        <v>-15.104083896646644</v>
      </c>
    </row>
    <row r="90" spans="2:16" ht="15.75" thickBot="1" x14ac:dyDescent="0.3">
      <c r="B90" s="1">
        <v>1998</v>
      </c>
      <c r="C90" s="5">
        <v>-25.2</v>
      </c>
      <c r="D90">
        <f t="shared" si="5"/>
        <v>-50349.599999999999</v>
      </c>
      <c r="E90">
        <f t="shared" si="6"/>
        <v>3992004</v>
      </c>
      <c r="F90">
        <f t="shared" si="7"/>
        <v>-25.019973124847894</v>
      </c>
      <c r="H90">
        <f t="shared" si="8"/>
        <v>-0.18002687515210525</v>
      </c>
      <c r="I90">
        <f t="shared" si="9"/>
        <v>3.2409675777031688E-2</v>
      </c>
      <c r="K90">
        <f t="shared" si="10"/>
        <v>-28.350777978080647</v>
      </c>
      <c r="L90">
        <f t="shared" si="11"/>
        <v>-21.689168271615141</v>
      </c>
      <c r="M90">
        <f t="shared" si="12"/>
        <v>-31.681582831313399</v>
      </c>
      <c r="N90">
        <f t="shared" si="13"/>
        <v>-18.358363418382389</v>
      </c>
      <c r="O90">
        <f t="shared" si="14"/>
        <v>-35.012387684546155</v>
      </c>
      <c r="P90">
        <f t="shared" si="15"/>
        <v>-15.027558565149635</v>
      </c>
    </row>
    <row r="91" spans="2:16" ht="15.75" thickBot="1" x14ac:dyDescent="0.3">
      <c r="B91" s="1">
        <v>1999</v>
      </c>
      <c r="C91" s="4">
        <v>-26.8</v>
      </c>
      <c r="D91">
        <f t="shared" si="5"/>
        <v>-53573.200000000004</v>
      </c>
      <c r="E91">
        <f t="shared" si="6"/>
        <v>3996001</v>
      </c>
      <c r="F91">
        <f t="shared" si="7"/>
        <v>-24.943447793350913</v>
      </c>
      <c r="H91">
        <f t="shared" si="8"/>
        <v>-1.8565522066490878</v>
      </c>
      <c r="I91">
        <f t="shared" si="9"/>
        <v>3.4467860960135974</v>
      </c>
      <c r="K91">
        <f t="shared" si="10"/>
        <v>-28.274252646583665</v>
      </c>
      <c r="L91">
        <f t="shared" si="11"/>
        <v>-21.61264294011816</v>
      </c>
      <c r="M91">
        <f t="shared" si="12"/>
        <v>-31.605057499816418</v>
      </c>
      <c r="N91">
        <f t="shared" si="13"/>
        <v>-18.281838086885408</v>
      </c>
      <c r="O91">
        <f t="shared" si="14"/>
        <v>-34.935862353049174</v>
      </c>
      <c r="P91">
        <f t="shared" si="15"/>
        <v>-14.951033233652653</v>
      </c>
    </row>
    <row r="92" spans="2:16" ht="15.75" thickBot="1" x14ac:dyDescent="0.3">
      <c r="B92" s="1">
        <v>2000</v>
      </c>
      <c r="C92" s="3">
        <v>-20.3</v>
      </c>
      <c r="D92">
        <f t="shared" si="5"/>
        <v>-40600</v>
      </c>
      <c r="E92">
        <f t="shared" si="6"/>
        <v>4000000</v>
      </c>
      <c r="F92">
        <f t="shared" si="7"/>
        <v>-24.866922461853903</v>
      </c>
      <c r="H92">
        <f t="shared" si="8"/>
        <v>4.5669224618539026</v>
      </c>
      <c r="I92">
        <f t="shared" si="9"/>
        <v>20.856780772585712</v>
      </c>
      <c r="K92">
        <f t="shared" si="10"/>
        <v>-28.197727315086656</v>
      </c>
      <c r="L92">
        <f t="shared" si="11"/>
        <v>-21.536117608621151</v>
      </c>
      <c r="M92">
        <f t="shared" si="12"/>
        <v>-31.528532168319408</v>
      </c>
      <c r="N92">
        <f t="shared" si="13"/>
        <v>-18.205312755388398</v>
      </c>
      <c r="O92">
        <f t="shared" si="14"/>
        <v>-34.859337021552165</v>
      </c>
      <c r="P92">
        <f t="shared" si="15"/>
        <v>-14.874507902155644</v>
      </c>
    </row>
    <row r="93" spans="2:16" ht="15.75" thickBot="1" x14ac:dyDescent="0.3">
      <c r="B93" s="1">
        <v>2001</v>
      </c>
      <c r="C93" s="3">
        <v>-22.1</v>
      </c>
      <c r="D93">
        <f t="shared" si="5"/>
        <v>-44222.100000000006</v>
      </c>
      <c r="E93">
        <f t="shared" si="6"/>
        <v>4004001</v>
      </c>
      <c r="F93">
        <f t="shared" si="7"/>
        <v>-24.790397130356894</v>
      </c>
      <c r="H93">
        <f t="shared" si="8"/>
        <v>2.6903971303568923</v>
      </c>
      <c r="I93">
        <f t="shared" si="9"/>
        <v>7.2382367190326011</v>
      </c>
      <c r="K93">
        <f t="shared" si="10"/>
        <v>-28.121201983589646</v>
      </c>
      <c r="L93">
        <f t="shared" si="11"/>
        <v>-21.459592277124141</v>
      </c>
      <c r="M93">
        <f t="shared" si="12"/>
        <v>-31.452006836822399</v>
      </c>
      <c r="N93">
        <f t="shared" si="13"/>
        <v>-18.128787423891389</v>
      </c>
      <c r="O93">
        <f t="shared" si="14"/>
        <v>-34.782811690055155</v>
      </c>
      <c r="P93">
        <f t="shared" si="15"/>
        <v>-14.797982570658634</v>
      </c>
    </row>
    <row r="94" spans="2:16" ht="15.75" thickBot="1" x14ac:dyDescent="0.3">
      <c r="B94" s="1">
        <v>2002</v>
      </c>
      <c r="C94" s="4">
        <v>-26.8</v>
      </c>
      <c r="D94">
        <f t="shared" si="5"/>
        <v>-53653.599999999999</v>
      </c>
      <c r="E94">
        <f t="shared" si="6"/>
        <v>4008004</v>
      </c>
      <c r="F94">
        <f t="shared" si="7"/>
        <v>-24.713871798859884</v>
      </c>
      <c r="H94">
        <f t="shared" si="8"/>
        <v>-2.0861282011401165</v>
      </c>
      <c r="I94">
        <f t="shared" si="9"/>
        <v>4.3519308715920983</v>
      </c>
      <c r="K94">
        <f t="shared" si="10"/>
        <v>-28.044676652092637</v>
      </c>
      <c r="L94">
        <f t="shared" si="11"/>
        <v>-21.383066945627132</v>
      </c>
      <c r="M94">
        <f t="shared" si="12"/>
        <v>-31.375481505325389</v>
      </c>
      <c r="N94">
        <f t="shared" si="13"/>
        <v>-18.052262092394379</v>
      </c>
      <c r="O94">
        <f t="shared" si="14"/>
        <v>-34.706286358558145</v>
      </c>
      <c r="P94">
        <f t="shared" si="15"/>
        <v>-14.721457239161625</v>
      </c>
    </row>
    <row r="95" spans="2:16" ht="15.75" thickBot="1" x14ac:dyDescent="0.3">
      <c r="B95" s="1">
        <v>2003</v>
      </c>
      <c r="C95" s="4">
        <v>-27.7</v>
      </c>
      <c r="D95">
        <f t="shared" si="5"/>
        <v>-55483.1</v>
      </c>
      <c r="E95">
        <f t="shared" si="6"/>
        <v>4012009</v>
      </c>
      <c r="F95">
        <f t="shared" si="7"/>
        <v>-24.637346467362875</v>
      </c>
      <c r="H95">
        <f t="shared" si="8"/>
        <v>-3.0626535326371247</v>
      </c>
      <c r="I95">
        <f t="shared" si="9"/>
        <v>9.3798466609746587</v>
      </c>
      <c r="K95">
        <f t="shared" si="10"/>
        <v>-27.968151320595627</v>
      </c>
      <c r="L95">
        <f t="shared" si="11"/>
        <v>-21.306541614130122</v>
      </c>
      <c r="M95">
        <f t="shared" si="12"/>
        <v>-31.29895617382838</v>
      </c>
      <c r="N95">
        <f t="shared" si="13"/>
        <v>-17.975736760897369</v>
      </c>
      <c r="O95">
        <f t="shared" si="14"/>
        <v>-34.629761027061136</v>
      </c>
      <c r="P95">
        <f t="shared" si="15"/>
        <v>-14.644931907664615</v>
      </c>
    </row>
    <row r="96" spans="2:16" ht="15.75" thickBot="1" x14ac:dyDescent="0.3">
      <c r="B96" s="1">
        <v>2004</v>
      </c>
      <c r="C96" s="3">
        <v>-22</v>
      </c>
      <c r="D96">
        <f t="shared" si="5"/>
        <v>-44088</v>
      </c>
      <c r="E96">
        <f t="shared" si="6"/>
        <v>4016016</v>
      </c>
      <c r="F96">
        <f t="shared" si="7"/>
        <v>-24.560821135865865</v>
      </c>
      <c r="H96">
        <f t="shared" si="8"/>
        <v>2.560821135865865</v>
      </c>
      <c r="I96">
        <f t="shared" si="9"/>
        <v>6.5578048898973389</v>
      </c>
      <c r="K96">
        <f t="shared" si="10"/>
        <v>-27.891625989098618</v>
      </c>
      <c r="L96">
        <f t="shared" si="11"/>
        <v>-21.230016282633112</v>
      </c>
      <c r="M96">
        <f t="shared" si="12"/>
        <v>-31.22243084233137</v>
      </c>
      <c r="N96">
        <f t="shared" si="13"/>
        <v>-17.89921142940036</v>
      </c>
      <c r="O96">
        <f t="shared" si="14"/>
        <v>-34.553235695564126</v>
      </c>
      <c r="P96">
        <f t="shared" si="15"/>
        <v>-14.568406576167606</v>
      </c>
    </row>
    <row r="97" spans="2:16" ht="15.75" thickBot="1" x14ac:dyDescent="0.3">
      <c r="B97" s="1">
        <v>2005</v>
      </c>
      <c r="C97" s="3">
        <v>-21.5</v>
      </c>
      <c r="D97">
        <f t="shared" si="5"/>
        <v>-43107.5</v>
      </c>
      <c r="E97">
        <f t="shared" si="6"/>
        <v>4020025</v>
      </c>
      <c r="F97">
        <f t="shared" si="7"/>
        <v>-24.484295804368884</v>
      </c>
      <c r="H97">
        <f t="shared" si="8"/>
        <v>2.9842958043688839</v>
      </c>
      <c r="I97">
        <f t="shared" si="9"/>
        <v>8.906021447973723</v>
      </c>
      <c r="K97">
        <f t="shared" si="10"/>
        <v>-27.815100657601636</v>
      </c>
      <c r="L97">
        <f t="shared" si="11"/>
        <v>-21.153490951136131</v>
      </c>
      <c r="M97">
        <f t="shared" si="12"/>
        <v>-31.145905510834389</v>
      </c>
      <c r="N97">
        <f t="shared" si="13"/>
        <v>-17.822686097903379</v>
      </c>
      <c r="O97">
        <f t="shared" si="14"/>
        <v>-34.476710364067145</v>
      </c>
      <c r="P97">
        <f t="shared" si="15"/>
        <v>-14.491881244670624</v>
      </c>
    </row>
    <row r="98" spans="2:16" ht="15.75" thickBot="1" x14ac:dyDescent="0.3">
      <c r="B98" s="1">
        <v>2006</v>
      </c>
      <c r="C98" s="2">
        <v>-30.8</v>
      </c>
      <c r="D98">
        <f t="shared" si="5"/>
        <v>-61784.800000000003</v>
      </c>
      <c r="E98">
        <f t="shared" si="6"/>
        <v>4024036</v>
      </c>
      <c r="F98">
        <f t="shared" si="7"/>
        <v>-24.407770472871874</v>
      </c>
      <c r="H98">
        <f t="shared" si="8"/>
        <v>-6.3922295271281264</v>
      </c>
      <c r="I98">
        <f t="shared" si="9"/>
        <v>40.860598327488674</v>
      </c>
      <c r="K98">
        <f t="shared" si="10"/>
        <v>-27.738575326104627</v>
      </c>
      <c r="L98">
        <f t="shared" si="11"/>
        <v>-21.076965619639122</v>
      </c>
      <c r="M98">
        <f t="shared" si="12"/>
        <v>-31.069380179337379</v>
      </c>
      <c r="N98">
        <f t="shared" si="13"/>
        <v>-17.746160766406369</v>
      </c>
      <c r="O98">
        <f t="shared" si="14"/>
        <v>-34.400185032570135</v>
      </c>
      <c r="P98">
        <f t="shared" si="15"/>
        <v>-14.415355913173615</v>
      </c>
    </row>
    <row r="99" spans="2:16" ht="15.75" thickBot="1" x14ac:dyDescent="0.3">
      <c r="B99" s="1">
        <v>2007</v>
      </c>
      <c r="C99" s="5">
        <v>-23</v>
      </c>
      <c r="D99">
        <f t="shared" si="5"/>
        <v>-46161</v>
      </c>
      <c r="E99">
        <f t="shared" si="6"/>
        <v>4028049</v>
      </c>
      <c r="F99">
        <f t="shared" si="7"/>
        <v>-24.331245141374865</v>
      </c>
      <c r="H99">
        <f t="shared" si="8"/>
        <v>1.3312451413748647</v>
      </c>
      <c r="I99">
        <f t="shared" si="9"/>
        <v>1.7722136264341835</v>
      </c>
      <c r="K99">
        <f t="shared" si="10"/>
        <v>-27.662049994607617</v>
      </c>
      <c r="L99">
        <f t="shared" si="11"/>
        <v>-21.000440288142112</v>
      </c>
      <c r="M99">
        <f t="shared" si="12"/>
        <v>-30.99285484784037</v>
      </c>
      <c r="N99">
        <f t="shared" si="13"/>
        <v>-17.66963543490936</v>
      </c>
      <c r="O99">
        <f t="shared" si="14"/>
        <v>-34.323659701073126</v>
      </c>
      <c r="P99">
        <f t="shared" si="15"/>
        <v>-14.338830581676605</v>
      </c>
    </row>
    <row r="100" spans="2:16" ht="15.75" thickBot="1" x14ac:dyDescent="0.3">
      <c r="B100" s="1">
        <v>2008</v>
      </c>
      <c r="C100" s="9">
        <v>-18.3</v>
      </c>
      <c r="D100">
        <f t="shared" si="5"/>
        <v>-36746.400000000001</v>
      </c>
      <c r="E100">
        <f t="shared" si="6"/>
        <v>4032064</v>
      </c>
      <c r="F100">
        <f t="shared" si="7"/>
        <v>-24.254719809877855</v>
      </c>
      <c r="H100">
        <f t="shared" si="8"/>
        <v>5.9547198098778544</v>
      </c>
      <c r="I100">
        <f t="shared" si="9"/>
        <v>35.458688014151754</v>
      </c>
      <c r="K100">
        <f t="shared" si="10"/>
        <v>-27.585524663110608</v>
      </c>
      <c r="L100">
        <f t="shared" si="11"/>
        <v>-20.923914956645103</v>
      </c>
      <c r="M100">
        <f t="shared" si="12"/>
        <v>-30.91632951634336</v>
      </c>
      <c r="N100">
        <f t="shared" si="13"/>
        <v>-17.59311010341235</v>
      </c>
      <c r="O100">
        <f t="shared" si="14"/>
        <v>-34.247134369576116</v>
      </c>
      <c r="P100">
        <f t="shared" si="15"/>
        <v>-14.262305250179596</v>
      </c>
    </row>
    <row r="101" spans="2:16" ht="15.75" thickBot="1" x14ac:dyDescent="0.3">
      <c r="B101" s="1">
        <v>2009</v>
      </c>
      <c r="C101" s="4">
        <v>-26</v>
      </c>
      <c r="D101">
        <f t="shared" si="5"/>
        <v>-52234</v>
      </c>
      <c r="E101">
        <f t="shared" si="6"/>
        <v>4036081</v>
      </c>
      <c r="F101">
        <f t="shared" si="7"/>
        <v>-24.178194478380846</v>
      </c>
      <c r="H101">
        <f t="shared" si="8"/>
        <v>-1.8218055216191544</v>
      </c>
      <c r="I101">
        <f t="shared" si="9"/>
        <v>3.3189753586020392</v>
      </c>
      <c r="K101">
        <f t="shared" si="10"/>
        <v>-27.508999331613598</v>
      </c>
      <c r="L101">
        <f t="shared" si="11"/>
        <v>-20.847389625148093</v>
      </c>
      <c r="M101">
        <f t="shared" si="12"/>
        <v>-30.839804184846351</v>
      </c>
      <c r="N101">
        <f t="shared" si="13"/>
        <v>-17.51658477191534</v>
      </c>
      <c r="O101">
        <f t="shared" si="14"/>
        <v>-34.170609038079107</v>
      </c>
      <c r="P101">
        <f t="shared" si="15"/>
        <v>-14.185779918682586</v>
      </c>
    </row>
    <row r="102" spans="2:16" ht="15.75" thickBot="1" x14ac:dyDescent="0.3">
      <c r="B102" s="1">
        <v>2010</v>
      </c>
      <c r="C102" s="4">
        <v>-25.9</v>
      </c>
      <c r="D102">
        <f t="shared" si="5"/>
        <v>-52059</v>
      </c>
      <c r="E102">
        <f t="shared" si="6"/>
        <v>4040100</v>
      </c>
      <c r="F102">
        <f t="shared" si="7"/>
        <v>-24.101669146883836</v>
      </c>
      <c r="H102">
        <f t="shared" si="8"/>
        <v>-1.7983308531161626</v>
      </c>
      <c r="I102">
        <f t="shared" si="9"/>
        <v>3.2339938572695051</v>
      </c>
      <c r="K102">
        <f t="shared" si="10"/>
        <v>-27.432474000116589</v>
      </c>
      <c r="L102">
        <f t="shared" si="11"/>
        <v>-20.770864293651083</v>
      </c>
      <c r="M102">
        <f t="shared" si="12"/>
        <v>-30.763278853349341</v>
      </c>
      <c r="N102">
        <f t="shared" si="13"/>
        <v>-17.440059440418331</v>
      </c>
      <c r="O102">
        <f t="shared" si="14"/>
        <v>-34.094083706582097</v>
      </c>
      <c r="P102">
        <f t="shared" si="15"/>
        <v>-14.109254587185577</v>
      </c>
    </row>
    <row r="103" spans="2:16" ht="15.75" thickBot="1" x14ac:dyDescent="0.3">
      <c r="B103" s="1">
        <v>2011</v>
      </c>
      <c r="C103" s="4">
        <v>-26.4</v>
      </c>
      <c r="D103">
        <f t="shared" si="5"/>
        <v>-53090.399999999994</v>
      </c>
      <c r="E103">
        <f t="shared" si="6"/>
        <v>4044121</v>
      </c>
      <c r="F103">
        <f t="shared" si="7"/>
        <v>-24.025143815386855</v>
      </c>
      <c r="H103">
        <f t="shared" si="8"/>
        <v>-2.3748561846131437</v>
      </c>
      <c r="I103">
        <f t="shared" si="9"/>
        <v>5.639941897595298</v>
      </c>
      <c r="K103">
        <f t="shared" si="10"/>
        <v>-27.355948668619607</v>
      </c>
      <c r="L103">
        <f t="shared" si="11"/>
        <v>-20.694338962154102</v>
      </c>
      <c r="M103">
        <f t="shared" si="12"/>
        <v>-30.68675352185236</v>
      </c>
      <c r="N103">
        <f t="shared" si="13"/>
        <v>-17.36353410892135</v>
      </c>
      <c r="O103">
        <f t="shared" si="14"/>
        <v>-34.017558375085116</v>
      </c>
      <c r="P103">
        <f t="shared" si="15"/>
        <v>-14.032729255688595</v>
      </c>
    </row>
    <row r="104" spans="2:16" ht="15.75" thickBot="1" x14ac:dyDescent="0.3">
      <c r="B104" s="1">
        <v>2012</v>
      </c>
      <c r="C104" s="4">
        <v>-28.5</v>
      </c>
      <c r="D104">
        <f t="shared" si="5"/>
        <v>-57342</v>
      </c>
      <c r="E104">
        <f t="shared" si="6"/>
        <v>4048144</v>
      </c>
      <c r="F104">
        <f t="shared" si="7"/>
        <v>-23.948618483889845</v>
      </c>
      <c r="H104">
        <f t="shared" si="8"/>
        <v>-4.5513815161101547</v>
      </c>
      <c r="I104">
        <f t="shared" si="9"/>
        <v>20.71507370518917</v>
      </c>
      <c r="K104">
        <f t="shared" si="10"/>
        <v>-27.279423337122598</v>
      </c>
      <c r="L104">
        <f t="shared" si="11"/>
        <v>-20.617813630657093</v>
      </c>
      <c r="M104">
        <f t="shared" si="12"/>
        <v>-30.61022819035535</v>
      </c>
      <c r="N104">
        <f t="shared" si="13"/>
        <v>-17.28700877742434</v>
      </c>
      <c r="O104">
        <f t="shared" si="14"/>
        <v>-33.941033043588106</v>
      </c>
      <c r="P104">
        <f t="shared" si="15"/>
        <v>-13.956203924191586</v>
      </c>
    </row>
    <row r="105" spans="2:16" ht="15.75" thickBot="1" x14ac:dyDescent="0.3">
      <c r="B105" s="1">
        <v>2013</v>
      </c>
      <c r="C105" s="9">
        <v>-19.100000000000001</v>
      </c>
      <c r="D105">
        <f t="shared" si="5"/>
        <v>-38448.300000000003</v>
      </c>
      <c r="E105">
        <f t="shared" si="6"/>
        <v>4052169</v>
      </c>
      <c r="F105">
        <f t="shared" si="7"/>
        <v>-23.872093152392836</v>
      </c>
      <c r="H105">
        <f t="shared" si="8"/>
        <v>4.7720931523928343</v>
      </c>
      <c r="I105">
        <f t="shared" si="9"/>
        <v>22.77287305511458</v>
      </c>
      <c r="K105">
        <f t="shared" si="10"/>
        <v>-27.202898005625588</v>
      </c>
      <c r="L105">
        <f t="shared" si="11"/>
        <v>-20.541288299160083</v>
      </c>
      <c r="M105">
        <f t="shared" si="12"/>
        <v>-30.533702858858341</v>
      </c>
      <c r="N105">
        <f t="shared" si="13"/>
        <v>-17.210483445927331</v>
      </c>
      <c r="O105">
        <f t="shared" si="14"/>
        <v>-33.864507712091097</v>
      </c>
      <c r="P105">
        <f t="shared" si="15"/>
        <v>-13.879678592694576</v>
      </c>
    </row>
    <row r="106" spans="2:16" ht="15.75" thickBot="1" x14ac:dyDescent="0.3">
      <c r="B106" s="1">
        <v>2014</v>
      </c>
      <c r="C106" s="5">
        <v>-25.4</v>
      </c>
      <c r="D106">
        <f t="shared" si="5"/>
        <v>-51155.6</v>
      </c>
      <c r="E106">
        <f t="shared" si="6"/>
        <v>4056196</v>
      </c>
      <c r="F106">
        <f t="shared" si="7"/>
        <v>-23.795567820895826</v>
      </c>
      <c r="H106">
        <f t="shared" si="8"/>
        <v>-1.6044321791041725</v>
      </c>
      <c r="I106">
        <f t="shared" si="9"/>
        <v>2.5742026173449633</v>
      </c>
      <c r="K106">
        <f t="shared" si="10"/>
        <v>-27.126372674128579</v>
      </c>
      <c r="L106">
        <f t="shared" si="11"/>
        <v>-20.464762967663074</v>
      </c>
      <c r="M106">
        <f t="shared" si="12"/>
        <v>-30.457177527361331</v>
      </c>
      <c r="N106">
        <f t="shared" si="13"/>
        <v>-17.133958114430321</v>
      </c>
      <c r="O106">
        <f t="shared" si="14"/>
        <v>-33.787982380594087</v>
      </c>
      <c r="P106">
        <f t="shared" si="15"/>
        <v>-13.803153261197567</v>
      </c>
    </row>
    <row r="107" spans="2:16" ht="15.75" thickBot="1" x14ac:dyDescent="0.3">
      <c r="B107" s="1">
        <v>2015</v>
      </c>
      <c r="C107" s="3">
        <v>-20.399999999999999</v>
      </c>
      <c r="D107">
        <f t="shared" si="5"/>
        <v>-41106</v>
      </c>
      <c r="E107">
        <f t="shared" si="6"/>
        <v>4060225</v>
      </c>
      <c r="F107">
        <f t="shared" si="7"/>
        <v>-23.719042489398817</v>
      </c>
      <c r="H107">
        <f t="shared" si="8"/>
        <v>3.319042489398818</v>
      </c>
      <c r="I107">
        <f t="shared" si="9"/>
        <v>11.016043046434703</v>
      </c>
      <c r="K107">
        <f t="shared" si="10"/>
        <v>-27.049847342631569</v>
      </c>
      <c r="L107">
        <f t="shared" si="11"/>
        <v>-20.388237636166064</v>
      </c>
      <c r="M107">
        <f t="shared" si="12"/>
        <v>-30.380652195864322</v>
      </c>
      <c r="N107">
        <f t="shared" si="13"/>
        <v>-17.057432782933311</v>
      </c>
      <c r="O107">
        <f t="shared" si="14"/>
        <v>-33.711457049097078</v>
      </c>
      <c r="P107">
        <f t="shared" si="15"/>
        <v>-13.726627929700557</v>
      </c>
    </row>
    <row r="108" spans="2:16" ht="15.75" thickBot="1" x14ac:dyDescent="0.3">
      <c r="B108" s="1">
        <v>2016</v>
      </c>
      <c r="C108" s="3">
        <v>-20.3</v>
      </c>
      <c r="D108">
        <f t="shared" si="5"/>
        <v>-40924.800000000003</v>
      </c>
      <c r="E108">
        <f t="shared" si="6"/>
        <v>4064256</v>
      </c>
      <c r="F108">
        <f t="shared" si="7"/>
        <v>-23.642517157901807</v>
      </c>
      <c r="H108">
        <f t="shared" si="8"/>
        <v>3.3425171579018063</v>
      </c>
      <c r="I108">
        <f t="shared" si="9"/>
        <v>11.172420950867968</v>
      </c>
      <c r="K108">
        <f t="shared" si="10"/>
        <v>-26.97332201113456</v>
      </c>
      <c r="L108">
        <f t="shared" si="11"/>
        <v>-20.311712304669054</v>
      </c>
      <c r="M108">
        <f t="shared" si="12"/>
        <v>-30.304126864367312</v>
      </c>
      <c r="N108">
        <f t="shared" si="13"/>
        <v>-16.980907451436302</v>
      </c>
      <c r="O108">
        <f t="shared" si="14"/>
        <v>-33.634931717600068</v>
      </c>
      <c r="P108">
        <f t="shared" si="15"/>
        <v>-13.650102598203548</v>
      </c>
    </row>
    <row r="109" spans="2:16" ht="15.75" thickBot="1" x14ac:dyDescent="0.3">
      <c r="B109" s="1">
        <v>2017</v>
      </c>
      <c r="C109" s="2">
        <v>-29.9</v>
      </c>
      <c r="D109">
        <f t="shared" si="5"/>
        <v>-60308.299999999996</v>
      </c>
      <c r="E109">
        <f t="shared" si="6"/>
        <v>4068289</v>
      </c>
      <c r="F109">
        <f t="shared" si="7"/>
        <v>-23.565991826404826</v>
      </c>
      <c r="H109">
        <f t="shared" si="8"/>
        <v>-6.3340081735951728</v>
      </c>
      <c r="I109">
        <f t="shared" si="9"/>
        <v>40.119659543170457</v>
      </c>
      <c r="K109">
        <f t="shared" si="10"/>
        <v>-26.896796679637578</v>
      </c>
      <c r="L109">
        <f t="shared" si="11"/>
        <v>-20.235186973172073</v>
      </c>
      <c r="M109">
        <f t="shared" si="12"/>
        <v>-30.227601532870331</v>
      </c>
      <c r="N109">
        <f t="shared" si="13"/>
        <v>-16.904382119939321</v>
      </c>
      <c r="O109">
        <f t="shared" si="14"/>
        <v>-33.558406386103087</v>
      </c>
      <c r="P109">
        <f t="shared" si="15"/>
        <v>-13.573577266706566</v>
      </c>
    </row>
    <row r="110" spans="2:16" ht="15.75" thickBot="1" x14ac:dyDescent="0.3">
      <c r="B110" s="1">
        <v>2018</v>
      </c>
      <c r="C110" s="3">
        <v>-21.7</v>
      </c>
      <c r="D110">
        <f t="shared" si="5"/>
        <v>-43790.6</v>
      </c>
      <c r="E110">
        <f t="shared" si="6"/>
        <v>4072324</v>
      </c>
      <c r="F110">
        <f t="shared" si="7"/>
        <v>-23.489466494907816</v>
      </c>
      <c r="H110">
        <f t="shared" si="8"/>
        <v>1.789466494907817</v>
      </c>
      <c r="I110">
        <f t="shared" si="9"/>
        <v>3.2021903363976683</v>
      </c>
      <c r="K110">
        <f t="shared" si="10"/>
        <v>-26.820271348140569</v>
      </c>
      <c r="L110">
        <f t="shared" si="11"/>
        <v>-20.158661641675064</v>
      </c>
      <c r="M110">
        <f t="shared" si="12"/>
        <v>-30.151076201373321</v>
      </c>
      <c r="N110">
        <f t="shared" si="13"/>
        <v>-16.827856788442311</v>
      </c>
      <c r="O110">
        <f t="shared" si="14"/>
        <v>-33.481881054606077</v>
      </c>
      <c r="P110">
        <f t="shared" si="15"/>
        <v>-13.497051935209557</v>
      </c>
    </row>
    <row r="111" spans="2:16" ht="15.75" thickBot="1" x14ac:dyDescent="0.3">
      <c r="B111" s="1">
        <v>2019</v>
      </c>
      <c r="C111" s="3">
        <v>-19.8</v>
      </c>
      <c r="D111">
        <f t="shared" si="5"/>
        <v>-39976.200000000004</v>
      </c>
      <c r="E111">
        <f t="shared" si="6"/>
        <v>4076361</v>
      </c>
      <c r="F111">
        <f t="shared" si="7"/>
        <v>-23.412941163410807</v>
      </c>
      <c r="H111">
        <f t="shared" si="8"/>
        <v>3.612941163410806</v>
      </c>
      <c r="I111">
        <f t="shared" si="9"/>
        <v>13.053343850268227</v>
      </c>
      <c r="K111">
        <f t="shared" si="10"/>
        <v>-26.743746016643559</v>
      </c>
      <c r="L111">
        <f t="shared" si="11"/>
        <v>-20.082136310178054</v>
      </c>
      <c r="M111">
        <f t="shared" si="12"/>
        <v>-30.074550869876312</v>
      </c>
      <c r="N111">
        <f t="shared" si="13"/>
        <v>-16.751331456945302</v>
      </c>
      <c r="O111">
        <f t="shared" si="14"/>
        <v>-33.405355723109068</v>
      </c>
      <c r="P111">
        <f t="shared" si="15"/>
        <v>-13.420526603712547</v>
      </c>
    </row>
    <row r="112" spans="2:16" x14ac:dyDescent="0.25">
      <c r="B112" s="11">
        <v>2021</v>
      </c>
      <c r="C112" s="12">
        <v>-24.5</v>
      </c>
      <c r="D112">
        <f t="shared" si="5"/>
        <v>-49514.5</v>
      </c>
      <c r="E112">
        <f t="shared" si="6"/>
        <v>4084441</v>
      </c>
      <c r="F112">
        <f t="shared" si="7"/>
        <v>-23.259890500416788</v>
      </c>
      <c r="H112">
        <f t="shared" si="8"/>
        <v>-1.2401094995832125</v>
      </c>
      <c r="I112">
        <f t="shared" si="9"/>
        <v>1.5378715709565256</v>
      </c>
      <c r="K112">
        <f t="shared" si="10"/>
        <v>-26.59069535364954</v>
      </c>
      <c r="L112">
        <f t="shared" si="11"/>
        <v>-19.929085647184035</v>
      </c>
      <c r="M112">
        <f t="shared" si="12"/>
        <v>-29.921500206882293</v>
      </c>
      <c r="N112">
        <f t="shared" si="13"/>
        <v>-16.598280793951282</v>
      </c>
      <c r="O112">
        <f t="shared" si="14"/>
        <v>-33.252305060115049</v>
      </c>
      <c r="P112">
        <f t="shared" si="15"/>
        <v>-13.267475940718528</v>
      </c>
    </row>
    <row r="113" spans="2:9" x14ac:dyDescent="0.25">
      <c r="B113" t="s">
        <v>3</v>
      </c>
      <c r="C113" t="s">
        <v>4</v>
      </c>
      <c r="D113" t="s">
        <v>5</v>
      </c>
      <c r="E113" t="s">
        <v>7</v>
      </c>
      <c r="H113" s="15">
        <f>SUM(H63:H112)</f>
        <v>-1.2434497875801753E-13</v>
      </c>
      <c r="I113" s="15">
        <f>SUM(I63:I112)</f>
        <v>565.80730948626183</v>
      </c>
    </row>
    <row r="114" spans="2:9" x14ac:dyDescent="0.25">
      <c r="B114">
        <f>AVERAGE(B63:B112)</f>
        <v>1995.36</v>
      </c>
      <c r="C114">
        <f>AVERAGE(C63:C112)</f>
        <v>-25.222000000000001</v>
      </c>
      <c r="D114">
        <f>AVERAGE(D63:D112)</f>
        <v>-50310.432000000008</v>
      </c>
      <c r="E114">
        <f>AVERAGE(E63:E112)</f>
        <v>3981677.64</v>
      </c>
    </row>
    <row r="116" spans="2:9" x14ac:dyDescent="0.25">
      <c r="B116" t="s">
        <v>8</v>
      </c>
      <c r="C116">
        <f>(D114-B114*C114)/(E114-B114^2)</f>
        <v>7.6525331497004689E-2</v>
      </c>
      <c r="E116" t="s">
        <v>17</v>
      </c>
      <c r="F116">
        <f>I113/COUNT(I63:I113)</f>
        <v>11.09426097031886</v>
      </c>
    </row>
    <row r="117" spans="2:9" x14ac:dyDescent="0.25">
      <c r="B117" t="s">
        <v>9</v>
      </c>
      <c r="C117">
        <f>C114-C116*B114</f>
        <v>-177.91758545586328</v>
      </c>
      <c r="E117" t="s">
        <v>18</v>
      </c>
      <c r="F117">
        <f>F116^(1/2)</f>
        <v>3.330804853232753</v>
      </c>
    </row>
    <row r="119" spans="2:9" ht="15.75" thickBot="1" x14ac:dyDescent="0.3">
      <c r="B119" t="s">
        <v>14</v>
      </c>
    </row>
    <row r="120" spans="2:9" ht="15.75" thickBot="1" x14ac:dyDescent="0.3">
      <c r="B120" s="1" t="s">
        <v>0</v>
      </c>
      <c r="C120" s="1" t="s">
        <v>1</v>
      </c>
      <c r="D120" s="14" t="s">
        <v>20</v>
      </c>
      <c r="E120" s="13"/>
    </row>
    <row r="121" spans="2:9" ht="15.75" thickBot="1" x14ac:dyDescent="0.3">
      <c r="B121" s="1">
        <v>2022</v>
      </c>
      <c r="C121">
        <f>$C$116*B121+$C$117</f>
        <v>-23.183365168919806</v>
      </c>
      <c r="D121">
        <f>C121-2*$F$117</f>
        <v>-29.844974875385311</v>
      </c>
      <c r="E121">
        <f>C121+2*$F$117</f>
        <v>-16.521755462454301</v>
      </c>
    </row>
    <row r="122" spans="2:9" ht="15.75" thickBot="1" x14ac:dyDescent="0.3">
      <c r="B122" s="1">
        <v>2023</v>
      </c>
      <c r="C122">
        <f t="shared" ref="C122:C129" si="16">$C$116*B122+$C$117</f>
        <v>-23.106839837422797</v>
      </c>
      <c r="D122">
        <f t="shared" ref="D122:D129" si="17">C122-2*$F$117</f>
        <v>-29.768449543888302</v>
      </c>
      <c r="E122">
        <f t="shared" ref="E122:E129" si="18">C122+2*$F$117</f>
        <v>-16.445230130957292</v>
      </c>
    </row>
    <row r="123" spans="2:9" ht="15.75" thickBot="1" x14ac:dyDescent="0.3">
      <c r="B123" s="1">
        <v>2024</v>
      </c>
      <c r="C123">
        <f t="shared" si="16"/>
        <v>-23.030314505925787</v>
      </c>
      <c r="D123">
        <f t="shared" si="17"/>
        <v>-29.691924212391292</v>
      </c>
      <c r="E123">
        <f t="shared" si="18"/>
        <v>-16.368704799460282</v>
      </c>
    </row>
    <row r="124" spans="2:9" ht="15.75" thickBot="1" x14ac:dyDescent="0.3">
      <c r="B124" s="1">
        <v>2025</v>
      </c>
      <c r="C124">
        <f t="shared" si="16"/>
        <v>-22.953789174428778</v>
      </c>
      <c r="D124">
        <f t="shared" si="17"/>
        <v>-29.615398880894283</v>
      </c>
      <c r="E124">
        <f t="shared" si="18"/>
        <v>-16.292179467963273</v>
      </c>
    </row>
    <row r="125" spans="2:9" ht="15.75" thickBot="1" x14ac:dyDescent="0.3">
      <c r="B125" s="1">
        <v>2026</v>
      </c>
      <c r="C125">
        <f t="shared" si="16"/>
        <v>-22.877263842931768</v>
      </c>
      <c r="D125">
        <f t="shared" si="17"/>
        <v>-29.538873549397273</v>
      </c>
      <c r="E125">
        <f t="shared" si="18"/>
        <v>-16.215654136466263</v>
      </c>
    </row>
    <row r="126" spans="2:9" ht="15.75" thickBot="1" x14ac:dyDescent="0.3">
      <c r="B126" s="1">
        <v>2027</v>
      </c>
      <c r="C126">
        <f t="shared" si="16"/>
        <v>-22.800738511434758</v>
      </c>
      <c r="D126">
        <f t="shared" si="17"/>
        <v>-29.462348217900264</v>
      </c>
      <c r="E126">
        <f t="shared" si="18"/>
        <v>-16.139128804969253</v>
      </c>
    </row>
    <row r="127" spans="2:9" ht="15.75" thickBot="1" x14ac:dyDescent="0.3">
      <c r="B127" s="1">
        <v>2028</v>
      </c>
      <c r="C127">
        <f t="shared" si="16"/>
        <v>-22.724213179937777</v>
      </c>
      <c r="D127">
        <f t="shared" si="17"/>
        <v>-29.385822886403282</v>
      </c>
      <c r="E127">
        <f t="shared" si="18"/>
        <v>-16.062603473472272</v>
      </c>
    </row>
    <row r="128" spans="2:9" ht="15.75" thickBot="1" x14ac:dyDescent="0.3">
      <c r="B128" s="1">
        <v>2029</v>
      </c>
      <c r="C128">
        <f t="shared" si="16"/>
        <v>-22.647687848440768</v>
      </c>
      <c r="D128">
        <f t="shared" si="17"/>
        <v>-29.309297554906273</v>
      </c>
      <c r="E128">
        <f t="shared" si="18"/>
        <v>-15.986078141975263</v>
      </c>
    </row>
    <row r="129" spans="2:5" ht="15.75" thickBot="1" x14ac:dyDescent="0.3">
      <c r="B129" s="1">
        <v>2030</v>
      </c>
      <c r="C129">
        <f t="shared" si="16"/>
        <v>-22.571162516943758</v>
      </c>
      <c r="D129">
        <f t="shared" si="17"/>
        <v>-29.232772223409263</v>
      </c>
      <c r="E129">
        <f t="shared" si="18"/>
        <v>-15.909552810478253</v>
      </c>
    </row>
  </sheetData>
  <mergeCells count="5">
    <mergeCell ref="H2:I2"/>
    <mergeCell ref="K62:L62"/>
    <mergeCell ref="M62:N62"/>
    <mergeCell ref="O62:P62"/>
    <mergeCell ref="D120:E1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OlgaAbaeva</dc:creator>
  <cp:lastModifiedBy>OlgaAbaeva</cp:lastModifiedBy>
  <dcterms:created xsi:type="dcterms:W3CDTF">2023-03-24T19:15:50Z</dcterms:created>
  <dcterms:modified xsi:type="dcterms:W3CDTF">2023-03-24T22:22:06Z</dcterms:modified>
</cp:coreProperties>
</file>