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Архив\RushkaV\Учеба\Курсы Аналитик данных\3. Python\"/>
    </mc:Choice>
  </mc:AlternateContent>
  <bookViews>
    <workbookView xWindow="-105" yWindow="-105" windowWidth="23250" windowHeight="12720" activeTab="3"/>
  </bookViews>
  <sheets>
    <sheet name="Положительный" sheetId="1" r:id="rId1"/>
    <sheet name="Отрицательный" sheetId="2" r:id="rId2"/>
    <sheet name="Нейтральный" sheetId="3" r:id="rId3"/>
    <sheet name="Итоги теста" sheetId="4" r:id="rId4"/>
    <sheet name="Черновик" sheetId="5" state="hidden" r:id="rId5"/>
  </sheets>
  <definedNames>
    <definedName name="_xlnm._FilterDatabase" localSheetId="2" hidden="1">Нейтральный!$A$4:$P$42</definedName>
    <definedName name="_xlnm._FilterDatabase" localSheetId="0" hidden="1">Положительный!$A$4:$O$4</definedName>
    <definedName name="_xlnm._FilterDatabase" localSheetId="4" hidden="1">Черновик!$A$2:$S$55</definedName>
    <definedName name="_xlnm.Print_Area" localSheetId="3">'Итоги теста'!$A$1:$N$90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3" l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5" i="3"/>
  <c r="F3" i="3" l="1"/>
  <c r="O8" i="2" l="1"/>
  <c r="O7" i="2"/>
  <c r="O6" i="2"/>
  <c r="O5" i="2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S3" i="5"/>
  <c r="R3" i="5"/>
  <c r="AP9" i="4"/>
  <c r="O6" i="1"/>
  <c r="O7" i="1"/>
  <c r="O8" i="1"/>
  <c r="O9" i="1"/>
  <c r="O10" i="1"/>
  <c r="O11" i="1"/>
  <c r="O12" i="1"/>
  <c r="O13" i="1"/>
  <c r="O14" i="1"/>
  <c r="C2" i="1" s="1"/>
  <c r="O15" i="1"/>
  <c r="O5" i="1"/>
  <c r="AR7" i="4"/>
  <c r="AR6" i="4"/>
  <c r="AR5" i="4"/>
  <c r="P26" i="3" l="1"/>
  <c r="P14" i="3"/>
  <c r="P13" i="3"/>
  <c r="P12" i="3"/>
  <c r="P11" i="3"/>
  <c r="P39" i="3"/>
  <c r="P37" i="3"/>
  <c r="P23" i="3"/>
  <c r="P22" i="3"/>
  <c r="P33" i="3"/>
  <c r="P21" i="3"/>
  <c r="P9" i="3"/>
  <c r="P8" i="3"/>
  <c r="P15" i="3"/>
  <c r="P24" i="3"/>
  <c r="P34" i="3"/>
  <c r="P32" i="3"/>
  <c r="P7" i="3"/>
  <c r="P27" i="3"/>
  <c r="P25" i="3"/>
  <c r="P35" i="3"/>
  <c r="P20" i="3"/>
  <c r="P31" i="3"/>
  <c r="P19" i="3"/>
  <c r="P42" i="3"/>
  <c r="P30" i="3"/>
  <c r="P18" i="3"/>
  <c r="P6" i="3"/>
  <c r="P5" i="3"/>
  <c r="P38" i="3"/>
  <c r="P36" i="3"/>
  <c r="P10" i="3"/>
  <c r="P41" i="3"/>
  <c r="P29" i="3"/>
  <c r="P17" i="3"/>
  <c r="P40" i="3"/>
  <c r="P28" i="3"/>
  <c r="P16" i="3"/>
  <c r="C2" i="2"/>
  <c r="F2" i="3" l="1"/>
</calcChain>
</file>

<file path=xl/comments1.xml><?xml version="1.0" encoding="utf-8"?>
<comments xmlns="http://schemas.openxmlformats.org/spreadsheetml/2006/main">
  <authors>
    <author>Дмитрий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Вставьте значение
</t>
        </r>
      </text>
    </comment>
  </commentList>
</comments>
</file>

<file path=xl/comments2.xml><?xml version="1.0" encoding="utf-8"?>
<comments xmlns="http://schemas.openxmlformats.org/spreadsheetml/2006/main">
  <authors>
    <author>Дмитрий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Вставьте значение
</t>
        </r>
      </text>
    </comment>
  </commentList>
</comments>
</file>

<file path=xl/sharedStrings.xml><?xml version="1.0" encoding="utf-8"?>
<sst xmlns="http://schemas.openxmlformats.org/spreadsheetml/2006/main" count="388" uniqueCount="79">
  <si>
    <t>city</t>
  </si>
  <si>
    <t>id_trading_point</t>
  </si>
  <si>
    <t>count_all</t>
  </si>
  <si>
    <t>count_test</t>
  </si>
  <si>
    <t>count_control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</si>
  <si>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</si>
  <si>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</si>
  <si>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</si>
  <si>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</si>
  <si>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</si>
  <si>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</si>
  <si>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</si>
  <si>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</si>
  <si>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result</t>
  </si>
  <si>
    <t>Владимир</t>
  </si>
  <si>
    <t>Казань</t>
  </si>
  <si>
    <t>Москва</t>
  </si>
  <si>
    <t>Самара</t>
  </si>
  <si>
    <t>Санкт-Петербург</t>
  </si>
  <si>
    <t>положительный исход</t>
  </si>
  <si>
    <t>Волгоград</t>
  </si>
  <si>
    <t>Краснодар</t>
  </si>
  <si>
    <t>Сочи</t>
  </si>
  <si>
    <t>отрицательный исход</t>
  </si>
  <si>
    <t>Великий Новгород</t>
  </si>
  <si>
    <t>Дмитров</t>
  </si>
  <si>
    <t>Красноярск</t>
  </si>
  <si>
    <t>Мурманск</t>
  </si>
  <si>
    <t>Нижний Новгород</t>
  </si>
  <si>
    <t>Саратов</t>
  </si>
  <si>
    <t>Сахалинск</t>
  </si>
  <si>
    <t>Тольятти</t>
  </si>
  <si>
    <t>Тюмень</t>
  </si>
  <si>
    <t>нейтральный исход</t>
  </si>
  <si>
    <t>нейтральные</t>
  </si>
  <si>
    <t>ТТ</t>
  </si>
  <si>
    <t>Город</t>
  </si>
  <si>
    <t>Группа А</t>
  </si>
  <si>
    <t>Группа В</t>
  </si>
  <si>
    <t>Размер среднего чека</t>
  </si>
  <si>
    <t>Количество потенциальных клиентов</t>
  </si>
  <si>
    <t>benefit</t>
  </si>
  <si>
    <t>Результаты А/В теста по  способу информирования клиентов</t>
  </si>
  <si>
    <t>всего клиентов</t>
  </si>
  <si>
    <t xml:space="preserve">      Конверсия в покупку</t>
  </si>
  <si>
    <t>Кол-во клиентов</t>
  </si>
  <si>
    <t>Разница в чеке</t>
  </si>
  <si>
    <t>Потенциальная выгода от замены механики</t>
  </si>
  <si>
    <t>Потенциальный убыток от замены механики</t>
  </si>
  <si>
    <t>MDE - сумма в рублях (разница между средними платежами в группах)</t>
  </si>
  <si>
    <t>% выборки ТТ</t>
  </si>
  <si>
    <t>% выборки Города</t>
  </si>
  <si>
    <t>N_observations</t>
  </si>
  <si>
    <t>Недостоющее количество наблюдений</t>
  </si>
  <si>
    <t>Проведено наблюдений</t>
  </si>
  <si>
    <t>комбинированная диаграмма: 1. кол-клиентов столбиками, разница в чеке - линия</t>
  </si>
  <si>
    <t>текстом - вывод!</t>
  </si>
  <si>
    <t>пузырчатая диаграмма</t>
  </si>
  <si>
    <t>тепловая карта</t>
  </si>
  <si>
    <t>МСК</t>
  </si>
  <si>
    <t>СПб</t>
  </si>
  <si>
    <t>пуш-уведомление</t>
  </si>
  <si>
    <t>Структура распределения чеков по всей выборке по группам</t>
  </si>
  <si>
    <t>Вывод:</t>
  </si>
  <si>
    <t>Мои предложения:</t>
  </si>
  <si>
    <t>Разница в среднем чеке по размерам городов</t>
  </si>
  <si>
    <t>Разница в среднем чеке по городам с разбивкой по ТТ</t>
  </si>
  <si>
    <t>missing_obs</t>
  </si>
  <si>
    <t xml:space="preserve">1. Переключаем города с положительным исходом на пуш-уведомления (Москва, Самара?, Владимир)
2. Для получения значимого результата по остальным городам нам не хватило наблюдений. Проанализировать срок проведения исследования по калькулятору кол-ва наблидений по MDE. </t>
  </si>
  <si>
    <t>Положительный исход</t>
  </si>
  <si>
    <t>Отрицательный исход</t>
  </si>
  <si>
    <t>Нейтральный исход</t>
  </si>
  <si>
    <t>банер в приложении</t>
  </si>
  <si>
    <t>Количество наблюдений по городам и группам</t>
  </si>
  <si>
    <t>Города</t>
  </si>
  <si>
    <t>Торговые точки (ТТ)</t>
  </si>
  <si>
    <t>Клиенты</t>
  </si>
  <si>
    <r>
      <rPr>
        <i/>
        <sz val="16"/>
        <color rgb="FF0070C0"/>
        <rFont val="Calibri"/>
        <family val="2"/>
        <scheme val="minor"/>
      </rPr>
      <t xml:space="preserve">банер в приложении </t>
    </r>
    <r>
      <rPr>
        <i/>
        <sz val="16"/>
        <rFont val="Calibri"/>
        <family val="2"/>
        <scheme val="minor"/>
      </rPr>
      <t>/</t>
    </r>
    <r>
      <rPr>
        <i/>
        <sz val="16"/>
        <color rgb="FF0070C0"/>
        <rFont val="Calibri"/>
        <family val="2"/>
        <scheme val="minor"/>
      </rPr>
      <t xml:space="preserve"> </t>
    </r>
    <r>
      <rPr>
        <i/>
        <sz val="16"/>
        <color rgb="FF00B050"/>
        <rFont val="Calibri"/>
        <family val="2"/>
        <scheme val="minor"/>
      </rPr>
      <t>пуш-уведомления</t>
    </r>
  </si>
  <si>
    <r>
      <t xml:space="preserve">1. На всей выборки </t>
    </r>
    <r>
      <rPr>
        <sz val="11"/>
        <color rgb="FF00B050"/>
        <rFont val="Calibri"/>
        <family val="2"/>
        <scheme val="minor"/>
      </rPr>
      <t>пуш-уведомления</t>
    </r>
    <r>
      <rPr>
        <sz val="11"/>
        <rFont val="Calibri"/>
        <family val="2"/>
        <scheme val="minor"/>
      </rPr>
      <t xml:space="preserve"> работают лучше со статистической значимостью. 
2. По сегментам (города и торговые точки) в 68% разница не стат.значима 
3. Конверсия ведет себя также как и средний чек, в т.ч. на сегментах
4. Настораживает разница средних платежей в Самаре. Требуется доп.проверка.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</si>
</sst>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i/>
      <sz val="16"/>
      <color rgb="FF00B050"/>
      <name val="Calibri"/>
      <family val="2"/>
      <scheme val="minor"/>
    </font>
    <font>
      <i/>
      <sz val="16"/>
      <color rgb="FF0070C0"/>
      <name val="Calibri"/>
      <family val="2"/>
      <scheme val="minor"/>
    </font>
    <font>
      <i/>
      <sz val="16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164" fontId="0" fillId="0" borderId="0" xfId="1" applyFont="1"/>
    <xf numFmtId="164" fontId="0" fillId="3" borderId="0" xfId="1" applyFont="1" applyFill="1"/>
    <xf numFmtId="0" fontId="0" fillId="0" borderId="2" xfId="0" applyBorder="1"/>
    <xf numFmtId="164" fontId="1" fillId="2" borderId="0" xfId="1" applyFont="1" applyFill="1"/>
    <xf numFmtId="0" fontId="0" fillId="2" borderId="0" xfId="0" applyFill="1"/>
    <xf numFmtId="0" fontId="0" fillId="6" borderId="0" xfId="0" applyFill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6" borderId="8" xfId="0" applyFill="1" applyBorder="1"/>
    <xf numFmtId="165" fontId="0" fillId="6" borderId="0" xfId="1" applyNumberFormat="1" applyFont="1" applyFill="1" applyBorder="1"/>
    <xf numFmtId="0" fontId="0" fillId="6" borderId="9" xfId="0" applyFill="1" applyBorder="1"/>
    <xf numFmtId="0" fontId="0" fillId="5" borderId="8" xfId="0" applyFill="1" applyBorder="1"/>
    <xf numFmtId="165" fontId="0" fillId="5" borderId="0" xfId="1" applyNumberFormat="1" applyFont="1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165" fontId="0" fillId="5" borderId="11" xfId="1" applyNumberFormat="1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7" borderId="0" xfId="0" applyFill="1"/>
    <xf numFmtId="0" fontId="0" fillId="4" borderId="8" xfId="0" applyFill="1" applyBorder="1"/>
    <xf numFmtId="165" fontId="0" fillId="4" borderId="0" xfId="1" applyNumberFormat="1" applyFont="1" applyFill="1" applyBorder="1"/>
    <xf numFmtId="0" fontId="0" fillId="4" borderId="0" xfId="0" applyFill="1"/>
    <xf numFmtId="0" fontId="0" fillId="4" borderId="9" xfId="0" applyFill="1" applyBorder="1"/>
    <xf numFmtId="0" fontId="5" fillId="0" borderId="0" xfId="0" applyFont="1"/>
    <xf numFmtId="165" fontId="0" fillId="0" borderId="0" xfId="1" applyNumberFormat="1" applyFont="1"/>
    <xf numFmtId="165" fontId="0" fillId="3" borderId="0" xfId="1" applyNumberFormat="1" applyFont="1" applyFill="1"/>
    <xf numFmtId="165" fontId="0" fillId="0" borderId="0" xfId="0" applyNumberFormat="1"/>
    <xf numFmtId="165" fontId="0" fillId="2" borderId="0" xfId="1" applyNumberFormat="1" applyFont="1" applyFill="1"/>
    <xf numFmtId="165" fontId="6" fillId="8" borderId="0" xfId="0" applyNumberFormat="1" applyFont="1" applyFill="1"/>
    <xf numFmtId="0" fontId="0" fillId="4" borderId="0" xfId="0" applyFill="1" applyBorder="1"/>
    <xf numFmtId="0" fontId="0" fillId="6" borderId="0" xfId="0" applyFill="1" applyBorder="1"/>
    <xf numFmtId="0" fontId="1" fillId="0" borderId="13" xfId="0" applyFont="1" applyBorder="1" applyAlignment="1">
      <alignment vertical="top"/>
    </xf>
    <xf numFmtId="0" fontId="7" fillId="0" borderId="0" xfId="0" applyFont="1" applyAlignment="1">
      <alignment horizontal="center"/>
    </xf>
    <xf numFmtId="165" fontId="0" fillId="0" borderId="2" xfId="1" applyNumberFormat="1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13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wrapText="1" indent="2"/>
    </xf>
    <xf numFmtId="0" fontId="11" fillId="0" borderId="0" xfId="0" applyFont="1" applyAlignment="1">
      <alignment horizontal="left" wrapText="1" indent="2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colors>
    <mruColors>
      <color rgb="FF007FDE"/>
      <color rgb="FFFFC5C5"/>
      <color rgb="FFFF5D5D"/>
      <color rgb="FFA0F2B2"/>
      <color rgb="FF7AFE80"/>
      <color rgb="FF79FFB6"/>
      <color rgb="FFCDF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Исход эксперемента по </a:t>
            </a:r>
            <a:r>
              <a:rPr lang="ru-RU" sz="1400"/>
              <a:t>ТТ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EB-46F7-BA7A-FC3167478E07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EB-46F7-BA7A-FC3167478E07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EB-46F7-BA7A-FC3167478E07}"/>
              </c:ext>
            </c:extLst>
          </c:dPt>
          <c:dLbls>
            <c:dLbl>
              <c:idx val="1"/>
              <c:layout>
                <c:manualLayout>
                  <c:x val="-0.10276096376603888"/>
                  <c:y val="2.660936192825334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FEB-46F7-BA7A-FC3167478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'Итоги теста'!$AO$5:$AO$7</c:f>
              <c:strCache>
                <c:ptCount val="3"/>
                <c:pt idx="0">
                  <c:v>пуш-уведомление</c:v>
                </c:pt>
                <c:pt idx="1">
                  <c:v>банер в приложении</c:v>
                </c:pt>
                <c:pt idx="2">
                  <c:v>нейтральные</c:v>
                </c:pt>
              </c:strCache>
            </c:strRef>
          </c:cat>
          <c:val>
            <c:numRef>
              <c:f>'Итоги теста'!$AQ$5:$AQ$7</c:f>
              <c:numCache>
                <c:formatCode>General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B-46F7-BA7A-FC3167478E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EE6F-4066-9DD8-A8927212FB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EE6F-4066-9DD8-A8927212FB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E6F-4066-9DD8-A8927212FB0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'Итоги теста'!$AO$5:$AO$7</c15:sqref>
                        </c15:formulaRef>
                      </c:ext>
                    </c:extLst>
                    <c:strCache>
                      <c:ptCount val="3"/>
                      <c:pt idx="0">
                        <c:v>пуш-уведомление</c:v>
                      </c:pt>
                      <c:pt idx="1">
                        <c:v>банер в приложении</c:v>
                      </c:pt>
                      <c:pt idx="2">
                        <c:v>нейтральные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'Итоги теста'!$AP$5:$AP$7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EB-46F7-BA7A-FC3167478E0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Разница в среднем чеке в 10 самых крупных торговых точках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8361840225385348"/>
          <c:y val="1.6326534110350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012613283217953E-2"/>
          <c:y val="8.7121326529969484E-2"/>
          <c:w val="0.92478916292434776"/>
          <c:h val="0.79928947437773301"/>
        </c:manualLayout>
      </c:layout>
      <c:bubbleChart>
        <c:varyColors val="0"/>
        <c:ser>
          <c:idx val="0"/>
          <c:order val="0"/>
          <c:tx>
            <c:strRef>
              <c:f>Черновик!$C$69</c:f>
              <c:strCache>
                <c:ptCount val="1"/>
                <c:pt idx="0">
                  <c:v>ТТ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28-4B68-96F4-D31F33E1B246}"/>
              </c:ext>
            </c:extLst>
          </c:dPt>
          <c:dPt>
            <c:idx val="3"/>
            <c:invertIfNegative val="0"/>
            <c:bubble3D val="0"/>
            <c:spPr>
              <a:solidFill>
                <a:srgbClr val="007F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28-4B68-96F4-D31F33E1B24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28-4B68-96F4-D31F33E1B246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28-4B68-96F4-D31F33E1B24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28-4B68-96F4-D31F33E1B246}"/>
              </c:ext>
            </c:extLst>
          </c:dPt>
          <c:dPt>
            <c:idx val="9"/>
            <c:invertIfNegative val="0"/>
            <c:bubble3D val="0"/>
            <c:spPr>
              <a:solidFill>
                <a:srgbClr val="007F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28-4B68-96F4-D31F33E1B2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Черновик!$B$70:$C$79</c:f>
              <c:multiLvlStrCache>
                <c:ptCount val="10"/>
                <c:lvl>
                  <c:pt idx="0">
                    <c:v> 2 652 </c:v>
                  </c:pt>
                  <c:pt idx="1">
                    <c:v> 453 </c:v>
                  </c:pt>
                  <c:pt idx="2">
                    <c:v> 80 </c:v>
                  </c:pt>
                  <c:pt idx="3">
                    <c:v> 1 101 </c:v>
                  </c:pt>
                  <c:pt idx="4">
                    <c:v> 1 654 </c:v>
                  </c:pt>
                  <c:pt idx="5">
                    <c:v> 3 987 </c:v>
                  </c:pt>
                  <c:pt idx="6">
                    <c:v> 516 </c:v>
                  </c:pt>
                  <c:pt idx="7">
                    <c:v> 277 </c:v>
                  </c:pt>
                  <c:pt idx="8">
                    <c:v> 112 </c:v>
                  </c:pt>
                  <c:pt idx="9">
                    <c:v> 66 </c:v>
                  </c:pt>
                </c:lvl>
                <c:lvl>
                  <c:pt idx="0">
                    <c:v>МСК</c:v>
                  </c:pt>
                  <c:pt idx="1">
                    <c:v>СПб</c:v>
                  </c:pt>
                  <c:pt idx="2">
                    <c:v>Саратов</c:v>
                  </c:pt>
                  <c:pt idx="3">
                    <c:v>Краснодар</c:v>
                  </c:pt>
                  <c:pt idx="4">
                    <c:v>МСК</c:v>
                  </c:pt>
                  <c:pt idx="5">
                    <c:v>МСК</c:v>
                  </c:pt>
                  <c:pt idx="6">
                    <c:v>Казань</c:v>
                  </c:pt>
                  <c:pt idx="7">
                    <c:v>Красноярск</c:v>
                  </c:pt>
                  <c:pt idx="8">
                    <c:v>СПб</c:v>
                  </c:pt>
                  <c:pt idx="9">
                    <c:v>Волгоград</c:v>
                  </c:pt>
                </c:lvl>
              </c:multiLvlStrCache>
            </c:multiLvlStrRef>
          </c:xVal>
          <c:yVal>
            <c:numRef>
              <c:f>Черновик!$J$70:$J$79</c:f>
              <c:numCache>
                <c:formatCode>General</c:formatCode>
                <c:ptCount val="10"/>
                <c:pt idx="0">
                  <c:v>440.25</c:v>
                </c:pt>
                <c:pt idx="1">
                  <c:v>42.079999999999927</c:v>
                </c:pt>
                <c:pt idx="2">
                  <c:v>-0.13000000000010911</c:v>
                </c:pt>
                <c:pt idx="3">
                  <c:v>-234.34999999999991</c:v>
                </c:pt>
                <c:pt idx="4">
                  <c:v>624.0600000000004</c:v>
                </c:pt>
                <c:pt idx="5">
                  <c:v>-7.5</c:v>
                </c:pt>
                <c:pt idx="6">
                  <c:v>144.94000000000011</c:v>
                </c:pt>
                <c:pt idx="7">
                  <c:v>-69.230000000000246</c:v>
                </c:pt>
                <c:pt idx="8">
                  <c:v>-175.05999999999989</c:v>
                </c:pt>
                <c:pt idx="9">
                  <c:v>-225.76</c:v>
                </c:pt>
              </c:numCache>
            </c:numRef>
          </c:yVal>
          <c:bubbleSize>
            <c:numRef>
              <c:f>Черновик!$D$70:$D$79</c:f>
              <c:numCache>
                <c:formatCode>_-* #\ ##0_-;\-* #\ ##0_-;_-* "-"??_-;_-@_-</c:formatCode>
                <c:ptCount val="10"/>
                <c:pt idx="0">
                  <c:v>5049</c:v>
                </c:pt>
                <c:pt idx="1">
                  <c:v>2446</c:v>
                </c:pt>
                <c:pt idx="2">
                  <c:v>1971</c:v>
                </c:pt>
                <c:pt idx="3">
                  <c:v>1882</c:v>
                </c:pt>
                <c:pt idx="4">
                  <c:v>1749</c:v>
                </c:pt>
                <c:pt idx="5">
                  <c:v>1688</c:v>
                </c:pt>
                <c:pt idx="6">
                  <c:v>1639</c:v>
                </c:pt>
                <c:pt idx="7">
                  <c:v>1608</c:v>
                </c:pt>
                <c:pt idx="8">
                  <c:v>1569</c:v>
                </c:pt>
                <c:pt idx="9">
                  <c:v>1558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5128-4B68-96F4-D31F33E1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13927264"/>
        <c:axId val="1313930592"/>
      </c:bubbleChart>
      <c:valAx>
        <c:axId val="1313927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out"/>
        <c:minorTickMark val="none"/>
        <c:tickLblPos val="nextTo"/>
        <c:crossAx val="1313930592"/>
        <c:crosses val="autoZero"/>
        <c:crossBetween val="midCat"/>
      </c:valAx>
      <c:valAx>
        <c:axId val="13139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9272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Исход эксперемента по городам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5758009823935402"/>
          <c:y val="0.13182674199623351"/>
          <c:w val="0.54656819858302019"/>
          <c:h val="0.70868588460340753"/>
        </c:manualLayout>
      </c:layout>
      <c:pie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E-4282-BCE8-772CF4765A14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E-4282-BCE8-772CF4765A14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E-4282-BCE8-772CF4765A14}"/>
              </c:ext>
            </c:extLst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ECE-4282-BCE8-772CF4765A14}"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ECE-4282-BCE8-772CF4765A14}"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ECE-4282-BCE8-772CF4765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'Итоги теста'!$AO$5:$AO$7</c:f>
              <c:strCache>
                <c:ptCount val="3"/>
                <c:pt idx="0">
                  <c:v>пуш-уведомление</c:v>
                </c:pt>
                <c:pt idx="1">
                  <c:v>банер в приложении</c:v>
                </c:pt>
                <c:pt idx="2">
                  <c:v>нейтральные</c:v>
                </c:pt>
              </c:strCache>
            </c:strRef>
          </c:cat>
          <c:val>
            <c:numRef>
              <c:f>'Итоги теста'!$AP$5:$AP$7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911-4E25-BC3E-CC1AC3A8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BECE-4282-BCE8-772CF4765A1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BECE-4282-BCE8-772CF4765A1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BECE-4282-BCE8-772CF4765A1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'Итоги теста'!$AO$5:$AO$7</c15:sqref>
                        </c15:formulaRef>
                      </c:ext>
                    </c:extLst>
                    <c:strCache>
                      <c:ptCount val="3"/>
                      <c:pt idx="0">
                        <c:v>пуш-уведомление</c:v>
                      </c:pt>
                      <c:pt idx="1">
                        <c:v>банер в приложении</c:v>
                      </c:pt>
                      <c:pt idx="2">
                        <c:v>нейтральные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'Итоги теста'!$AQ$5:$AQ$7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</c:v>
                      </c:pt>
                      <c:pt idx="1">
                        <c:v>4</c:v>
                      </c:pt>
                      <c:pt idx="2">
                        <c:v>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11-4E25-BC3E-CC1AC3A8E19A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rgbClr val="00B05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5911-4E25-BC3E-CC1AC3A8E19A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FF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5911-4E25-BC3E-CC1AC3A8E19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bg1">
                        <a:lumMod val="7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5911-4E25-BC3E-CC1AC3A8E19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'Итоги теста'!$AO$5:$AO$7</c15:sqref>
                        </c15:formulaRef>
                      </c:ext>
                    </c:extLst>
                    <c:strCache>
                      <c:ptCount val="3"/>
                      <c:pt idx="0">
                        <c:v>пуш-уведомление</c:v>
                      </c:pt>
                      <c:pt idx="1">
                        <c:v>банер в приложении</c:v>
                      </c:pt>
                      <c:pt idx="2">
                        <c:v>нейтральные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'Итоги теста'!$AR$5:$AR$7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0.23629999999999998</c:v>
                      </c:pt>
                      <c:pt idx="1">
                        <c:v>8.2599999999999993E-2</c:v>
                      </c:pt>
                      <c:pt idx="2">
                        <c:v>0.68110000000000004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11-4E25-BC3E-CC1AC3A8E19A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rgbClr val="00B05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4-BECE-4282-BCE8-772CF4765A14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FF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BECE-4282-BCE8-772CF4765A1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bg1">
                        <a:lumMod val="7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BECE-4282-BCE8-772CF4765A1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'Итоги теста'!$AO$5:$AO$7</c15:sqref>
                        </c15:formulaRef>
                      </c:ext>
                    </c:extLst>
                    <c:strCache>
                      <c:ptCount val="3"/>
                      <c:pt idx="0">
                        <c:v>пуш-уведомление</c:v>
                      </c:pt>
                      <c:pt idx="1">
                        <c:v>банер в приложении</c:v>
                      </c:pt>
                      <c:pt idx="2">
                        <c:v>нейтральные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'Итоги теста'!$AS$5:$AS$7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0.31670000000000004</c:v>
                      </c:pt>
                      <c:pt idx="1">
                        <c:v>6.480000000000001E-2</c:v>
                      </c:pt>
                      <c:pt idx="2">
                        <c:v>0.61860000000000004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ECE-4282-BCE8-772CF4765A1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0" i="0" u="none" strike="noStrike" baseline="0">
                <a:effectLst/>
              </a:rPr>
              <a:t>р</a:t>
            </a:r>
            <a:r>
              <a:rPr lang="ru-RU" sz="1000"/>
              <a:t>азмер   Т</a:t>
            </a:r>
            <a:r>
              <a:rPr lang="ru-RU" sz="1000" baseline="0"/>
              <a:t>Т</a:t>
            </a:r>
            <a:endParaRPr lang="ru-RU" sz="1000"/>
          </a:p>
        </c:rich>
      </c:tx>
      <c:layout>
        <c:manualLayout>
          <c:xMode val="edge"/>
          <c:yMode val="edge"/>
          <c:x val="0.22300458845522009"/>
          <c:y val="4.7541227157925592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963860286694914E-2"/>
          <c:y val="0.14504729361659982"/>
          <c:w val="0.77075473479484125"/>
          <c:h val="0.80856534442628636"/>
        </c:manualLayout>
      </c:layout>
      <c:pieChart>
        <c:varyColors val="1"/>
        <c:ser>
          <c:idx val="2"/>
          <c:order val="2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3D-4843-A682-F9084EF46734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D-4843-A682-F9084EF46734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3D-4843-A682-F9084EF46734}"/>
              </c:ext>
            </c:extLst>
          </c:dPt>
          <c:dLbls>
            <c:dLbl>
              <c:idx val="1"/>
              <c:layout>
                <c:manualLayout>
                  <c:x val="-0.13127584661673389"/>
                  <c:y val="-4.03520901350745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13D-4843-A682-F9084EF46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'Итоги теста'!$AO$5:$AO$7</c:f>
              <c:strCache>
                <c:ptCount val="3"/>
                <c:pt idx="0">
                  <c:v>пуш-уведомление</c:v>
                </c:pt>
                <c:pt idx="1">
                  <c:v>банер в приложении</c:v>
                </c:pt>
                <c:pt idx="2">
                  <c:v>нейтральные</c:v>
                </c:pt>
              </c:strCache>
            </c:strRef>
          </c:cat>
          <c:val>
            <c:numRef>
              <c:f>'Итоги теста'!$AR$5:$AR$7</c:f>
              <c:numCache>
                <c:formatCode>0%</c:formatCode>
                <c:ptCount val="3"/>
                <c:pt idx="0">
                  <c:v>0.23629999999999998</c:v>
                </c:pt>
                <c:pt idx="1">
                  <c:v>8.2599999999999993E-2</c:v>
                </c:pt>
                <c:pt idx="2">
                  <c:v>0.68110000000000004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3D-4843-A682-F9084EF4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D13D-4843-A682-F9084EF4673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D13D-4843-A682-F9084EF4673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D13D-4843-A682-F9084EF4673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'Итоги теста'!$AO$5:$AO$7</c15:sqref>
                        </c15:formulaRef>
                      </c:ext>
                    </c:extLst>
                    <c:strCache>
                      <c:ptCount val="3"/>
                      <c:pt idx="0">
                        <c:v>пуш-уведомление</c:v>
                      </c:pt>
                      <c:pt idx="1">
                        <c:v>банер в приложении</c:v>
                      </c:pt>
                      <c:pt idx="2">
                        <c:v>нейтральные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'Итоги теста'!$AP$5:$AP$7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13D-4843-A682-F9084EF46734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D13D-4843-A682-F9084EF4673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D13D-4843-A682-F9084EF4673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D13D-4843-A682-F9084EF4673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'Итоги теста'!$AO$5:$AO$7</c15:sqref>
                        </c15:formulaRef>
                      </c:ext>
                    </c:extLst>
                    <c:strCache>
                      <c:ptCount val="3"/>
                      <c:pt idx="0">
                        <c:v>пуш-уведомление</c:v>
                      </c:pt>
                      <c:pt idx="1">
                        <c:v>банер в приложении</c:v>
                      </c:pt>
                      <c:pt idx="2">
                        <c:v>нейтральные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'Итоги теста'!$AQ$5:$AQ$7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</c:v>
                      </c:pt>
                      <c:pt idx="1">
                        <c:v>4</c:v>
                      </c:pt>
                      <c:pt idx="2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13D-4843-A682-F9084EF4673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</a:t>
            </a:r>
            <a:r>
              <a:rPr lang="ru-RU" baseline="0"/>
              <a:t> в среднем чеке в 10 самых крупных городах</a:t>
            </a:r>
            <a:endParaRPr lang="ru-RU"/>
          </a:p>
        </c:rich>
      </c:tx>
      <c:layout>
        <c:manualLayout>
          <c:xMode val="edge"/>
          <c:yMode val="edge"/>
          <c:x val="0.15557966645761942"/>
          <c:y val="5.398110661268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Черновик!$D$57</c:f>
              <c:strCache>
                <c:ptCount val="1"/>
                <c:pt idx="0">
                  <c:v>Кол-во клиентов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0E8-47E0-A532-117A1FC910C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0E8-47E0-A532-117A1FC910C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0E8-47E0-A532-117A1FC910C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0E8-47E0-A532-117A1FC910C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0E8-47E0-A532-117A1FC910C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E8-47E0-A532-117A1FC910C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0E8-47E0-A532-117A1FC910C3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0E8-47E0-A532-117A1FC910C3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0E8-47E0-A532-117A1FC910C3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0E8-47E0-A532-117A1FC910C3}"/>
              </c:ext>
            </c:extLst>
          </c:dPt>
          <c:cat>
            <c:strRef>
              <c:f>Черновик!$B$58:$B$67</c:f>
              <c:strCache>
                <c:ptCount val="10"/>
                <c:pt idx="0">
                  <c:v>Москва</c:v>
                </c:pt>
                <c:pt idx="1">
                  <c:v>Санкт-Петербург</c:v>
                </c:pt>
                <c:pt idx="2">
                  <c:v>Красноярск</c:v>
                </c:pt>
                <c:pt idx="3">
                  <c:v>Казань</c:v>
                </c:pt>
                <c:pt idx="4">
                  <c:v>Краснодар</c:v>
                </c:pt>
                <c:pt idx="5">
                  <c:v>Саратов</c:v>
                </c:pt>
                <c:pt idx="6">
                  <c:v>Мурманск</c:v>
                </c:pt>
                <c:pt idx="7">
                  <c:v>Самара</c:v>
                </c:pt>
                <c:pt idx="8">
                  <c:v>Сочи</c:v>
                </c:pt>
                <c:pt idx="9">
                  <c:v>Волгоград</c:v>
                </c:pt>
              </c:strCache>
            </c:strRef>
          </c:cat>
          <c:val>
            <c:numRef>
              <c:f>Черновик!$D$58:$D$67</c:f>
              <c:numCache>
                <c:formatCode>_-* #\ ##0_-;\-* #\ ##0_-;_-* "-"??_-;_-@_-</c:formatCode>
                <c:ptCount val="10"/>
                <c:pt idx="0">
                  <c:v>13381</c:v>
                </c:pt>
                <c:pt idx="1">
                  <c:v>10258</c:v>
                </c:pt>
                <c:pt idx="2">
                  <c:v>6734</c:v>
                </c:pt>
                <c:pt idx="3">
                  <c:v>6345</c:v>
                </c:pt>
                <c:pt idx="4">
                  <c:v>2523</c:v>
                </c:pt>
                <c:pt idx="5">
                  <c:v>2434</c:v>
                </c:pt>
                <c:pt idx="6">
                  <c:v>2347</c:v>
                </c:pt>
                <c:pt idx="7">
                  <c:v>1875</c:v>
                </c:pt>
                <c:pt idx="8">
                  <c:v>1821</c:v>
                </c:pt>
                <c:pt idx="9">
                  <c:v>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8-47E0-A532-117A1FC9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530511"/>
        <c:axId val="1454510959"/>
      </c:barChart>
      <c:lineChart>
        <c:grouping val="stacked"/>
        <c:varyColors val="0"/>
        <c:ser>
          <c:idx val="2"/>
          <c:order val="1"/>
          <c:tx>
            <c:strRef>
              <c:f>Черновик!$J$57</c:f>
              <c:strCache>
                <c:ptCount val="1"/>
                <c:pt idx="0">
                  <c:v>Разница в чеке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Черновик!$B$58:$B$67</c:f>
              <c:strCache>
                <c:ptCount val="10"/>
                <c:pt idx="0">
                  <c:v>Москва</c:v>
                </c:pt>
                <c:pt idx="1">
                  <c:v>Санкт-Петербург</c:v>
                </c:pt>
                <c:pt idx="2">
                  <c:v>Красноярск</c:v>
                </c:pt>
                <c:pt idx="3">
                  <c:v>Казань</c:v>
                </c:pt>
                <c:pt idx="4">
                  <c:v>Краснодар</c:v>
                </c:pt>
                <c:pt idx="5">
                  <c:v>Саратов</c:v>
                </c:pt>
                <c:pt idx="6">
                  <c:v>Мурманск</c:v>
                </c:pt>
                <c:pt idx="7">
                  <c:v>Самара</c:v>
                </c:pt>
                <c:pt idx="8">
                  <c:v>Сочи</c:v>
                </c:pt>
                <c:pt idx="9">
                  <c:v>Волгоград</c:v>
                </c:pt>
              </c:strCache>
            </c:strRef>
          </c:cat>
          <c:val>
            <c:numRef>
              <c:f>Черновик!$J$58:$J$67</c:f>
              <c:numCache>
                <c:formatCode>General</c:formatCode>
                <c:ptCount val="10"/>
                <c:pt idx="0">
                  <c:v>344.7800000000002</c:v>
                </c:pt>
                <c:pt idx="1">
                  <c:v>-16.75999999999976</c:v>
                </c:pt>
                <c:pt idx="2">
                  <c:v>9.8500000000003638</c:v>
                </c:pt>
                <c:pt idx="3">
                  <c:v>77.570000000000164</c:v>
                </c:pt>
                <c:pt idx="4">
                  <c:v>-141.22999999999999</c:v>
                </c:pt>
                <c:pt idx="5">
                  <c:v>-11.41999999999962</c:v>
                </c:pt>
                <c:pt idx="6">
                  <c:v>32.970000000000027</c:v>
                </c:pt>
                <c:pt idx="7">
                  <c:v>1054.9100000000001</c:v>
                </c:pt>
                <c:pt idx="8">
                  <c:v>-205.97999999999979</c:v>
                </c:pt>
                <c:pt idx="9">
                  <c:v>-225.76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8-47E0-A532-117A1FC9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978063"/>
        <c:axId val="1592959343"/>
      </c:lineChart>
      <c:catAx>
        <c:axId val="14545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510959"/>
        <c:crosses val="autoZero"/>
        <c:auto val="1"/>
        <c:lblAlgn val="ctr"/>
        <c:lblOffset val="100"/>
        <c:noMultiLvlLbl val="0"/>
      </c:catAx>
      <c:valAx>
        <c:axId val="14545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530511"/>
        <c:crosses val="autoZero"/>
        <c:crossBetween val="between"/>
      </c:valAx>
      <c:valAx>
        <c:axId val="1592959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978063"/>
        <c:crosses val="max"/>
        <c:crossBetween val="between"/>
      </c:valAx>
      <c:catAx>
        <c:axId val="1592978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2959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Разница в среднем чеке в 10 самых крупных торговых точках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9.6177315863654023E-2"/>
          <c:y val="5.177993527508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78472404324112E-2"/>
          <c:y val="0.16004314994606256"/>
          <c:w val="0.6539370232714995"/>
          <c:h val="0.52109369823917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Черновик!$D$57</c:f>
              <c:strCache>
                <c:ptCount val="1"/>
                <c:pt idx="0">
                  <c:v>Кол-во клиентов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DD-4310-896F-AF28FB61217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EDD-4310-896F-AF28FB61217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EDD-4310-896F-AF28FB61217F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DD-4310-896F-AF28FB61217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DD-4310-896F-AF28FB61217F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EDD-4310-896F-AF28FB61217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EDD-4310-896F-AF28FB61217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BEDD-4310-896F-AF28FB61217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BEDD-4310-896F-AF28FB61217F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EDD-4310-896F-AF28FB61217F}"/>
              </c:ext>
            </c:extLst>
          </c:dPt>
          <c:cat>
            <c:multiLvlStrRef>
              <c:f>Черновик!$B$70:$C$79</c:f>
              <c:multiLvlStrCache>
                <c:ptCount val="10"/>
                <c:lvl>
                  <c:pt idx="0">
                    <c:v> 2 652 </c:v>
                  </c:pt>
                  <c:pt idx="1">
                    <c:v> 453 </c:v>
                  </c:pt>
                  <c:pt idx="2">
                    <c:v> 80 </c:v>
                  </c:pt>
                  <c:pt idx="3">
                    <c:v> 1 101 </c:v>
                  </c:pt>
                  <c:pt idx="4">
                    <c:v> 1 654 </c:v>
                  </c:pt>
                  <c:pt idx="5">
                    <c:v> 3 987 </c:v>
                  </c:pt>
                  <c:pt idx="6">
                    <c:v> 516 </c:v>
                  </c:pt>
                  <c:pt idx="7">
                    <c:v> 277 </c:v>
                  </c:pt>
                  <c:pt idx="8">
                    <c:v> 112 </c:v>
                  </c:pt>
                  <c:pt idx="9">
                    <c:v> 66 </c:v>
                  </c:pt>
                </c:lvl>
                <c:lvl>
                  <c:pt idx="0">
                    <c:v>МСК</c:v>
                  </c:pt>
                  <c:pt idx="1">
                    <c:v>СПб</c:v>
                  </c:pt>
                  <c:pt idx="2">
                    <c:v>Саратов</c:v>
                  </c:pt>
                  <c:pt idx="3">
                    <c:v>Краснодар</c:v>
                  </c:pt>
                  <c:pt idx="4">
                    <c:v>МСК</c:v>
                  </c:pt>
                  <c:pt idx="5">
                    <c:v>МСК</c:v>
                  </c:pt>
                  <c:pt idx="6">
                    <c:v>Казань</c:v>
                  </c:pt>
                  <c:pt idx="7">
                    <c:v>Красноярск</c:v>
                  </c:pt>
                  <c:pt idx="8">
                    <c:v>СПб</c:v>
                  </c:pt>
                  <c:pt idx="9">
                    <c:v>Волгоград</c:v>
                  </c:pt>
                </c:lvl>
              </c:multiLvlStrCache>
            </c:multiLvlStrRef>
          </c:cat>
          <c:val>
            <c:numRef>
              <c:f>Черновик!$D$70:$D$79</c:f>
              <c:numCache>
                <c:formatCode>_-* #\ ##0_-;\-* #\ ##0_-;_-* "-"??_-;_-@_-</c:formatCode>
                <c:ptCount val="10"/>
                <c:pt idx="0">
                  <c:v>5049</c:v>
                </c:pt>
                <c:pt idx="1">
                  <c:v>2446</c:v>
                </c:pt>
                <c:pt idx="2">
                  <c:v>1971</c:v>
                </c:pt>
                <c:pt idx="3">
                  <c:v>1882</c:v>
                </c:pt>
                <c:pt idx="4">
                  <c:v>1749</c:v>
                </c:pt>
                <c:pt idx="5">
                  <c:v>1688</c:v>
                </c:pt>
                <c:pt idx="6">
                  <c:v>1639</c:v>
                </c:pt>
                <c:pt idx="7">
                  <c:v>1608</c:v>
                </c:pt>
                <c:pt idx="8">
                  <c:v>1569</c:v>
                </c:pt>
                <c:pt idx="9">
                  <c:v>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D-4310-896F-AF28FB61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530511"/>
        <c:axId val="1454510959"/>
      </c:barChart>
      <c:lineChart>
        <c:grouping val="standard"/>
        <c:varyColors val="0"/>
        <c:ser>
          <c:idx val="2"/>
          <c:order val="1"/>
          <c:tx>
            <c:strRef>
              <c:f>Черновик!$J$57</c:f>
              <c:strCache>
                <c:ptCount val="1"/>
                <c:pt idx="0">
                  <c:v>Разница в чеке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Черновик!$C$70:$C$79</c:f>
              <c:numCache>
                <c:formatCode>_-* #\ ##0_-;\-* #\ ##0_-;_-* "-"??_-;_-@_-</c:formatCode>
                <c:ptCount val="10"/>
                <c:pt idx="0">
                  <c:v>2652</c:v>
                </c:pt>
                <c:pt idx="1">
                  <c:v>453</c:v>
                </c:pt>
                <c:pt idx="2">
                  <c:v>80</c:v>
                </c:pt>
                <c:pt idx="3">
                  <c:v>1101</c:v>
                </c:pt>
                <c:pt idx="4">
                  <c:v>1654</c:v>
                </c:pt>
                <c:pt idx="5">
                  <c:v>3987</c:v>
                </c:pt>
                <c:pt idx="6">
                  <c:v>516</c:v>
                </c:pt>
                <c:pt idx="7">
                  <c:v>277</c:v>
                </c:pt>
                <c:pt idx="8">
                  <c:v>112</c:v>
                </c:pt>
                <c:pt idx="9">
                  <c:v>66</c:v>
                </c:pt>
              </c:numCache>
            </c:numRef>
          </c:cat>
          <c:val>
            <c:numRef>
              <c:f>Черновик!$J$70:$J$79</c:f>
              <c:numCache>
                <c:formatCode>General</c:formatCode>
                <c:ptCount val="10"/>
                <c:pt idx="0">
                  <c:v>440.25</c:v>
                </c:pt>
                <c:pt idx="1">
                  <c:v>42.079999999999927</c:v>
                </c:pt>
                <c:pt idx="2">
                  <c:v>-0.13000000000010911</c:v>
                </c:pt>
                <c:pt idx="3">
                  <c:v>-234.34999999999991</c:v>
                </c:pt>
                <c:pt idx="4">
                  <c:v>624.0600000000004</c:v>
                </c:pt>
                <c:pt idx="5">
                  <c:v>-7.5</c:v>
                </c:pt>
                <c:pt idx="6">
                  <c:v>144.94000000000011</c:v>
                </c:pt>
                <c:pt idx="7">
                  <c:v>-69.230000000000246</c:v>
                </c:pt>
                <c:pt idx="8">
                  <c:v>-175.05999999999989</c:v>
                </c:pt>
                <c:pt idx="9">
                  <c:v>-225.76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D-4310-896F-AF28FB61217F}"/>
            </c:ext>
          </c:extLst>
        </c:ser>
        <c:ser>
          <c:idx val="0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Черновик!$C$70:$C$79</c:f>
              <c:numCache>
                <c:formatCode>_-* #\ ##0_-;\-* #\ ##0_-;_-* "-"??_-;_-@_-</c:formatCode>
                <c:ptCount val="10"/>
                <c:pt idx="0">
                  <c:v>2652</c:v>
                </c:pt>
                <c:pt idx="1">
                  <c:v>453</c:v>
                </c:pt>
                <c:pt idx="2">
                  <c:v>80</c:v>
                </c:pt>
                <c:pt idx="3">
                  <c:v>1101</c:v>
                </c:pt>
                <c:pt idx="4">
                  <c:v>1654</c:v>
                </c:pt>
                <c:pt idx="5">
                  <c:v>3987</c:v>
                </c:pt>
                <c:pt idx="6">
                  <c:v>516</c:v>
                </c:pt>
                <c:pt idx="7">
                  <c:v>277</c:v>
                </c:pt>
                <c:pt idx="8">
                  <c:v>112</c:v>
                </c:pt>
                <c:pt idx="9">
                  <c:v>66</c:v>
                </c:pt>
              </c:numCache>
            </c:numRef>
          </c:cat>
          <c:val>
            <c:numRef>
              <c:f>Черновик!$K$70:$K$79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D-4310-896F-AF28FB61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978063"/>
        <c:axId val="1592959343"/>
      </c:lineChart>
      <c:catAx>
        <c:axId val="1454530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510959"/>
        <c:crosses val="autoZero"/>
        <c:auto val="1"/>
        <c:lblAlgn val="ctr"/>
        <c:lblOffset val="100"/>
        <c:noMultiLvlLbl val="0"/>
      </c:catAx>
      <c:valAx>
        <c:axId val="14545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наблюдений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530511"/>
        <c:crosses val="autoZero"/>
        <c:crossBetween val="between"/>
      </c:valAx>
      <c:valAx>
        <c:axId val="1592959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Разница</a:t>
                </a:r>
                <a:r>
                  <a:rPr lang="ru-RU" baseline="0"/>
                  <a:t> в чеке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978063"/>
        <c:crosses val="max"/>
        <c:crossBetween val="between"/>
      </c:valAx>
      <c:catAx>
        <c:axId val="1592978063"/>
        <c:scaling>
          <c:orientation val="minMax"/>
        </c:scaling>
        <c:delete val="1"/>
        <c:axPos val="b"/>
        <c:numFmt formatCode="_-* #\ ##0_-;\-* #\ ##0_-;_-* &quot;-&quot;??_-;_-@_-" sourceLinked="1"/>
        <c:majorTickMark val="out"/>
        <c:minorTickMark val="none"/>
        <c:tickLblPos val="nextTo"/>
        <c:crossAx val="1592959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Разница в среднем чеке в 10 самых крупных городах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012613283217953E-2"/>
          <c:y val="8.7121326529969484E-2"/>
          <c:w val="0.86261614890834881"/>
          <c:h val="0.84720858514700814"/>
        </c:manualLayout>
      </c:layout>
      <c:bubbleChart>
        <c:varyColors val="0"/>
        <c:ser>
          <c:idx val="0"/>
          <c:order val="0"/>
          <c:tx>
            <c:strRef>
              <c:f>Черновик!$B$89</c:f>
              <c:strCache>
                <c:ptCount val="1"/>
                <c:pt idx="0">
                  <c:v>Город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D-48AD-9B3B-15C3CB2F0EF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ED-48AD-9B3B-15C3CB2F0EF4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ED-48AD-9B3B-15C3CB2F0EF4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D-48AD-9B3B-15C3CB2F0E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Черновик!$B$90:$B$99</c:f>
              <c:strCache>
                <c:ptCount val="10"/>
                <c:pt idx="0">
                  <c:v>Москва</c:v>
                </c:pt>
                <c:pt idx="1">
                  <c:v>Санкт-Петербург</c:v>
                </c:pt>
                <c:pt idx="2">
                  <c:v>Красноярск</c:v>
                </c:pt>
                <c:pt idx="3">
                  <c:v>Казань</c:v>
                </c:pt>
                <c:pt idx="4">
                  <c:v>Краснодар</c:v>
                </c:pt>
                <c:pt idx="5">
                  <c:v>Саратов</c:v>
                </c:pt>
                <c:pt idx="6">
                  <c:v>Мурманск</c:v>
                </c:pt>
                <c:pt idx="7">
                  <c:v>Самара</c:v>
                </c:pt>
                <c:pt idx="8">
                  <c:v>Сочи</c:v>
                </c:pt>
                <c:pt idx="9">
                  <c:v>Волгоград</c:v>
                </c:pt>
              </c:strCache>
            </c:strRef>
          </c:xVal>
          <c:yVal>
            <c:numRef>
              <c:f>Черновик!$D$90:$D$99</c:f>
              <c:numCache>
                <c:formatCode>General</c:formatCode>
                <c:ptCount val="10"/>
                <c:pt idx="0">
                  <c:v>344.7800000000002</c:v>
                </c:pt>
                <c:pt idx="1">
                  <c:v>-16.75999999999976</c:v>
                </c:pt>
                <c:pt idx="2">
                  <c:v>9.8500000000003638</c:v>
                </c:pt>
                <c:pt idx="3">
                  <c:v>77.570000000000164</c:v>
                </c:pt>
                <c:pt idx="4">
                  <c:v>-141.22999999999999</c:v>
                </c:pt>
                <c:pt idx="5">
                  <c:v>-11.41999999999962</c:v>
                </c:pt>
                <c:pt idx="6">
                  <c:v>32.970000000000027</c:v>
                </c:pt>
                <c:pt idx="7">
                  <c:v>1054.9100000000001</c:v>
                </c:pt>
                <c:pt idx="8">
                  <c:v>-205.97999999999979</c:v>
                </c:pt>
                <c:pt idx="9">
                  <c:v>-225.76</c:v>
                </c:pt>
              </c:numCache>
            </c:numRef>
          </c:yVal>
          <c:bubbleSize>
            <c:numRef>
              <c:f>Черновик!$C$90:$C$99</c:f>
              <c:numCache>
                <c:formatCode>_-* #\ ##0_-;\-* #\ ##0_-;_-* "-"??_-;_-@_-</c:formatCode>
                <c:ptCount val="10"/>
                <c:pt idx="0">
                  <c:v>13381</c:v>
                </c:pt>
                <c:pt idx="1">
                  <c:v>10258</c:v>
                </c:pt>
                <c:pt idx="2">
                  <c:v>6734</c:v>
                </c:pt>
                <c:pt idx="3">
                  <c:v>6345</c:v>
                </c:pt>
                <c:pt idx="4">
                  <c:v>2523</c:v>
                </c:pt>
                <c:pt idx="5">
                  <c:v>2434</c:v>
                </c:pt>
                <c:pt idx="6">
                  <c:v>2347</c:v>
                </c:pt>
                <c:pt idx="7">
                  <c:v>1875</c:v>
                </c:pt>
                <c:pt idx="8">
                  <c:v>1821</c:v>
                </c:pt>
                <c:pt idx="9">
                  <c:v>1558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7ED-48AD-9B3B-15C3CB2F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13927264"/>
        <c:axId val="1313930592"/>
      </c:bubbleChart>
      <c:valAx>
        <c:axId val="1313927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13930592"/>
        <c:crosses val="autoZero"/>
        <c:crossBetween val="midCat"/>
      </c:valAx>
      <c:valAx>
        <c:axId val="13139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9272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</a:t>
            </a:r>
            <a:r>
              <a:rPr lang="ru-RU" baseline="0"/>
              <a:t> в среднем чеке в 10 самых крупных городах</a:t>
            </a:r>
            <a:endParaRPr lang="ru-RU"/>
          </a:p>
        </c:rich>
      </c:tx>
      <c:layout>
        <c:manualLayout>
          <c:xMode val="edge"/>
          <c:yMode val="edge"/>
          <c:x val="0.15622721471742637"/>
          <c:y val="1.8370421088668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Черновик!$D$57</c:f>
              <c:strCache>
                <c:ptCount val="1"/>
                <c:pt idx="0">
                  <c:v>Кол-во клиентов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B-45BF-8A36-E01B820707C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B-45BF-8A36-E01B820707C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B-45BF-8A36-E01B820707C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B-45BF-8A36-E01B820707C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B-45BF-8A36-E01B820707C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B-45BF-8A36-E01B820707C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B-45BF-8A36-E01B820707C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B-45BF-8A36-E01B820707CA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B-45BF-8A36-E01B820707CA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8B-45BF-8A36-E01B820707CA}"/>
              </c:ext>
            </c:extLst>
          </c:dPt>
          <c:cat>
            <c:strRef>
              <c:f>Черновик!$B$58:$B$67</c:f>
              <c:strCache>
                <c:ptCount val="10"/>
                <c:pt idx="0">
                  <c:v>Москва</c:v>
                </c:pt>
                <c:pt idx="1">
                  <c:v>Санкт-Петербург</c:v>
                </c:pt>
                <c:pt idx="2">
                  <c:v>Красноярск</c:v>
                </c:pt>
                <c:pt idx="3">
                  <c:v>Казань</c:v>
                </c:pt>
                <c:pt idx="4">
                  <c:v>Краснодар</c:v>
                </c:pt>
                <c:pt idx="5">
                  <c:v>Саратов</c:v>
                </c:pt>
                <c:pt idx="6">
                  <c:v>Мурманск</c:v>
                </c:pt>
                <c:pt idx="7">
                  <c:v>Самара</c:v>
                </c:pt>
                <c:pt idx="8">
                  <c:v>Сочи</c:v>
                </c:pt>
                <c:pt idx="9">
                  <c:v>Волгоград</c:v>
                </c:pt>
              </c:strCache>
            </c:strRef>
          </c:cat>
          <c:val>
            <c:numRef>
              <c:f>Черновик!$D$58:$D$67</c:f>
              <c:numCache>
                <c:formatCode>_-* #\ ##0_-;\-* #\ ##0_-;_-* "-"??_-;_-@_-</c:formatCode>
                <c:ptCount val="10"/>
                <c:pt idx="0">
                  <c:v>13381</c:v>
                </c:pt>
                <c:pt idx="1">
                  <c:v>10258</c:v>
                </c:pt>
                <c:pt idx="2">
                  <c:v>6734</c:v>
                </c:pt>
                <c:pt idx="3">
                  <c:v>6345</c:v>
                </c:pt>
                <c:pt idx="4">
                  <c:v>2523</c:v>
                </c:pt>
                <c:pt idx="5">
                  <c:v>2434</c:v>
                </c:pt>
                <c:pt idx="6">
                  <c:v>2347</c:v>
                </c:pt>
                <c:pt idx="7">
                  <c:v>1875</c:v>
                </c:pt>
                <c:pt idx="8">
                  <c:v>1821</c:v>
                </c:pt>
                <c:pt idx="9">
                  <c:v>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8B-45BF-8A36-E01B8207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530511"/>
        <c:axId val="1454510959"/>
      </c:barChart>
      <c:lineChart>
        <c:grouping val="standard"/>
        <c:varyColors val="0"/>
        <c:ser>
          <c:idx val="2"/>
          <c:order val="1"/>
          <c:tx>
            <c:strRef>
              <c:f>Черновик!$J$57</c:f>
              <c:strCache>
                <c:ptCount val="1"/>
                <c:pt idx="0">
                  <c:v>Разница в чеке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Черновик!$B$58:$B$67</c:f>
              <c:strCache>
                <c:ptCount val="10"/>
                <c:pt idx="0">
                  <c:v>Москва</c:v>
                </c:pt>
                <c:pt idx="1">
                  <c:v>Санкт-Петербург</c:v>
                </c:pt>
                <c:pt idx="2">
                  <c:v>Красноярск</c:v>
                </c:pt>
                <c:pt idx="3">
                  <c:v>Казань</c:v>
                </c:pt>
                <c:pt idx="4">
                  <c:v>Краснодар</c:v>
                </c:pt>
                <c:pt idx="5">
                  <c:v>Саратов</c:v>
                </c:pt>
                <c:pt idx="6">
                  <c:v>Мурманск</c:v>
                </c:pt>
                <c:pt idx="7">
                  <c:v>Самара</c:v>
                </c:pt>
                <c:pt idx="8">
                  <c:v>Сочи</c:v>
                </c:pt>
                <c:pt idx="9">
                  <c:v>Волгоград</c:v>
                </c:pt>
              </c:strCache>
            </c:strRef>
          </c:cat>
          <c:val>
            <c:numRef>
              <c:f>Черновик!$J$58:$J$67</c:f>
              <c:numCache>
                <c:formatCode>General</c:formatCode>
                <c:ptCount val="10"/>
                <c:pt idx="0">
                  <c:v>344.7800000000002</c:v>
                </c:pt>
                <c:pt idx="1">
                  <c:v>-16.75999999999976</c:v>
                </c:pt>
                <c:pt idx="2">
                  <c:v>9.8500000000003638</c:v>
                </c:pt>
                <c:pt idx="3">
                  <c:v>77.570000000000164</c:v>
                </c:pt>
                <c:pt idx="4">
                  <c:v>-141.22999999999999</c:v>
                </c:pt>
                <c:pt idx="5">
                  <c:v>-11.41999999999962</c:v>
                </c:pt>
                <c:pt idx="6">
                  <c:v>32.970000000000027</c:v>
                </c:pt>
                <c:pt idx="7">
                  <c:v>1054.9100000000001</c:v>
                </c:pt>
                <c:pt idx="8">
                  <c:v>-205.97999999999979</c:v>
                </c:pt>
                <c:pt idx="9">
                  <c:v>-225.76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8B-45BF-8A36-E01B820707CA}"/>
            </c:ext>
          </c:extLst>
        </c:ser>
        <c:ser>
          <c:idx val="0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Черновик!$B$58:$B$67</c:f>
              <c:strCache>
                <c:ptCount val="10"/>
                <c:pt idx="0">
                  <c:v>Москва</c:v>
                </c:pt>
                <c:pt idx="1">
                  <c:v>Санкт-Петербург</c:v>
                </c:pt>
                <c:pt idx="2">
                  <c:v>Красноярск</c:v>
                </c:pt>
                <c:pt idx="3">
                  <c:v>Казань</c:v>
                </c:pt>
                <c:pt idx="4">
                  <c:v>Краснодар</c:v>
                </c:pt>
                <c:pt idx="5">
                  <c:v>Саратов</c:v>
                </c:pt>
                <c:pt idx="6">
                  <c:v>Мурманск</c:v>
                </c:pt>
                <c:pt idx="7">
                  <c:v>Самара</c:v>
                </c:pt>
                <c:pt idx="8">
                  <c:v>Сочи</c:v>
                </c:pt>
                <c:pt idx="9">
                  <c:v>Волгоград</c:v>
                </c:pt>
              </c:strCache>
            </c:strRef>
          </c:cat>
          <c:val>
            <c:numRef>
              <c:f>Черновик!$K$58:$K$67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8B-45BF-8A36-E01B8207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978063"/>
        <c:axId val="1592959343"/>
      </c:lineChart>
      <c:catAx>
        <c:axId val="14545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510959"/>
        <c:crosses val="autoZero"/>
        <c:auto val="1"/>
        <c:lblAlgn val="ctr"/>
        <c:lblOffset val="100"/>
        <c:noMultiLvlLbl val="0"/>
      </c:catAx>
      <c:valAx>
        <c:axId val="14545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Количечтво наблюдений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530511"/>
        <c:crosses val="autoZero"/>
        <c:crossBetween val="between"/>
      </c:valAx>
      <c:valAx>
        <c:axId val="1592959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Разница в чеке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978063"/>
        <c:crosses val="max"/>
        <c:crossBetween val="between"/>
      </c:valAx>
      <c:catAx>
        <c:axId val="1592978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2959343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Разница в среднем чеке в 10 самых крупных торговых точках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1541850220264316"/>
          <c:y val="2.5874928677393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686789151356081"/>
          <c:y val="0.16004314994606256"/>
          <c:w val="0.73854085312506668"/>
          <c:h val="0.702157174299400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Черновик!$D$57</c:f>
              <c:strCache>
                <c:ptCount val="1"/>
                <c:pt idx="0">
                  <c:v>Кол-во клиентов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2-4122-8BF5-04857A8BAC8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2-4122-8BF5-04857A8BAC8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2-4122-8BF5-04857A8BAC8F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2-4122-8BF5-04857A8BAC8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22-4122-8BF5-04857A8BAC8F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2-4122-8BF5-04857A8BAC8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2-4122-8BF5-04857A8BAC8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2-4122-8BF5-04857A8BAC8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22-4122-8BF5-04857A8BAC8F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22-4122-8BF5-04857A8BAC8F}"/>
              </c:ext>
            </c:extLst>
          </c:dPt>
          <c:cat>
            <c:numRef>
              <c:f>Черновик!$C$70:$C$79</c:f>
              <c:numCache>
                <c:formatCode>_-* #\ ##0_-;\-* #\ ##0_-;_-* "-"??_-;_-@_-</c:formatCode>
                <c:ptCount val="10"/>
                <c:pt idx="0">
                  <c:v>2652</c:v>
                </c:pt>
                <c:pt idx="1">
                  <c:v>453</c:v>
                </c:pt>
                <c:pt idx="2">
                  <c:v>80</c:v>
                </c:pt>
                <c:pt idx="3">
                  <c:v>1101</c:v>
                </c:pt>
                <c:pt idx="4">
                  <c:v>1654</c:v>
                </c:pt>
                <c:pt idx="5">
                  <c:v>3987</c:v>
                </c:pt>
                <c:pt idx="6">
                  <c:v>516</c:v>
                </c:pt>
                <c:pt idx="7">
                  <c:v>277</c:v>
                </c:pt>
                <c:pt idx="8">
                  <c:v>112</c:v>
                </c:pt>
                <c:pt idx="9">
                  <c:v>66</c:v>
                </c:pt>
              </c:numCache>
            </c:numRef>
          </c:cat>
          <c:val>
            <c:numRef>
              <c:f>Черновик!$D$70:$D$79</c:f>
              <c:numCache>
                <c:formatCode>_-* #\ ##0_-;\-* #\ ##0_-;_-* "-"??_-;_-@_-</c:formatCode>
                <c:ptCount val="10"/>
                <c:pt idx="0">
                  <c:v>5049</c:v>
                </c:pt>
                <c:pt idx="1">
                  <c:v>2446</c:v>
                </c:pt>
                <c:pt idx="2">
                  <c:v>1971</c:v>
                </c:pt>
                <c:pt idx="3">
                  <c:v>1882</c:v>
                </c:pt>
                <c:pt idx="4">
                  <c:v>1749</c:v>
                </c:pt>
                <c:pt idx="5">
                  <c:v>1688</c:v>
                </c:pt>
                <c:pt idx="6">
                  <c:v>1639</c:v>
                </c:pt>
                <c:pt idx="7">
                  <c:v>1608</c:v>
                </c:pt>
                <c:pt idx="8">
                  <c:v>1569</c:v>
                </c:pt>
                <c:pt idx="9">
                  <c:v>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22-4122-8BF5-04857A8B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530511"/>
        <c:axId val="1454510959"/>
      </c:barChart>
      <c:lineChart>
        <c:grouping val="standard"/>
        <c:varyColors val="0"/>
        <c:ser>
          <c:idx val="2"/>
          <c:order val="1"/>
          <c:tx>
            <c:strRef>
              <c:f>Черновик!$J$57</c:f>
              <c:strCache>
                <c:ptCount val="1"/>
                <c:pt idx="0">
                  <c:v>Разница в чеке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Черновик!$C$70:$C$79</c:f>
              <c:numCache>
                <c:formatCode>_-* #\ ##0_-;\-* #\ ##0_-;_-* "-"??_-;_-@_-</c:formatCode>
                <c:ptCount val="10"/>
                <c:pt idx="0">
                  <c:v>2652</c:v>
                </c:pt>
                <c:pt idx="1">
                  <c:v>453</c:v>
                </c:pt>
                <c:pt idx="2">
                  <c:v>80</c:v>
                </c:pt>
                <c:pt idx="3">
                  <c:v>1101</c:v>
                </c:pt>
                <c:pt idx="4">
                  <c:v>1654</c:v>
                </c:pt>
                <c:pt idx="5">
                  <c:v>3987</c:v>
                </c:pt>
                <c:pt idx="6">
                  <c:v>516</c:v>
                </c:pt>
                <c:pt idx="7">
                  <c:v>277</c:v>
                </c:pt>
                <c:pt idx="8">
                  <c:v>112</c:v>
                </c:pt>
                <c:pt idx="9">
                  <c:v>66</c:v>
                </c:pt>
              </c:numCache>
            </c:numRef>
          </c:cat>
          <c:val>
            <c:numRef>
              <c:f>Черновик!$J$70:$J$79</c:f>
              <c:numCache>
                <c:formatCode>General</c:formatCode>
                <c:ptCount val="10"/>
                <c:pt idx="0">
                  <c:v>440.25</c:v>
                </c:pt>
                <c:pt idx="1">
                  <c:v>42.079999999999927</c:v>
                </c:pt>
                <c:pt idx="2">
                  <c:v>-0.13000000000010911</c:v>
                </c:pt>
                <c:pt idx="3">
                  <c:v>-234.34999999999991</c:v>
                </c:pt>
                <c:pt idx="4">
                  <c:v>624.0600000000004</c:v>
                </c:pt>
                <c:pt idx="5">
                  <c:v>-7.5</c:v>
                </c:pt>
                <c:pt idx="6">
                  <c:v>144.94000000000011</c:v>
                </c:pt>
                <c:pt idx="7">
                  <c:v>-69.230000000000246</c:v>
                </c:pt>
                <c:pt idx="8">
                  <c:v>-175.05999999999989</c:v>
                </c:pt>
                <c:pt idx="9">
                  <c:v>-225.76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22-4122-8BF5-04857A8BAC8F}"/>
            </c:ext>
          </c:extLst>
        </c:ser>
        <c:ser>
          <c:idx val="0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Черновик!$C$70:$C$79</c:f>
              <c:numCache>
                <c:formatCode>_-* #\ ##0_-;\-* #\ ##0_-;_-* "-"??_-;_-@_-</c:formatCode>
                <c:ptCount val="10"/>
                <c:pt idx="0">
                  <c:v>2652</c:v>
                </c:pt>
                <c:pt idx="1">
                  <c:v>453</c:v>
                </c:pt>
                <c:pt idx="2">
                  <c:v>80</c:v>
                </c:pt>
                <c:pt idx="3">
                  <c:v>1101</c:v>
                </c:pt>
                <c:pt idx="4">
                  <c:v>1654</c:v>
                </c:pt>
                <c:pt idx="5">
                  <c:v>3987</c:v>
                </c:pt>
                <c:pt idx="6">
                  <c:v>516</c:v>
                </c:pt>
                <c:pt idx="7">
                  <c:v>277</c:v>
                </c:pt>
                <c:pt idx="8">
                  <c:v>112</c:v>
                </c:pt>
                <c:pt idx="9">
                  <c:v>66</c:v>
                </c:pt>
              </c:numCache>
            </c:numRef>
          </c:cat>
          <c:val>
            <c:numRef>
              <c:f>Черновик!$K$70:$K$79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22-4122-8BF5-04857A8B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978063"/>
        <c:axId val="1592959343"/>
      </c:lineChart>
      <c:catAx>
        <c:axId val="1454530511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510959"/>
        <c:crosses val="autoZero"/>
        <c:auto val="1"/>
        <c:lblAlgn val="ctr"/>
        <c:lblOffset val="100"/>
        <c:noMultiLvlLbl val="0"/>
      </c:catAx>
      <c:valAx>
        <c:axId val="14545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наблюдений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530511"/>
        <c:crosses val="autoZero"/>
        <c:crossBetween val="between"/>
      </c:valAx>
      <c:valAx>
        <c:axId val="1592959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Разница</a:t>
                </a:r>
                <a:r>
                  <a:rPr lang="ru-RU" baseline="0"/>
                  <a:t> в чеке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978063"/>
        <c:crosses val="max"/>
        <c:crossBetween val="between"/>
      </c:valAx>
      <c:catAx>
        <c:axId val="1592978063"/>
        <c:scaling>
          <c:orientation val="minMax"/>
        </c:scaling>
        <c:delete val="1"/>
        <c:axPos val="b"/>
        <c:numFmt formatCode="_-* #\ ##0_-;\-* #\ ##0_-;_-* &quot;-&quot;??_-;_-@_-" sourceLinked="1"/>
        <c:majorTickMark val="out"/>
        <c:minorTickMark val="none"/>
        <c:tickLblPos val="nextTo"/>
        <c:crossAx val="1592959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Разница в среднем чеке в 10 самых крупных городах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1934936209080252"/>
          <c:y val="1.6326534110350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012613283217953E-2"/>
          <c:y val="8.7121326529969484E-2"/>
          <c:w val="0.92478916292434776"/>
          <c:h val="0.84282689867200145"/>
        </c:manualLayout>
      </c:layout>
      <c:bubbleChart>
        <c:varyColors val="0"/>
        <c:ser>
          <c:idx val="0"/>
          <c:order val="0"/>
          <c:tx>
            <c:strRef>
              <c:f>Черновик!$B$89</c:f>
              <c:strCache>
                <c:ptCount val="1"/>
                <c:pt idx="0">
                  <c:v>Город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C5-4B08-B1C1-5589015D1F2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C5-4B08-B1C1-5589015D1F22}"/>
              </c:ext>
            </c:extLst>
          </c:dPt>
          <c:dPt>
            <c:idx val="8"/>
            <c:invertIfNegative val="0"/>
            <c:bubble3D val="0"/>
            <c:spPr>
              <a:solidFill>
                <a:srgbClr val="007F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C5-4B08-B1C1-5589015D1F22}"/>
              </c:ext>
            </c:extLst>
          </c:dPt>
          <c:dPt>
            <c:idx val="9"/>
            <c:invertIfNegative val="0"/>
            <c:bubble3D val="0"/>
            <c:spPr>
              <a:solidFill>
                <a:srgbClr val="007F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C5-4B08-B1C1-5589015D1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Черновик!$B$90:$B$99</c:f>
              <c:strCache>
                <c:ptCount val="10"/>
                <c:pt idx="0">
                  <c:v>Москва</c:v>
                </c:pt>
                <c:pt idx="1">
                  <c:v>Санкт-Петербург</c:v>
                </c:pt>
                <c:pt idx="2">
                  <c:v>Красноярск</c:v>
                </c:pt>
                <c:pt idx="3">
                  <c:v>Казань</c:v>
                </c:pt>
                <c:pt idx="4">
                  <c:v>Краснодар</c:v>
                </c:pt>
                <c:pt idx="5">
                  <c:v>Саратов</c:v>
                </c:pt>
                <c:pt idx="6">
                  <c:v>Мурманск</c:v>
                </c:pt>
                <c:pt idx="7">
                  <c:v>Самара</c:v>
                </c:pt>
                <c:pt idx="8">
                  <c:v>Сочи</c:v>
                </c:pt>
                <c:pt idx="9">
                  <c:v>Волгоград</c:v>
                </c:pt>
              </c:strCache>
            </c:strRef>
          </c:xVal>
          <c:yVal>
            <c:numRef>
              <c:f>Черновик!$D$90:$D$99</c:f>
              <c:numCache>
                <c:formatCode>General</c:formatCode>
                <c:ptCount val="10"/>
                <c:pt idx="0">
                  <c:v>344.7800000000002</c:v>
                </c:pt>
                <c:pt idx="1">
                  <c:v>-16.75999999999976</c:v>
                </c:pt>
                <c:pt idx="2">
                  <c:v>9.8500000000003638</c:v>
                </c:pt>
                <c:pt idx="3">
                  <c:v>77.570000000000164</c:v>
                </c:pt>
                <c:pt idx="4">
                  <c:v>-141.22999999999999</c:v>
                </c:pt>
                <c:pt idx="5">
                  <c:v>-11.41999999999962</c:v>
                </c:pt>
                <c:pt idx="6">
                  <c:v>32.970000000000027</c:v>
                </c:pt>
                <c:pt idx="7">
                  <c:v>1054.9100000000001</c:v>
                </c:pt>
                <c:pt idx="8">
                  <c:v>-205.97999999999979</c:v>
                </c:pt>
                <c:pt idx="9">
                  <c:v>-225.76</c:v>
                </c:pt>
              </c:numCache>
            </c:numRef>
          </c:yVal>
          <c:bubbleSize>
            <c:numRef>
              <c:f>Черновик!$C$90:$C$99</c:f>
              <c:numCache>
                <c:formatCode>_-* #\ ##0_-;\-* #\ ##0_-;_-* "-"??_-;_-@_-</c:formatCode>
                <c:ptCount val="10"/>
                <c:pt idx="0">
                  <c:v>13381</c:v>
                </c:pt>
                <c:pt idx="1">
                  <c:v>10258</c:v>
                </c:pt>
                <c:pt idx="2">
                  <c:v>6734</c:v>
                </c:pt>
                <c:pt idx="3">
                  <c:v>6345</c:v>
                </c:pt>
                <c:pt idx="4">
                  <c:v>2523</c:v>
                </c:pt>
                <c:pt idx="5">
                  <c:v>2434</c:v>
                </c:pt>
                <c:pt idx="6">
                  <c:v>2347</c:v>
                </c:pt>
                <c:pt idx="7">
                  <c:v>1875</c:v>
                </c:pt>
                <c:pt idx="8">
                  <c:v>1821</c:v>
                </c:pt>
                <c:pt idx="9">
                  <c:v>1558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31C5-4B08-B1C1-5589015D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13927264"/>
        <c:axId val="1313930592"/>
      </c:bubbleChart>
      <c:valAx>
        <c:axId val="1313927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13930592"/>
        <c:crosses val="autoZero"/>
        <c:crossBetween val="midCat"/>
      </c:valAx>
      <c:valAx>
        <c:axId val="13139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9272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6.xml"/><Relationship Id="rId7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11</xdr:row>
      <xdr:rowOff>19050</xdr:rowOff>
    </xdr:from>
    <xdr:to>
      <xdr:col>13</xdr:col>
      <xdr:colOff>495301</xdr:colOff>
      <xdr:row>27</xdr:row>
      <xdr:rowOff>131085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8B40000-BAE4-3972-2C9E-F4810BFFD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640080</xdr:colOff>
      <xdr:row>4</xdr:row>
      <xdr:rowOff>226694</xdr:rowOff>
    </xdr:from>
    <xdr:to>
      <xdr:col>2</xdr:col>
      <xdr:colOff>64680</xdr:colOff>
      <xdr:row>6</xdr:row>
      <xdr:rowOff>177119</xdr:rowOff>
    </xdr:to>
    <xdr:sp macro="" textlink="">
      <xdr:nvSpPr>
        <xdr:cNvPr id="6" name="Прямоугольник: скругленные углы 5">
          <a:extLst>
            <a:ext uri="{FF2B5EF4-FFF2-40B4-BE49-F238E27FC236}">
              <a16:creationId xmlns:a16="http://schemas.microsoft.com/office/drawing/2014/main" id="{41F9FCB6-15DC-13F4-83D2-C58C1A71FE49}"/>
            </a:ext>
          </a:extLst>
        </xdr:cNvPr>
        <xdr:cNvSpPr/>
      </xdr:nvSpPr>
      <xdr:spPr>
        <a:xfrm>
          <a:off x="640080" y="1207769"/>
          <a:ext cx="720000" cy="3600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ru-RU"/>
            <a:t>2 019,66</a:t>
          </a:r>
          <a:endParaRPr lang="ru-RU" sz="1100"/>
        </a:p>
      </xdr:txBody>
    </xdr:sp>
    <xdr:clientData/>
  </xdr:twoCellAnchor>
  <xdr:twoCellAnchor>
    <xdr:from>
      <xdr:col>2</xdr:col>
      <xdr:colOff>167640</xdr:colOff>
      <xdr:row>4</xdr:row>
      <xdr:rowOff>220980</xdr:rowOff>
    </xdr:from>
    <xdr:to>
      <xdr:col>3</xdr:col>
      <xdr:colOff>347940</xdr:colOff>
      <xdr:row>10</xdr:row>
      <xdr:rowOff>1230</xdr:rowOff>
    </xdr:to>
    <xdr:sp macro="" textlink="">
      <xdr:nvSpPr>
        <xdr:cNvPr id="12" name="Прямоугольник: скругленные углы 11">
          <a:extLst>
            <a:ext uri="{FF2B5EF4-FFF2-40B4-BE49-F238E27FC236}">
              <a16:creationId xmlns:a16="http://schemas.microsoft.com/office/drawing/2014/main" id="{DE44C02D-1BA7-40A5-9E07-1959A21E2094}"/>
            </a:ext>
          </a:extLst>
        </xdr:cNvPr>
        <xdr:cNvSpPr/>
      </xdr:nvSpPr>
      <xdr:spPr>
        <a:xfrm>
          <a:off x="1463040" y="1202055"/>
          <a:ext cx="828000" cy="828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ru-RU" sz="1100"/>
            <a:t>+ 123 р</a:t>
          </a:r>
        </a:p>
      </xdr:txBody>
    </xdr:sp>
    <xdr:clientData/>
  </xdr:twoCellAnchor>
  <xdr:twoCellAnchor>
    <xdr:from>
      <xdr:col>0</xdr:col>
      <xdr:colOff>641985</xdr:colOff>
      <xdr:row>8</xdr:row>
      <xdr:rowOff>7620</xdr:rowOff>
    </xdr:from>
    <xdr:to>
      <xdr:col>2</xdr:col>
      <xdr:colOff>66585</xdr:colOff>
      <xdr:row>9</xdr:row>
      <xdr:rowOff>177120</xdr:rowOff>
    </xdr:to>
    <xdr:sp macro="" textlink="">
      <xdr:nvSpPr>
        <xdr:cNvPr id="13" name="Прямоугольник: скругленные углы 12">
          <a:extLst>
            <a:ext uri="{FF2B5EF4-FFF2-40B4-BE49-F238E27FC236}">
              <a16:creationId xmlns:a16="http://schemas.microsoft.com/office/drawing/2014/main" id="{CE4F232D-7428-4190-A2A0-CE95DFDFB85A}"/>
            </a:ext>
          </a:extLst>
        </xdr:cNvPr>
        <xdr:cNvSpPr/>
      </xdr:nvSpPr>
      <xdr:spPr>
        <a:xfrm>
          <a:off x="641985" y="1655445"/>
          <a:ext cx="720000" cy="3600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ru-RU"/>
            <a:t>2 143,30</a:t>
          </a:r>
          <a:endParaRPr lang="ru-RU" sz="1100"/>
        </a:p>
      </xdr:txBody>
    </xdr:sp>
    <xdr:clientData/>
  </xdr:twoCellAnchor>
  <xdr:twoCellAnchor>
    <xdr:from>
      <xdr:col>3</xdr:col>
      <xdr:colOff>541020</xdr:colOff>
      <xdr:row>5</xdr:row>
      <xdr:rowOff>7619</xdr:rowOff>
    </xdr:from>
    <xdr:to>
      <xdr:col>4</xdr:col>
      <xdr:colOff>613320</xdr:colOff>
      <xdr:row>6</xdr:row>
      <xdr:rowOff>186644</xdr:rowOff>
    </xdr:to>
    <xdr:sp macro="" textlink="">
      <xdr:nvSpPr>
        <xdr:cNvPr id="14" name="Прямоугольник: скругленные углы 13">
          <a:extLst>
            <a:ext uri="{FF2B5EF4-FFF2-40B4-BE49-F238E27FC236}">
              <a16:creationId xmlns:a16="http://schemas.microsoft.com/office/drawing/2014/main" id="{2389C695-920D-40F3-9046-B3CFE82A8432}"/>
            </a:ext>
          </a:extLst>
        </xdr:cNvPr>
        <xdr:cNvSpPr/>
      </xdr:nvSpPr>
      <xdr:spPr>
        <a:xfrm>
          <a:off x="2484120" y="1217294"/>
          <a:ext cx="720000" cy="3600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ru-RU"/>
            <a:t>57.4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%</a:t>
          </a:r>
          <a:endParaRPr lang="ru-RU" sz="1100"/>
        </a:p>
      </xdr:txBody>
    </xdr:sp>
    <xdr:clientData/>
  </xdr:twoCellAnchor>
  <xdr:twoCellAnchor>
    <xdr:from>
      <xdr:col>3</xdr:col>
      <xdr:colOff>533400</xdr:colOff>
      <xdr:row>8</xdr:row>
      <xdr:rowOff>7620</xdr:rowOff>
    </xdr:from>
    <xdr:to>
      <xdr:col>4</xdr:col>
      <xdr:colOff>605700</xdr:colOff>
      <xdr:row>9</xdr:row>
      <xdr:rowOff>177120</xdr:rowOff>
    </xdr:to>
    <xdr:sp macro="" textlink="">
      <xdr:nvSpPr>
        <xdr:cNvPr id="15" name="Прямоугольник: скругленные углы 14">
          <a:extLst>
            <a:ext uri="{FF2B5EF4-FFF2-40B4-BE49-F238E27FC236}">
              <a16:creationId xmlns:a16="http://schemas.microsoft.com/office/drawing/2014/main" id="{E5C48F7C-F38B-41F1-B5BB-5FB716D00262}"/>
            </a:ext>
          </a:extLst>
        </xdr:cNvPr>
        <xdr:cNvSpPr/>
      </xdr:nvSpPr>
      <xdr:spPr>
        <a:xfrm>
          <a:off x="2476500" y="1655445"/>
          <a:ext cx="720000" cy="3600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ru-RU"/>
            <a:t>59.9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%</a:t>
          </a:r>
          <a:endParaRPr lang="ru-RU" sz="1100"/>
        </a:p>
      </xdr:txBody>
    </xdr:sp>
    <xdr:clientData/>
  </xdr:twoCellAnchor>
  <xdr:twoCellAnchor>
    <xdr:from>
      <xdr:col>5</xdr:col>
      <xdr:colOff>154305</xdr:colOff>
      <xdr:row>5</xdr:row>
      <xdr:rowOff>0</xdr:rowOff>
    </xdr:from>
    <xdr:to>
      <xdr:col>6</xdr:col>
      <xdr:colOff>334605</xdr:colOff>
      <xdr:row>10</xdr:row>
      <xdr:rowOff>8850</xdr:rowOff>
    </xdr:to>
    <xdr:sp macro="" textlink="">
      <xdr:nvSpPr>
        <xdr:cNvPr id="16" name="Прямоугольник: скругленные углы 15">
          <a:extLst>
            <a:ext uri="{FF2B5EF4-FFF2-40B4-BE49-F238E27FC236}">
              <a16:creationId xmlns:a16="http://schemas.microsoft.com/office/drawing/2014/main" id="{5BD7DA54-24BE-4DAA-9B87-24F9AA61FA1F}"/>
            </a:ext>
          </a:extLst>
        </xdr:cNvPr>
        <xdr:cNvSpPr/>
      </xdr:nvSpPr>
      <xdr:spPr>
        <a:xfrm>
          <a:off x="3392805" y="1209675"/>
          <a:ext cx="828000" cy="828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+ 2,5 %</a:t>
          </a:r>
          <a:endParaRPr lang="ru-RU">
            <a:effectLst/>
          </a:endParaRPr>
        </a:p>
      </xdr:txBody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76200</xdr:colOff>
      <xdr:row>28</xdr:row>
      <xdr:rowOff>3450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1ACDC6EC-E968-028C-767D-E42316496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20</xdr:row>
      <xdr:rowOff>171450</xdr:rowOff>
    </xdr:from>
    <xdr:to>
      <xdr:col>14</xdr:col>
      <xdr:colOff>28575</xdr:colOff>
      <xdr:row>26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6829AF-32A0-48F3-B5E3-01F5215D1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220980</xdr:colOff>
      <xdr:row>5</xdr:row>
      <xdr:rowOff>7620</xdr:rowOff>
    </xdr:from>
    <xdr:to>
      <xdr:col>9</xdr:col>
      <xdr:colOff>401280</xdr:colOff>
      <xdr:row>10</xdr:row>
      <xdr:rowOff>16470</xdr:rowOff>
    </xdr:to>
    <xdr:sp macro="" textlink="">
      <xdr:nvSpPr>
        <xdr:cNvPr id="24" name="Прямоугольник: скругленные углы 8">
          <a:extLst>
            <a:ext uri="{FF2B5EF4-FFF2-40B4-BE49-F238E27FC236}">
              <a16:creationId xmlns:a16="http://schemas.microsoft.com/office/drawing/2014/main" id="{BD088BA1-DC5D-47D9-BA65-05F936D119B8}"/>
            </a:ext>
          </a:extLst>
        </xdr:cNvPr>
        <xdr:cNvSpPr/>
      </xdr:nvSpPr>
      <xdr:spPr>
        <a:xfrm>
          <a:off x="5402580" y="1217295"/>
          <a:ext cx="828000" cy="828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ru-RU" sz="1100"/>
            <a:t>16</a:t>
          </a:r>
        </a:p>
      </xdr:txBody>
    </xdr:sp>
    <xdr:clientData/>
  </xdr:twoCellAnchor>
  <xdr:twoCellAnchor>
    <xdr:from>
      <xdr:col>10</xdr:col>
      <xdr:colOff>200025</xdr:colOff>
      <xdr:row>5</xdr:row>
      <xdr:rowOff>26670</xdr:rowOff>
    </xdr:from>
    <xdr:to>
      <xdr:col>11</xdr:col>
      <xdr:colOff>380325</xdr:colOff>
      <xdr:row>10</xdr:row>
      <xdr:rowOff>35520</xdr:rowOff>
    </xdr:to>
    <xdr:sp macro="" textlink="">
      <xdr:nvSpPr>
        <xdr:cNvPr id="25" name="Прямоугольник: скругленные углы 9">
          <a:extLst>
            <a:ext uri="{FF2B5EF4-FFF2-40B4-BE49-F238E27FC236}">
              <a16:creationId xmlns:a16="http://schemas.microsoft.com/office/drawing/2014/main" id="{1EF9436F-B2F3-4BC6-88DB-D02537C51502}"/>
            </a:ext>
          </a:extLst>
        </xdr:cNvPr>
        <xdr:cNvSpPr/>
      </xdr:nvSpPr>
      <xdr:spPr>
        <a:xfrm>
          <a:off x="6677025" y="1236345"/>
          <a:ext cx="828000" cy="828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ru-RU" sz="1100"/>
            <a:t>53</a:t>
          </a:r>
        </a:p>
      </xdr:txBody>
    </xdr:sp>
    <xdr:clientData/>
  </xdr:twoCellAnchor>
  <xdr:twoCellAnchor>
    <xdr:from>
      <xdr:col>12</xdr:col>
      <xdr:colOff>171450</xdr:colOff>
      <xdr:row>5</xdr:row>
      <xdr:rowOff>19050</xdr:rowOff>
    </xdr:from>
    <xdr:to>
      <xdr:col>13</xdr:col>
      <xdr:colOff>351750</xdr:colOff>
      <xdr:row>10</xdr:row>
      <xdr:rowOff>27900</xdr:rowOff>
    </xdr:to>
    <xdr:sp macro="" textlink="">
      <xdr:nvSpPr>
        <xdr:cNvPr id="26" name="Прямоугольник: скругленные углы 22">
          <a:extLst>
            <a:ext uri="{FF2B5EF4-FFF2-40B4-BE49-F238E27FC236}">
              <a16:creationId xmlns:a16="http://schemas.microsoft.com/office/drawing/2014/main" id="{CBD83411-003F-4EB1-A0D6-AA482B918C24}"/>
            </a:ext>
          </a:extLst>
        </xdr:cNvPr>
        <xdr:cNvSpPr/>
      </xdr:nvSpPr>
      <xdr:spPr>
        <a:xfrm>
          <a:off x="7943850" y="1228725"/>
          <a:ext cx="828000" cy="828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ru-RU"/>
            <a:t>47 833</a:t>
          </a:r>
          <a:endParaRPr lang="ru-RU" sz="1100"/>
        </a:p>
      </xdr:txBody>
    </xdr:sp>
    <xdr:clientData/>
  </xdr:twoCellAnchor>
  <xdr:twoCellAnchor editAs="oneCell">
    <xdr:from>
      <xdr:col>0</xdr:col>
      <xdr:colOff>66675</xdr:colOff>
      <xdr:row>63</xdr:row>
      <xdr:rowOff>247651</xdr:rowOff>
    </xdr:from>
    <xdr:to>
      <xdr:col>13</xdr:col>
      <xdr:colOff>57150</xdr:colOff>
      <xdr:row>76</xdr:row>
      <xdr:rowOff>123825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961" b="3177"/>
        <a:stretch/>
      </xdr:blipFill>
      <xdr:spPr>
        <a:xfrm>
          <a:off x="66675" y="14620876"/>
          <a:ext cx="8410575" cy="320992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77</xdr:row>
      <xdr:rowOff>0</xdr:rowOff>
    </xdr:from>
    <xdr:to>
      <xdr:col>13</xdr:col>
      <xdr:colOff>114300</xdr:colOff>
      <xdr:row>89</xdr:row>
      <xdr:rowOff>133350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18068925"/>
          <a:ext cx="8420100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52</xdr:row>
      <xdr:rowOff>88752</xdr:rowOff>
    </xdr:from>
    <xdr:to>
      <xdr:col>13</xdr:col>
      <xdr:colOff>38100</xdr:colOff>
      <xdr:row>62</xdr:row>
      <xdr:rowOff>194726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1" y="11871177"/>
          <a:ext cx="8343899" cy="239197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35</xdr:row>
      <xdr:rowOff>0</xdr:rowOff>
    </xdr:from>
    <xdr:to>
      <xdr:col>13</xdr:col>
      <xdr:colOff>476250</xdr:colOff>
      <xdr:row>50</xdr:row>
      <xdr:rowOff>76200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1" y="7629525"/>
          <a:ext cx="8858249" cy="400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228599</xdr:colOff>
      <xdr:row>55</xdr:row>
      <xdr:rowOff>38100</xdr:rowOff>
    </xdr:from>
    <xdr:to>
      <xdr:col>24</xdr:col>
      <xdr:colOff>133350</xdr:colOff>
      <xdr:row>67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190499</xdr:colOff>
      <xdr:row>68</xdr:row>
      <xdr:rowOff>19050</xdr:rowOff>
    </xdr:from>
    <xdr:to>
      <xdr:col>24</xdr:col>
      <xdr:colOff>95250</xdr:colOff>
      <xdr:row>83</xdr:row>
      <xdr:rowOff>85725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180974</xdr:colOff>
      <xdr:row>88</xdr:row>
      <xdr:rowOff>171450</xdr:rowOff>
    </xdr:from>
    <xdr:to>
      <xdr:col>32</xdr:col>
      <xdr:colOff>371475</xdr:colOff>
      <xdr:row>116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381000</xdr:colOff>
      <xdr:row>126</xdr:row>
      <xdr:rowOff>95250</xdr:rowOff>
    </xdr:from>
    <xdr:to>
      <xdr:col>28</xdr:col>
      <xdr:colOff>485019</xdr:colOff>
      <xdr:row>128</xdr:row>
      <xdr:rowOff>9488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06700" y="14868525"/>
          <a:ext cx="6047619" cy="295238"/>
        </a:xfrm>
        <a:prstGeom prst="rect">
          <a:avLst/>
        </a:prstGeom>
      </xdr:spPr>
    </xdr:pic>
    <xdr:clientData/>
  </xdr:twoCellAnchor>
  <xdr:twoCellAnchor>
    <xdr:from>
      <xdr:col>17</xdr:col>
      <xdr:colOff>38100</xdr:colOff>
      <xdr:row>131</xdr:row>
      <xdr:rowOff>0</xdr:rowOff>
    </xdr:from>
    <xdr:to>
      <xdr:col>24</xdr:col>
      <xdr:colOff>76200</xdr:colOff>
      <xdr:row>151</xdr:row>
      <xdr:rowOff>104775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76200</xdr:colOff>
      <xdr:row>131</xdr:row>
      <xdr:rowOff>0</xdr:rowOff>
    </xdr:from>
    <xdr:to>
      <xdr:col>31</xdr:col>
      <xdr:colOff>133350</xdr:colOff>
      <xdr:row>151</xdr:row>
      <xdr:rowOff>104775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</xdr:colOff>
      <xdr:row>152</xdr:row>
      <xdr:rowOff>95251</xdr:rowOff>
    </xdr:from>
    <xdr:to>
      <xdr:col>30</xdr:col>
      <xdr:colOff>152399</xdr:colOff>
      <xdr:row>177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178</xdr:row>
      <xdr:rowOff>76200</xdr:rowOff>
    </xdr:from>
    <xdr:to>
      <xdr:col>30</xdr:col>
      <xdr:colOff>133349</xdr:colOff>
      <xdr:row>202</xdr:row>
      <xdr:rowOff>171449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0.18774</cdr:x>
      <cdr:y>0.94415</cdr:y>
    </cdr:from>
    <cdr:to>
      <cdr:x>0.81123</cdr:x>
      <cdr:y>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66900" y="4991137"/>
          <a:ext cx="6200019" cy="29523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0.19518</cdr:x>
      <cdr:y>0.94286</cdr:y>
    </cdr:from>
    <cdr:to>
      <cdr:x>0.8747</cdr:x>
      <cdr:y>0.99387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43050" y="4400550"/>
          <a:ext cx="5372100" cy="23809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</cdr:x>
      <cdr:y>0.90742</cdr:y>
    </cdr:from>
    <cdr:to>
      <cdr:x>0.87229</cdr:x>
      <cdr:y>0.97987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81151" y="4235161"/>
          <a:ext cx="5314949" cy="33814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9" sqref="B29"/>
    </sheetView>
  </sheetViews>
  <sheetFormatPr defaultRowHeight="15" x14ac:dyDescent="0.25"/>
  <cols>
    <col min="1" max="1" width="24.7109375" customWidth="1"/>
    <col min="2" max="2" width="14.7109375" customWidth="1"/>
    <col min="3" max="3" width="13.7109375" bestFit="1" customWidth="1"/>
    <col min="4" max="4" width="10" bestFit="1" customWidth="1"/>
    <col min="5" max="5" width="12.85546875" bestFit="1" customWidth="1"/>
    <col min="6" max="6" width="13.42578125" bestFit="1" customWidth="1"/>
    <col min="7" max="7" width="16.7109375" bestFit="1" customWidth="1"/>
    <col min="8" max="8" width="19.7109375" bestFit="1" customWidth="1"/>
    <col min="9" max="9" width="8" bestFit="1" customWidth="1"/>
    <col min="10" max="10" width="10" bestFit="1" customWidth="1"/>
    <col min="11" max="11" width="12.85546875" bestFit="1" customWidth="1"/>
    <col min="12" max="12" width="5" bestFit="1" customWidth="1"/>
    <col min="13" max="13" width="11.42578125" bestFit="1" customWidth="1"/>
    <col min="14" max="14" width="20.7109375" bestFit="1" customWidth="1"/>
    <col min="15" max="15" width="14.42578125" customWidth="1"/>
  </cols>
  <sheetData>
    <row r="1" spans="1:15" ht="15.75" thickBot="1" x14ac:dyDescent="0.3">
      <c r="A1" t="s">
        <v>40</v>
      </c>
      <c r="C1" s="39">
        <v>12144</v>
      </c>
    </row>
    <row r="2" spans="1:15" x14ac:dyDescent="0.25">
      <c r="A2" t="s">
        <v>47</v>
      </c>
      <c r="C2" s="6">
        <f>SUM(O:O)</f>
        <v>1707359.9347200003</v>
      </c>
    </row>
    <row r="4" spans="1:1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41</v>
      </c>
    </row>
    <row r="5" spans="1:15" x14ac:dyDescent="0.25">
      <c r="A5" t="s">
        <v>14</v>
      </c>
      <c r="B5">
        <v>11</v>
      </c>
      <c r="C5">
        <v>1256</v>
      </c>
      <c r="D5">
        <v>585</v>
      </c>
      <c r="E5">
        <v>671</v>
      </c>
      <c r="F5">
        <v>2.41</v>
      </c>
      <c r="G5">
        <v>2216.3000000000002</v>
      </c>
      <c r="H5">
        <v>1910.63</v>
      </c>
      <c r="I5">
        <v>305.67000000000007</v>
      </c>
      <c r="J5">
        <v>2117.61</v>
      </c>
      <c r="K5">
        <v>2068.9299999999998</v>
      </c>
      <c r="L5">
        <v>2.58</v>
      </c>
      <c r="M5">
        <v>0.01</v>
      </c>
      <c r="N5" t="s">
        <v>69</v>
      </c>
      <c r="O5" s="4">
        <f>I5*$C$1*F5/100</f>
        <v>89460.561168000029</v>
      </c>
    </row>
    <row r="6" spans="1:15" x14ac:dyDescent="0.25">
      <c r="A6" t="s">
        <v>15</v>
      </c>
      <c r="B6">
        <v>991</v>
      </c>
      <c r="C6">
        <v>708</v>
      </c>
      <c r="D6">
        <v>353</v>
      </c>
      <c r="E6">
        <v>355</v>
      </c>
      <c r="F6">
        <v>1.36</v>
      </c>
      <c r="G6">
        <v>2485.29</v>
      </c>
      <c r="H6">
        <v>2031.49</v>
      </c>
      <c r="I6">
        <v>453.8</v>
      </c>
      <c r="J6">
        <v>2163.11</v>
      </c>
      <c r="K6">
        <v>2109.64</v>
      </c>
      <c r="L6">
        <v>2.83</v>
      </c>
      <c r="M6">
        <v>5.0000000000000001E-3</v>
      </c>
      <c r="N6" t="s">
        <v>69</v>
      </c>
      <c r="O6" s="4">
        <f t="shared" ref="O6:O15" si="0">I6*$C$1*F6/100</f>
        <v>74948.881920000014</v>
      </c>
    </row>
    <row r="7" spans="1:15" x14ac:dyDescent="0.25">
      <c r="A7" t="s">
        <v>16</v>
      </c>
      <c r="B7">
        <v>1002</v>
      </c>
      <c r="C7">
        <v>353</v>
      </c>
      <c r="D7">
        <v>157</v>
      </c>
      <c r="E7">
        <v>196</v>
      </c>
      <c r="F7">
        <v>0.68</v>
      </c>
      <c r="G7">
        <v>3643.25</v>
      </c>
      <c r="H7">
        <v>1769.49</v>
      </c>
      <c r="I7">
        <v>1873.76</v>
      </c>
      <c r="J7">
        <v>2554.44</v>
      </c>
      <c r="K7">
        <v>2110.2800000000002</v>
      </c>
      <c r="L7">
        <v>7.55</v>
      </c>
      <c r="M7">
        <v>0</v>
      </c>
      <c r="N7" t="s">
        <v>69</v>
      </c>
      <c r="O7" s="4">
        <f t="shared" si="0"/>
        <v>154733.60179200003</v>
      </c>
    </row>
    <row r="8" spans="1:15" x14ac:dyDescent="0.25">
      <c r="A8" t="s">
        <v>16</v>
      </c>
      <c r="B8">
        <v>1287</v>
      </c>
      <c r="C8">
        <v>760</v>
      </c>
      <c r="D8">
        <v>390</v>
      </c>
      <c r="E8">
        <v>370</v>
      </c>
      <c r="F8">
        <v>1.46</v>
      </c>
      <c r="G8">
        <v>2033.57</v>
      </c>
      <c r="H8">
        <v>1345.65</v>
      </c>
      <c r="I8">
        <v>687.91999999999985</v>
      </c>
      <c r="J8">
        <v>2080.6799999999998</v>
      </c>
      <c r="K8">
        <v>1896.17</v>
      </c>
      <c r="L8">
        <v>4.76</v>
      </c>
      <c r="M8">
        <v>0</v>
      </c>
      <c r="N8" t="s">
        <v>69</v>
      </c>
      <c r="O8" s="4">
        <f t="shared" si="0"/>
        <v>121969.86700799997</v>
      </c>
    </row>
    <row r="9" spans="1:15" x14ac:dyDescent="0.25">
      <c r="A9" t="s">
        <v>16</v>
      </c>
      <c r="B9">
        <v>1654</v>
      </c>
      <c r="C9">
        <v>1749</v>
      </c>
      <c r="D9">
        <v>884</v>
      </c>
      <c r="E9">
        <v>865</v>
      </c>
      <c r="F9">
        <v>3.35</v>
      </c>
      <c r="G9">
        <v>2871.01</v>
      </c>
      <c r="H9">
        <v>2246.9499999999998</v>
      </c>
      <c r="I9">
        <v>624.0600000000004</v>
      </c>
      <c r="J9">
        <v>2215.46</v>
      </c>
      <c r="K9">
        <v>2021.27</v>
      </c>
      <c r="L9">
        <v>6.15</v>
      </c>
      <c r="M9">
        <v>0</v>
      </c>
      <c r="N9" t="s">
        <v>69</v>
      </c>
      <c r="O9" s="4">
        <f t="shared" si="0"/>
        <v>253882.58544000017</v>
      </c>
    </row>
    <row r="10" spans="1:15" x14ac:dyDescent="0.25">
      <c r="A10" t="s">
        <v>16</v>
      </c>
      <c r="B10">
        <v>2652</v>
      </c>
      <c r="C10">
        <v>5049</v>
      </c>
      <c r="D10">
        <v>2504</v>
      </c>
      <c r="E10">
        <v>2545</v>
      </c>
      <c r="F10">
        <v>9.68</v>
      </c>
      <c r="G10">
        <v>2277.44</v>
      </c>
      <c r="H10">
        <v>1837.19</v>
      </c>
      <c r="I10">
        <v>440.25</v>
      </c>
      <c r="J10">
        <v>2074.29</v>
      </c>
      <c r="K10">
        <v>2032.66</v>
      </c>
      <c r="L10">
        <v>7.62</v>
      </c>
      <c r="M10">
        <v>0</v>
      </c>
      <c r="N10" t="s">
        <v>69</v>
      </c>
      <c r="O10" s="4">
        <f t="shared" si="0"/>
        <v>517531.13280000002</v>
      </c>
    </row>
    <row r="11" spans="1:15" x14ac:dyDescent="0.25">
      <c r="A11" t="s">
        <v>17</v>
      </c>
      <c r="B11">
        <v>33</v>
      </c>
      <c r="C11">
        <v>598</v>
      </c>
      <c r="D11">
        <v>320</v>
      </c>
      <c r="E11">
        <v>278</v>
      </c>
      <c r="F11">
        <v>1.1499999999999999</v>
      </c>
      <c r="G11">
        <v>3333.71</v>
      </c>
      <c r="H11">
        <v>2145.1</v>
      </c>
      <c r="I11">
        <v>1188.6099999999999</v>
      </c>
      <c r="J11">
        <v>1545.63</v>
      </c>
      <c r="K11">
        <v>1968.72</v>
      </c>
      <c r="L11">
        <v>8.26</v>
      </c>
      <c r="M11">
        <v>0</v>
      </c>
      <c r="N11" t="s">
        <v>69</v>
      </c>
      <c r="O11" s="4">
        <f t="shared" si="0"/>
        <v>165996.51815999995</v>
      </c>
    </row>
    <row r="12" spans="1:15" x14ac:dyDescent="0.25">
      <c r="A12" t="s">
        <v>17</v>
      </c>
      <c r="B12">
        <v>34</v>
      </c>
      <c r="C12">
        <v>536</v>
      </c>
      <c r="D12">
        <v>263</v>
      </c>
      <c r="E12">
        <v>273</v>
      </c>
      <c r="F12">
        <v>1.03</v>
      </c>
      <c r="G12">
        <v>2655.95</v>
      </c>
      <c r="H12">
        <v>1624.21</v>
      </c>
      <c r="I12">
        <v>1031.74</v>
      </c>
      <c r="J12">
        <v>1989.99</v>
      </c>
      <c r="K12">
        <v>2046.17</v>
      </c>
      <c r="L12">
        <v>5.91</v>
      </c>
      <c r="M12">
        <v>0</v>
      </c>
      <c r="N12" t="s">
        <v>69</v>
      </c>
      <c r="O12" s="4">
        <f t="shared" si="0"/>
        <v>129053.34076800002</v>
      </c>
    </row>
    <row r="13" spans="1:15" x14ac:dyDescent="0.25">
      <c r="A13" t="s">
        <v>17</v>
      </c>
      <c r="B13">
        <v>35</v>
      </c>
      <c r="C13">
        <v>448</v>
      </c>
      <c r="D13">
        <v>250</v>
      </c>
      <c r="E13">
        <v>198</v>
      </c>
      <c r="F13">
        <v>0.86</v>
      </c>
      <c r="G13">
        <v>2364.46</v>
      </c>
      <c r="H13">
        <v>1478.35</v>
      </c>
      <c r="I13">
        <v>886.11000000000013</v>
      </c>
      <c r="J13">
        <v>1990.07</v>
      </c>
      <c r="K13">
        <v>1996.22</v>
      </c>
      <c r="L13">
        <v>4.67</v>
      </c>
      <c r="M13">
        <v>0</v>
      </c>
      <c r="N13" t="s">
        <v>69</v>
      </c>
      <c r="O13" s="4">
        <f t="shared" si="0"/>
        <v>92543.910624000026</v>
      </c>
    </row>
    <row r="14" spans="1:15" x14ac:dyDescent="0.25">
      <c r="A14" t="s">
        <v>17</v>
      </c>
      <c r="B14">
        <v>36</v>
      </c>
      <c r="C14">
        <v>293</v>
      </c>
      <c r="D14">
        <v>145</v>
      </c>
      <c r="E14">
        <v>148</v>
      </c>
      <c r="F14">
        <v>0.56000000000000005</v>
      </c>
      <c r="G14">
        <v>1795.45</v>
      </c>
      <c r="H14">
        <v>819.72</v>
      </c>
      <c r="I14">
        <v>975.73</v>
      </c>
      <c r="J14">
        <v>2053.4499999999998</v>
      </c>
      <c r="K14">
        <v>1538.43</v>
      </c>
      <c r="L14">
        <v>4.6100000000000003</v>
      </c>
      <c r="M14">
        <v>0</v>
      </c>
      <c r="N14" t="s">
        <v>69</v>
      </c>
      <c r="O14" s="4">
        <f t="shared" si="0"/>
        <v>66355.884672000015</v>
      </c>
    </row>
    <row r="15" spans="1:15" x14ac:dyDescent="0.25">
      <c r="A15" t="s">
        <v>18</v>
      </c>
      <c r="B15">
        <v>573</v>
      </c>
      <c r="C15">
        <v>394</v>
      </c>
      <c r="D15">
        <v>213</v>
      </c>
      <c r="E15">
        <v>181</v>
      </c>
      <c r="F15">
        <v>0.76</v>
      </c>
      <c r="G15">
        <v>2434</v>
      </c>
      <c r="H15">
        <v>1991.03</v>
      </c>
      <c r="I15">
        <v>442.97</v>
      </c>
      <c r="J15">
        <v>2076.86</v>
      </c>
      <c r="K15">
        <v>2123.2199999999998</v>
      </c>
      <c r="L15">
        <v>2.09</v>
      </c>
      <c r="M15">
        <v>3.6999999999999998E-2</v>
      </c>
      <c r="N15" t="s">
        <v>69</v>
      </c>
      <c r="O15" s="4">
        <f t="shared" si="0"/>
        <v>40883.650368000002</v>
      </c>
    </row>
    <row r="17" spans="6:6" x14ac:dyDescent="0.25">
      <c r="F17" s="3"/>
    </row>
  </sheetData>
  <autoFilter ref="A4:O4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defaultRowHeight="15" x14ac:dyDescent="0.25"/>
  <cols>
    <col min="1" max="1" width="24.7109375" customWidth="1"/>
    <col min="2" max="2" width="14.7109375" customWidth="1"/>
    <col min="3" max="3" width="13.7109375" customWidth="1"/>
    <col min="4" max="4" width="10" bestFit="1" customWidth="1"/>
    <col min="5" max="5" width="12.85546875" bestFit="1" customWidth="1"/>
    <col min="6" max="6" width="13.42578125" bestFit="1" customWidth="1"/>
    <col min="7" max="7" width="16.7109375" bestFit="1" customWidth="1"/>
    <col min="8" max="8" width="19.7109375" bestFit="1" customWidth="1"/>
    <col min="9" max="9" width="7.7109375" bestFit="1" customWidth="1"/>
    <col min="10" max="10" width="10" bestFit="1" customWidth="1"/>
    <col min="11" max="11" width="12.85546875" bestFit="1" customWidth="1"/>
    <col min="12" max="12" width="5.7109375" bestFit="1" customWidth="1"/>
    <col min="13" max="13" width="11.42578125" bestFit="1" customWidth="1"/>
    <col min="14" max="14" width="14.28515625" customWidth="1"/>
    <col min="15" max="15" width="12.85546875" customWidth="1"/>
  </cols>
  <sheetData>
    <row r="1" spans="1:15" ht="15.75" thickBot="1" x14ac:dyDescent="0.3">
      <c r="A1" t="s">
        <v>40</v>
      </c>
      <c r="C1" s="5">
        <v>4138</v>
      </c>
    </row>
    <row r="2" spans="1:15" x14ac:dyDescent="0.25">
      <c r="A2" t="s">
        <v>48</v>
      </c>
      <c r="C2" s="6">
        <f>SUM(O:O)</f>
        <v>-87168.695545999974</v>
      </c>
    </row>
    <row r="4" spans="1:1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41</v>
      </c>
    </row>
    <row r="5" spans="1:15" x14ac:dyDescent="0.25">
      <c r="A5" t="s">
        <v>20</v>
      </c>
      <c r="B5">
        <v>66</v>
      </c>
      <c r="C5">
        <v>1558</v>
      </c>
      <c r="D5">
        <v>744</v>
      </c>
      <c r="E5">
        <v>814</v>
      </c>
      <c r="F5">
        <v>2.99</v>
      </c>
      <c r="G5">
        <v>2021.22</v>
      </c>
      <c r="H5">
        <v>2246.98</v>
      </c>
      <c r="I5">
        <v>-225.76</v>
      </c>
      <c r="J5">
        <v>1975.24</v>
      </c>
      <c r="K5">
        <v>2035.23</v>
      </c>
      <c r="L5">
        <v>-2.2200000000000002</v>
      </c>
      <c r="M5">
        <v>2.7E-2</v>
      </c>
      <c r="N5" t="s">
        <v>70</v>
      </c>
      <c r="O5" s="4">
        <f>I5*$C$1*F5/100</f>
        <v>-27932.426912000003</v>
      </c>
    </row>
    <row r="6" spans="1:15" x14ac:dyDescent="0.25">
      <c r="A6" t="s">
        <v>21</v>
      </c>
      <c r="B6">
        <v>1101</v>
      </c>
      <c r="C6">
        <v>1882</v>
      </c>
      <c r="D6">
        <v>877</v>
      </c>
      <c r="E6">
        <v>1005</v>
      </c>
      <c r="F6">
        <v>3.61</v>
      </c>
      <c r="G6">
        <v>1947.73</v>
      </c>
      <c r="H6">
        <v>2182.08</v>
      </c>
      <c r="I6">
        <v>-234.34999999999991</v>
      </c>
      <c r="J6">
        <v>2043.46</v>
      </c>
      <c r="K6">
        <v>2049.6799999999998</v>
      </c>
      <c r="L6">
        <v>-2.48</v>
      </c>
      <c r="M6">
        <v>1.2999999999999999E-2</v>
      </c>
      <c r="N6" t="s">
        <v>70</v>
      </c>
      <c r="O6" s="4">
        <f t="shared" ref="O6:O8" si="0">I6*$C$1*F6/100</f>
        <v>-35007.624829999979</v>
      </c>
    </row>
    <row r="7" spans="1:15" x14ac:dyDescent="0.25">
      <c r="A7" t="s">
        <v>16</v>
      </c>
      <c r="B7">
        <v>9931</v>
      </c>
      <c r="C7">
        <v>303</v>
      </c>
      <c r="D7">
        <v>157</v>
      </c>
      <c r="E7">
        <v>146</v>
      </c>
      <c r="F7">
        <v>0.57999999999999996</v>
      </c>
      <c r="G7">
        <v>1379.71</v>
      </c>
      <c r="H7">
        <v>1847.34</v>
      </c>
      <c r="I7">
        <v>-467.62999999999988</v>
      </c>
      <c r="J7">
        <v>1837.27</v>
      </c>
      <c r="K7">
        <v>1917.62</v>
      </c>
      <c r="L7">
        <v>-2.17</v>
      </c>
      <c r="M7">
        <v>3.1E-2</v>
      </c>
      <c r="N7" t="s">
        <v>70</v>
      </c>
      <c r="O7" s="4">
        <f t="shared" si="0"/>
        <v>-11223.307051999996</v>
      </c>
    </row>
    <row r="8" spans="1:15" x14ac:dyDescent="0.25">
      <c r="A8" t="s">
        <v>22</v>
      </c>
      <c r="B8">
        <v>73</v>
      </c>
      <c r="C8">
        <v>395</v>
      </c>
      <c r="D8">
        <v>210</v>
      </c>
      <c r="E8">
        <v>185</v>
      </c>
      <c r="F8">
        <v>0.76</v>
      </c>
      <c r="G8">
        <v>1863.04</v>
      </c>
      <c r="H8">
        <v>2276.58</v>
      </c>
      <c r="I8">
        <v>-413.54</v>
      </c>
      <c r="J8">
        <v>1921.54</v>
      </c>
      <c r="K8">
        <v>2141.81</v>
      </c>
      <c r="L8">
        <v>-2.02</v>
      </c>
      <c r="M8">
        <v>4.3999999999999997E-2</v>
      </c>
      <c r="N8" t="s">
        <v>70</v>
      </c>
      <c r="O8" s="4">
        <f t="shared" si="0"/>
        <v>-13005.336751999999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T10" sqref="T10"/>
    </sheetView>
  </sheetViews>
  <sheetFormatPr defaultRowHeight="15" x14ac:dyDescent="0.25"/>
  <cols>
    <col min="1" max="1" width="17.28515625" bestFit="1" customWidth="1"/>
    <col min="2" max="2" width="15.140625" bestFit="1" customWidth="1"/>
    <col min="3" max="3" width="8.7109375" bestFit="1" customWidth="1"/>
    <col min="4" max="4" width="10" bestFit="1" customWidth="1"/>
    <col min="5" max="5" width="12.85546875" bestFit="1" customWidth="1"/>
    <col min="6" max="6" width="13.42578125" bestFit="1" customWidth="1"/>
    <col min="7" max="7" width="16.7109375" bestFit="1" customWidth="1"/>
    <col min="8" max="8" width="19.7109375" bestFit="1" customWidth="1"/>
    <col min="9" max="9" width="8.28515625" bestFit="1" customWidth="1"/>
    <col min="10" max="10" width="10" bestFit="1" customWidth="1"/>
    <col min="11" max="11" width="12.85546875" bestFit="1" customWidth="1"/>
    <col min="12" max="12" width="5.7109375" bestFit="1" customWidth="1"/>
    <col min="13" max="13" width="11.42578125" bestFit="1" customWidth="1"/>
    <col min="14" max="14" width="18.28515625" bestFit="1" customWidth="1"/>
    <col min="15" max="15" width="18.5703125" bestFit="1" customWidth="1"/>
    <col min="16" max="16" width="16.42578125" bestFit="1" customWidth="1"/>
  </cols>
  <sheetData>
    <row r="1" spans="1:16" ht="15.75" thickBot="1" x14ac:dyDescent="0.3">
      <c r="A1" t="s">
        <v>49</v>
      </c>
      <c r="F1" s="5">
        <v>200</v>
      </c>
    </row>
    <row r="2" spans="1:16" x14ac:dyDescent="0.25">
      <c r="A2" t="s">
        <v>53</v>
      </c>
      <c r="F2" s="34">
        <f>SUM(P5:P42)</f>
        <v>24492.879674600001</v>
      </c>
      <c r="G2" s="32"/>
      <c r="H2" s="32"/>
    </row>
    <row r="3" spans="1:16" x14ac:dyDescent="0.25">
      <c r="A3" t="s">
        <v>54</v>
      </c>
      <c r="F3" s="33">
        <f>SUM(C5:C42)</f>
        <v>35860</v>
      </c>
    </row>
    <row r="4" spans="1:16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52</v>
      </c>
      <c r="P4" s="1" t="s">
        <v>67</v>
      </c>
    </row>
    <row r="5" spans="1:16" x14ac:dyDescent="0.25">
      <c r="A5" t="s">
        <v>24</v>
      </c>
      <c r="B5">
        <v>23</v>
      </c>
      <c r="C5">
        <v>253</v>
      </c>
      <c r="D5">
        <v>138</v>
      </c>
      <c r="E5">
        <v>115</v>
      </c>
      <c r="F5">
        <v>0.49</v>
      </c>
      <c r="G5">
        <v>1244.1600000000001</v>
      </c>
      <c r="H5">
        <v>1224.43</v>
      </c>
      <c r="I5">
        <v>19.730000000000022</v>
      </c>
      <c r="J5">
        <v>1738.94</v>
      </c>
      <c r="K5">
        <v>1728.44</v>
      </c>
      <c r="L5">
        <v>0.09</v>
      </c>
      <c r="M5">
        <v>0.92800000000000005</v>
      </c>
      <c r="N5" t="s">
        <v>71</v>
      </c>
      <c r="O5" s="31">
        <f>16*(K5^2)/$F$1^2</f>
        <v>1195.0019334399999</v>
      </c>
      <c r="P5" s="30">
        <f>IF(O5&lt;C5,0,O5-C5)</f>
        <v>942.0019334399999</v>
      </c>
    </row>
    <row r="6" spans="1:16" x14ac:dyDescent="0.25">
      <c r="A6" t="s">
        <v>25</v>
      </c>
      <c r="B6">
        <v>2</v>
      </c>
      <c r="C6">
        <v>157</v>
      </c>
      <c r="D6">
        <v>84</v>
      </c>
      <c r="E6">
        <v>73</v>
      </c>
      <c r="F6">
        <v>0.3</v>
      </c>
      <c r="G6">
        <v>537.95000000000005</v>
      </c>
      <c r="H6">
        <v>470.21</v>
      </c>
      <c r="I6">
        <v>67.740000000000066</v>
      </c>
      <c r="J6">
        <v>1267.03</v>
      </c>
      <c r="K6">
        <v>1308.07</v>
      </c>
      <c r="L6">
        <v>0.33</v>
      </c>
      <c r="M6">
        <v>0.74199999999999999</v>
      </c>
      <c r="N6" t="s">
        <v>71</v>
      </c>
      <c r="O6" s="31">
        <f t="shared" ref="O6:O42" si="0">16*(K6^2)/$F$1^2</f>
        <v>684.41884995999999</v>
      </c>
      <c r="P6" s="30">
        <f t="shared" ref="P6:P42" si="1">IF(O6&lt;C6,0,O6-C6)</f>
        <v>527.41884995999999</v>
      </c>
    </row>
    <row r="7" spans="1:16" x14ac:dyDescent="0.25">
      <c r="A7" t="s">
        <v>15</v>
      </c>
      <c r="B7">
        <v>439</v>
      </c>
      <c r="C7">
        <v>863</v>
      </c>
      <c r="D7">
        <v>439</v>
      </c>
      <c r="E7">
        <v>424</v>
      </c>
      <c r="F7">
        <v>1.66</v>
      </c>
      <c r="G7">
        <v>2007.05</v>
      </c>
      <c r="H7">
        <v>1987.32</v>
      </c>
      <c r="I7">
        <v>19.730000000000022</v>
      </c>
      <c r="J7">
        <v>2062.87</v>
      </c>
      <c r="K7">
        <v>2084.23</v>
      </c>
      <c r="L7">
        <v>0.14000000000000001</v>
      </c>
      <c r="M7">
        <v>0.88900000000000001</v>
      </c>
      <c r="N7" t="s">
        <v>71</v>
      </c>
      <c r="O7" s="31">
        <f t="shared" si="0"/>
        <v>1737.6058771600001</v>
      </c>
      <c r="P7" s="30">
        <f t="shared" si="1"/>
        <v>874.60587716000009</v>
      </c>
    </row>
    <row r="8" spans="1:16" x14ac:dyDescent="0.25">
      <c r="A8" t="s">
        <v>15</v>
      </c>
      <c r="B8">
        <v>477</v>
      </c>
      <c r="C8">
        <v>939</v>
      </c>
      <c r="D8">
        <v>456</v>
      </c>
      <c r="E8">
        <v>483</v>
      </c>
      <c r="F8">
        <v>1.8</v>
      </c>
      <c r="G8">
        <v>1892.93</v>
      </c>
      <c r="H8">
        <v>1995.52</v>
      </c>
      <c r="I8">
        <v>-102.5899999999999</v>
      </c>
      <c r="J8">
        <v>2051.3000000000002</v>
      </c>
      <c r="K8">
        <v>2128.09</v>
      </c>
      <c r="L8">
        <v>-0.75</v>
      </c>
      <c r="M8">
        <v>0.45300000000000001</v>
      </c>
      <c r="N8" t="s">
        <v>71</v>
      </c>
      <c r="O8" s="31">
        <f t="shared" si="0"/>
        <v>1811.5068192400001</v>
      </c>
      <c r="P8" s="30">
        <f t="shared" si="1"/>
        <v>872.50681924000014</v>
      </c>
    </row>
    <row r="9" spans="1:16" x14ac:dyDescent="0.25">
      <c r="A9" t="s">
        <v>15</v>
      </c>
      <c r="B9">
        <v>516</v>
      </c>
      <c r="C9">
        <v>1639</v>
      </c>
      <c r="D9">
        <v>842</v>
      </c>
      <c r="E9">
        <v>797</v>
      </c>
      <c r="F9">
        <v>3.14</v>
      </c>
      <c r="G9">
        <v>2443.54</v>
      </c>
      <c r="H9">
        <v>2298.6</v>
      </c>
      <c r="I9">
        <v>144.94000000000011</v>
      </c>
      <c r="J9">
        <v>2048.19</v>
      </c>
      <c r="K9">
        <v>2116.23</v>
      </c>
      <c r="L9">
        <v>1.41</v>
      </c>
      <c r="M9">
        <v>0.159</v>
      </c>
      <c r="N9" t="s">
        <v>71</v>
      </c>
      <c r="O9" s="31">
        <f t="shared" si="0"/>
        <v>1791.37176516</v>
      </c>
      <c r="P9" s="31">
        <f t="shared" si="1"/>
        <v>152.37176516</v>
      </c>
    </row>
    <row r="10" spans="1:16" x14ac:dyDescent="0.25">
      <c r="A10" t="s">
        <v>15</v>
      </c>
      <c r="B10">
        <v>544</v>
      </c>
      <c r="C10">
        <v>993</v>
      </c>
      <c r="D10">
        <v>455</v>
      </c>
      <c r="E10">
        <v>538</v>
      </c>
      <c r="F10">
        <v>1.9</v>
      </c>
      <c r="G10">
        <v>2172.04</v>
      </c>
      <c r="H10">
        <v>2037.9</v>
      </c>
      <c r="I10">
        <v>134.1399999999999</v>
      </c>
      <c r="J10">
        <v>2162.92</v>
      </c>
      <c r="K10">
        <v>2093.37</v>
      </c>
      <c r="L10">
        <v>0.99</v>
      </c>
      <c r="M10">
        <v>0.32200000000000001</v>
      </c>
      <c r="N10" t="s">
        <v>71</v>
      </c>
      <c r="O10" s="31">
        <f t="shared" si="0"/>
        <v>1752.8791827599998</v>
      </c>
      <c r="P10" s="30">
        <f t="shared" si="1"/>
        <v>759.87918275999982</v>
      </c>
    </row>
    <row r="11" spans="1:16" x14ac:dyDescent="0.25">
      <c r="A11" t="s">
        <v>15</v>
      </c>
      <c r="B11">
        <v>699</v>
      </c>
      <c r="C11">
        <v>1203</v>
      </c>
      <c r="D11">
        <v>595</v>
      </c>
      <c r="E11">
        <v>608</v>
      </c>
      <c r="F11">
        <v>2.31</v>
      </c>
      <c r="G11">
        <v>1962.26</v>
      </c>
      <c r="H11">
        <v>2091.66</v>
      </c>
      <c r="I11">
        <v>-129.39999999999989</v>
      </c>
      <c r="J11">
        <v>2056.87</v>
      </c>
      <c r="K11">
        <v>2103.13</v>
      </c>
      <c r="L11">
        <v>-1.08</v>
      </c>
      <c r="M11">
        <v>0.28100000000000003</v>
      </c>
      <c r="N11" t="s">
        <v>71</v>
      </c>
      <c r="O11" s="31">
        <f t="shared" si="0"/>
        <v>1769.2623187600002</v>
      </c>
      <c r="P11" s="30">
        <f t="shared" si="1"/>
        <v>566.2623187600002</v>
      </c>
    </row>
    <row r="12" spans="1:16" x14ac:dyDescent="0.25">
      <c r="A12" t="s">
        <v>21</v>
      </c>
      <c r="B12">
        <v>1989</v>
      </c>
      <c r="C12">
        <v>641</v>
      </c>
      <c r="D12">
        <v>306</v>
      </c>
      <c r="E12">
        <v>335</v>
      </c>
      <c r="F12">
        <v>1.23</v>
      </c>
      <c r="G12">
        <v>3442.37</v>
      </c>
      <c r="H12">
        <v>3356.03</v>
      </c>
      <c r="I12">
        <v>86.339999999999691</v>
      </c>
      <c r="J12">
        <v>1493.68</v>
      </c>
      <c r="K12">
        <v>1652.38</v>
      </c>
      <c r="L12">
        <v>0.69</v>
      </c>
      <c r="M12">
        <v>0.48899999999999999</v>
      </c>
      <c r="N12" t="s">
        <v>71</v>
      </c>
      <c r="O12" s="31">
        <f t="shared" si="0"/>
        <v>1092.1438657600002</v>
      </c>
      <c r="P12" s="30">
        <f t="shared" si="1"/>
        <v>451.14386576000015</v>
      </c>
    </row>
    <row r="13" spans="1:16" x14ac:dyDescent="0.25">
      <c r="A13" t="s">
        <v>26</v>
      </c>
      <c r="B13">
        <v>202</v>
      </c>
      <c r="C13">
        <v>1292</v>
      </c>
      <c r="D13">
        <v>644</v>
      </c>
      <c r="E13">
        <v>648</v>
      </c>
      <c r="F13">
        <v>2.48</v>
      </c>
      <c r="G13">
        <v>2504.6</v>
      </c>
      <c r="H13">
        <v>2380.65</v>
      </c>
      <c r="I13">
        <v>123.9499999999998</v>
      </c>
      <c r="J13">
        <v>2081.75</v>
      </c>
      <c r="K13">
        <v>1967.28</v>
      </c>
      <c r="L13">
        <v>1.1000000000000001</v>
      </c>
      <c r="M13">
        <v>0.27200000000000002</v>
      </c>
      <c r="N13" t="s">
        <v>71</v>
      </c>
      <c r="O13" s="31">
        <f t="shared" si="0"/>
        <v>1548.07623936</v>
      </c>
      <c r="P13" s="30">
        <f t="shared" si="1"/>
        <v>256.07623936000005</v>
      </c>
    </row>
    <row r="14" spans="1:16" x14ac:dyDescent="0.25">
      <c r="A14" t="s">
        <v>26</v>
      </c>
      <c r="B14">
        <v>212</v>
      </c>
      <c r="C14">
        <v>1302</v>
      </c>
      <c r="D14">
        <v>655</v>
      </c>
      <c r="E14">
        <v>647</v>
      </c>
      <c r="F14">
        <v>2.5</v>
      </c>
      <c r="G14">
        <v>1941.34</v>
      </c>
      <c r="H14">
        <v>1974.78</v>
      </c>
      <c r="I14">
        <v>-33.440000000000047</v>
      </c>
      <c r="J14">
        <v>2020.14</v>
      </c>
      <c r="K14">
        <v>2039.96</v>
      </c>
      <c r="L14">
        <v>-0.3</v>
      </c>
      <c r="M14">
        <v>0.76600000000000001</v>
      </c>
      <c r="N14" t="s">
        <v>71</v>
      </c>
      <c r="O14" s="31">
        <f t="shared" si="0"/>
        <v>1664.5747206400001</v>
      </c>
      <c r="P14" s="30">
        <f t="shared" si="1"/>
        <v>362.57472064000012</v>
      </c>
    </row>
    <row r="15" spans="1:16" x14ac:dyDescent="0.25">
      <c r="A15" t="s">
        <v>26</v>
      </c>
      <c r="B15">
        <v>277</v>
      </c>
      <c r="C15">
        <v>1608</v>
      </c>
      <c r="D15">
        <v>792</v>
      </c>
      <c r="E15">
        <v>816</v>
      </c>
      <c r="F15">
        <v>3.08</v>
      </c>
      <c r="G15">
        <v>2043.32</v>
      </c>
      <c r="H15">
        <v>2112.5500000000002</v>
      </c>
      <c r="I15">
        <v>-69.230000000000246</v>
      </c>
      <c r="J15">
        <v>2035.74</v>
      </c>
      <c r="K15">
        <v>2028.65</v>
      </c>
      <c r="L15">
        <v>-0.68</v>
      </c>
      <c r="M15">
        <v>0.495</v>
      </c>
      <c r="N15" t="s">
        <v>71</v>
      </c>
      <c r="O15" s="31">
        <f t="shared" si="0"/>
        <v>1646.1683290000001</v>
      </c>
      <c r="P15" s="31">
        <f t="shared" si="1"/>
        <v>38.168329000000085</v>
      </c>
    </row>
    <row r="16" spans="1:16" x14ac:dyDescent="0.25">
      <c r="A16" t="s">
        <v>26</v>
      </c>
      <c r="B16">
        <v>278</v>
      </c>
      <c r="C16">
        <v>1148</v>
      </c>
      <c r="D16">
        <v>610</v>
      </c>
      <c r="E16">
        <v>538</v>
      </c>
      <c r="F16">
        <v>2.2000000000000002</v>
      </c>
      <c r="G16">
        <v>2192.0500000000002</v>
      </c>
      <c r="H16">
        <v>1986.19</v>
      </c>
      <c r="I16">
        <v>205.8600000000001</v>
      </c>
      <c r="J16">
        <v>2107.62</v>
      </c>
      <c r="K16">
        <v>2026.88</v>
      </c>
      <c r="L16">
        <v>1.68</v>
      </c>
      <c r="M16">
        <v>9.2999999999999999E-2</v>
      </c>
      <c r="N16" t="s">
        <v>71</v>
      </c>
      <c r="O16" s="31">
        <f t="shared" si="0"/>
        <v>1643.29701376</v>
      </c>
      <c r="P16" s="30">
        <f t="shared" si="1"/>
        <v>495.29701376000003</v>
      </c>
    </row>
    <row r="17" spans="1:16" x14ac:dyDescent="0.25">
      <c r="A17" t="s">
        <v>26</v>
      </c>
      <c r="B17">
        <v>444</v>
      </c>
      <c r="C17">
        <v>1384</v>
      </c>
      <c r="D17">
        <v>742</v>
      </c>
      <c r="E17">
        <v>642</v>
      </c>
      <c r="F17">
        <v>2.65</v>
      </c>
      <c r="G17">
        <v>2106.02</v>
      </c>
      <c r="H17">
        <v>2228.5100000000002</v>
      </c>
      <c r="I17">
        <v>-122.49000000000019</v>
      </c>
      <c r="J17">
        <v>2008.05</v>
      </c>
      <c r="K17">
        <v>2034.08</v>
      </c>
      <c r="L17">
        <v>-1.1200000000000001</v>
      </c>
      <c r="M17">
        <v>0.26100000000000001</v>
      </c>
      <c r="N17" t="s">
        <v>71</v>
      </c>
      <c r="O17" s="31">
        <f t="shared" si="0"/>
        <v>1654.9925785599999</v>
      </c>
      <c r="P17" s="30">
        <f t="shared" si="1"/>
        <v>270.99257855999986</v>
      </c>
    </row>
    <row r="18" spans="1:16" x14ac:dyDescent="0.25">
      <c r="A18" t="s">
        <v>16</v>
      </c>
      <c r="B18">
        <v>2212</v>
      </c>
      <c r="C18">
        <v>913</v>
      </c>
      <c r="D18">
        <v>477</v>
      </c>
      <c r="E18">
        <v>436</v>
      </c>
      <c r="F18">
        <v>1.75</v>
      </c>
      <c r="G18">
        <v>2501.25</v>
      </c>
      <c r="H18">
        <v>2494.33</v>
      </c>
      <c r="I18">
        <v>6.9200000000000728</v>
      </c>
      <c r="J18">
        <v>2047.94</v>
      </c>
      <c r="K18">
        <v>1963.7</v>
      </c>
      <c r="L18">
        <v>0.05</v>
      </c>
      <c r="M18">
        <v>0.95899999999999996</v>
      </c>
      <c r="N18" t="s">
        <v>71</v>
      </c>
      <c r="O18" s="31">
        <f t="shared" si="0"/>
        <v>1542.4470760000002</v>
      </c>
      <c r="P18" s="30">
        <f t="shared" si="1"/>
        <v>629.44707600000015</v>
      </c>
    </row>
    <row r="19" spans="1:16" x14ac:dyDescent="0.25">
      <c r="A19" t="s">
        <v>16</v>
      </c>
      <c r="B19">
        <v>3786</v>
      </c>
      <c r="C19">
        <v>572</v>
      </c>
      <c r="D19">
        <v>260</v>
      </c>
      <c r="E19">
        <v>312</v>
      </c>
      <c r="F19">
        <v>1.1000000000000001</v>
      </c>
      <c r="G19">
        <v>2403.42</v>
      </c>
      <c r="H19">
        <v>2395.2800000000002</v>
      </c>
      <c r="I19">
        <v>8.1399999999998727</v>
      </c>
      <c r="J19">
        <v>1999.29</v>
      </c>
      <c r="K19">
        <v>2022.04</v>
      </c>
      <c r="L19">
        <v>0.05</v>
      </c>
      <c r="M19">
        <v>0.96199999999999997</v>
      </c>
      <c r="N19" t="s">
        <v>71</v>
      </c>
      <c r="O19" s="31">
        <f t="shared" si="0"/>
        <v>1635.4583046400001</v>
      </c>
      <c r="P19" s="30">
        <f t="shared" si="1"/>
        <v>1063.4583046400001</v>
      </c>
    </row>
    <row r="20" spans="1:16" x14ac:dyDescent="0.25">
      <c r="A20" t="s">
        <v>16</v>
      </c>
      <c r="B20">
        <v>3987</v>
      </c>
      <c r="C20">
        <v>1688</v>
      </c>
      <c r="D20">
        <v>845</v>
      </c>
      <c r="E20">
        <v>843</v>
      </c>
      <c r="F20">
        <v>3.24</v>
      </c>
      <c r="G20">
        <v>1519.53</v>
      </c>
      <c r="H20">
        <v>1527.03</v>
      </c>
      <c r="I20">
        <v>-7.5</v>
      </c>
      <c r="J20">
        <v>2050.7399999999998</v>
      </c>
      <c r="K20">
        <v>1988.34</v>
      </c>
      <c r="L20">
        <v>-0.08</v>
      </c>
      <c r="M20">
        <v>0.93899999999999995</v>
      </c>
      <c r="N20" t="s">
        <v>71</v>
      </c>
      <c r="O20" s="31">
        <f t="shared" si="0"/>
        <v>1581.3983822399998</v>
      </c>
      <c r="P20" s="31">
        <f>IF(O20&lt;C20,0,O20-C20)</f>
        <v>0</v>
      </c>
    </row>
    <row r="21" spans="1:16" x14ac:dyDescent="0.25">
      <c r="A21" t="s">
        <v>16</v>
      </c>
      <c r="B21">
        <v>6543</v>
      </c>
      <c r="C21">
        <v>1422</v>
      </c>
      <c r="D21">
        <v>701</v>
      </c>
      <c r="E21">
        <v>721</v>
      </c>
      <c r="F21">
        <v>2.73</v>
      </c>
      <c r="G21">
        <v>1620.05</v>
      </c>
      <c r="H21">
        <v>1460.49</v>
      </c>
      <c r="I21">
        <v>159.55999999999989</v>
      </c>
      <c r="J21">
        <v>2030.19</v>
      </c>
      <c r="K21">
        <v>1917.42</v>
      </c>
      <c r="L21">
        <v>1.52</v>
      </c>
      <c r="M21">
        <v>0.128</v>
      </c>
      <c r="N21" t="s">
        <v>71</v>
      </c>
      <c r="O21" s="31">
        <f t="shared" si="0"/>
        <v>1470.5997825600002</v>
      </c>
      <c r="P21" s="31">
        <f t="shared" si="1"/>
        <v>48.599782560000222</v>
      </c>
    </row>
    <row r="22" spans="1:16" x14ac:dyDescent="0.25">
      <c r="A22" t="s">
        <v>16</v>
      </c>
      <c r="B22">
        <v>8543</v>
      </c>
      <c r="C22">
        <v>316</v>
      </c>
      <c r="D22">
        <v>157</v>
      </c>
      <c r="E22">
        <v>159</v>
      </c>
      <c r="F22">
        <v>0.61</v>
      </c>
      <c r="G22">
        <v>1753.17</v>
      </c>
      <c r="H22">
        <v>1588.65</v>
      </c>
      <c r="I22">
        <v>164.52</v>
      </c>
      <c r="J22">
        <v>2105.5700000000002</v>
      </c>
      <c r="K22">
        <v>1966.25</v>
      </c>
      <c r="L22">
        <v>0.72</v>
      </c>
      <c r="M22">
        <v>0.47299999999999998</v>
      </c>
      <c r="N22" t="s">
        <v>71</v>
      </c>
      <c r="O22" s="31">
        <f t="shared" si="0"/>
        <v>1546.4556250000001</v>
      </c>
      <c r="P22" s="30">
        <f t="shared" si="1"/>
        <v>1230.4556250000001</v>
      </c>
    </row>
    <row r="23" spans="1:16" x14ac:dyDescent="0.25">
      <c r="A23" t="s">
        <v>16</v>
      </c>
      <c r="B23">
        <v>9121</v>
      </c>
      <c r="C23">
        <v>256</v>
      </c>
      <c r="D23">
        <v>140</v>
      </c>
      <c r="E23">
        <v>116</v>
      </c>
      <c r="F23">
        <v>0.49</v>
      </c>
      <c r="G23">
        <v>1849.77</v>
      </c>
      <c r="H23">
        <v>1728.88</v>
      </c>
      <c r="I23">
        <v>120.8899999999999</v>
      </c>
      <c r="J23">
        <v>2196.6799999999998</v>
      </c>
      <c r="K23">
        <v>1897.29</v>
      </c>
      <c r="L23">
        <v>0.47</v>
      </c>
      <c r="M23">
        <v>0.64200000000000002</v>
      </c>
      <c r="N23" t="s">
        <v>71</v>
      </c>
      <c r="O23" s="31">
        <f t="shared" si="0"/>
        <v>1439.8837376399999</v>
      </c>
      <c r="P23" s="30">
        <f t="shared" si="1"/>
        <v>1183.8837376399999</v>
      </c>
    </row>
    <row r="24" spans="1:16" x14ac:dyDescent="0.25">
      <c r="A24" t="s">
        <v>27</v>
      </c>
      <c r="B24">
        <v>54</v>
      </c>
      <c r="C24">
        <v>1397</v>
      </c>
      <c r="D24">
        <v>686</v>
      </c>
      <c r="E24">
        <v>711</v>
      </c>
      <c r="F24">
        <v>2.68</v>
      </c>
      <c r="G24">
        <v>1571.16</v>
      </c>
      <c r="H24">
        <v>1519.9</v>
      </c>
      <c r="I24">
        <v>51.259999999999991</v>
      </c>
      <c r="J24">
        <v>2017.15</v>
      </c>
      <c r="K24">
        <v>1932.03</v>
      </c>
      <c r="L24">
        <v>0.49</v>
      </c>
      <c r="M24">
        <v>0.628</v>
      </c>
      <c r="N24" t="s">
        <v>71</v>
      </c>
      <c r="O24" s="31">
        <f t="shared" si="0"/>
        <v>1493.0959683599999</v>
      </c>
      <c r="P24" s="31">
        <f t="shared" si="1"/>
        <v>96.095968359999915</v>
      </c>
    </row>
    <row r="25" spans="1:16" x14ac:dyDescent="0.25">
      <c r="A25" t="s">
        <v>27</v>
      </c>
      <c r="B25">
        <v>55</v>
      </c>
      <c r="C25">
        <v>950</v>
      </c>
      <c r="D25">
        <v>473</v>
      </c>
      <c r="E25">
        <v>477</v>
      </c>
      <c r="F25">
        <v>1.82</v>
      </c>
      <c r="G25">
        <v>1881.7</v>
      </c>
      <c r="H25">
        <v>1881.11</v>
      </c>
      <c r="I25">
        <v>0.59000000000014552</v>
      </c>
      <c r="J25">
        <v>1984.16</v>
      </c>
      <c r="K25">
        <v>2046.21</v>
      </c>
      <c r="L25">
        <v>0</v>
      </c>
      <c r="M25">
        <v>0.996</v>
      </c>
      <c r="N25" t="s">
        <v>71</v>
      </c>
      <c r="O25" s="31">
        <f t="shared" si="0"/>
        <v>1674.7901456400002</v>
      </c>
      <c r="P25" s="30">
        <f t="shared" si="1"/>
        <v>724.79014564000022</v>
      </c>
    </row>
    <row r="26" spans="1:16" x14ac:dyDescent="0.25">
      <c r="A26" t="s">
        <v>28</v>
      </c>
      <c r="B26">
        <v>13</v>
      </c>
      <c r="C26">
        <v>321</v>
      </c>
      <c r="D26">
        <v>153</v>
      </c>
      <c r="E26">
        <v>168</v>
      </c>
      <c r="F26">
        <v>0.62</v>
      </c>
      <c r="G26">
        <v>1828.88</v>
      </c>
      <c r="H26">
        <v>2085.88</v>
      </c>
      <c r="I26">
        <v>-257</v>
      </c>
      <c r="J26">
        <v>2157.69</v>
      </c>
      <c r="K26">
        <v>2077.11</v>
      </c>
      <c r="L26">
        <v>-1.0900000000000001</v>
      </c>
      <c r="M26">
        <v>0.27800000000000002</v>
      </c>
      <c r="N26" t="s">
        <v>71</v>
      </c>
      <c r="O26" s="31">
        <f t="shared" si="0"/>
        <v>1725.7543808400001</v>
      </c>
      <c r="P26" s="30">
        <f t="shared" si="1"/>
        <v>1404.7543808400001</v>
      </c>
    </row>
    <row r="27" spans="1:16" x14ac:dyDescent="0.25">
      <c r="A27" t="s">
        <v>18</v>
      </c>
      <c r="B27">
        <v>112</v>
      </c>
      <c r="C27">
        <v>1569</v>
      </c>
      <c r="D27">
        <v>754</v>
      </c>
      <c r="E27">
        <v>815</v>
      </c>
      <c r="F27">
        <v>3.01</v>
      </c>
      <c r="G27">
        <v>2151.5300000000002</v>
      </c>
      <c r="H27">
        <v>2326.59</v>
      </c>
      <c r="I27">
        <v>-175.05999999999989</v>
      </c>
      <c r="J27">
        <v>1971.03</v>
      </c>
      <c r="K27">
        <v>2035.57</v>
      </c>
      <c r="L27">
        <v>-1.73</v>
      </c>
      <c r="M27">
        <v>8.4000000000000005E-2</v>
      </c>
      <c r="N27" t="s">
        <v>71</v>
      </c>
      <c r="O27" s="31">
        <f t="shared" si="0"/>
        <v>1657.4180899599999</v>
      </c>
      <c r="P27" s="31">
        <f t="shared" si="1"/>
        <v>88.418089959999861</v>
      </c>
    </row>
    <row r="28" spans="1:16" x14ac:dyDescent="0.25">
      <c r="A28" t="s">
        <v>18</v>
      </c>
      <c r="B28">
        <v>117</v>
      </c>
      <c r="C28">
        <v>1397</v>
      </c>
      <c r="D28">
        <v>723</v>
      </c>
      <c r="E28">
        <v>674</v>
      </c>
      <c r="F28">
        <v>2.68</v>
      </c>
      <c r="G28">
        <v>2232.2800000000002</v>
      </c>
      <c r="H28">
        <v>2257.5</v>
      </c>
      <c r="I28">
        <v>-25.2199999999998</v>
      </c>
      <c r="J28">
        <v>2005.99</v>
      </c>
      <c r="K28">
        <v>2026.85</v>
      </c>
      <c r="L28">
        <v>-0.23</v>
      </c>
      <c r="M28">
        <v>0.81499999999999995</v>
      </c>
      <c r="N28" t="s">
        <v>71</v>
      </c>
      <c r="O28" s="31">
        <f t="shared" si="0"/>
        <v>1643.2483689999997</v>
      </c>
      <c r="P28" s="30">
        <f t="shared" si="1"/>
        <v>246.24836899999968</v>
      </c>
    </row>
    <row r="29" spans="1:16" x14ac:dyDescent="0.25">
      <c r="A29" t="s">
        <v>18</v>
      </c>
      <c r="B29">
        <v>213</v>
      </c>
      <c r="C29">
        <v>571</v>
      </c>
      <c r="D29">
        <v>275</v>
      </c>
      <c r="E29">
        <v>296</v>
      </c>
      <c r="F29">
        <v>1.1000000000000001</v>
      </c>
      <c r="G29">
        <v>2512.04</v>
      </c>
      <c r="H29">
        <v>2461.3200000000002</v>
      </c>
      <c r="I29">
        <v>50.7199999999998</v>
      </c>
      <c r="J29">
        <v>1933.26</v>
      </c>
      <c r="K29">
        <v>1966.03</v>
      </c>
      <c r="L29">
        <v>0.31</v>
      </c>
      <c r="M29">
        <v>0.75600000000000001</v>
      </c>
      <c r="N29" t="s">
        <v>71</v>
      </c>
      <c r="O29" s="31">
        <f t="shared" si="0"/>
        <v>1546.1095843599999</v>
      </c>
      <c r="P29" s="30">
        <f t="shared" si="1"/>
        <v>975.10958435999987</v>
      </c>
    </row>
    <row r="30" spans="1:16" x14ac:dyDescent="0.25">
      <c r="A30" t="s">
        <v>18</v>
      </c>
      <c r="B30">
        <v>309</v>
      </c>
      <c r="C30">
        <v>570</v>
      </c>
      <c r="D30">
        <v>281</v>
      </c>
      <c r="E30">
        <v>289</v>
      </c>
      <c r="F30">
        <v>1.0900000000000001</v>
      </c>
      <c r="G30">
        <v>2311.41</v>
      </c>
      <c r="H30">
        <v>2473.71</v>
      </c>
      <c r="I30">
        <v>-162.30000000000021</v>
      </c>
      <c r="J30">
        <v>1961.6</v>
      </c>
      <c r="K30">
        <v>1981.06</v>
      </c>
      <c r="L30">
        <v>-0.98</v>
      </c>
      <c r="M30">
        <v>0.32600000000000001</v>
      </c>
      <c r="N30" t="s">
        <v>71</v>
      </c>
      <c r="O30" s="31">
        <f t="shared" si="0"/>
        <v>1569.8394894399999</v>
      </c>
      <c r="P30" s="30">
        <f t="shared" si="1"/>
        <v>999.83948943999985</v>
      </c>
    </row>
    <row r="31" spans="1:16" x14ac:dyDescent="0.25">
      <c r="A31" t="s">
        <v>18</v>
      </c>
      <c r="B31">
        <v>394</v>
      </c>
      <c r="C31">
        <v>205</v>
      </c>
      <c r="D31">
        <v>112</v>
      </c>
      <c r="E31">
        <v>93</v>
      </c>
      <c r="F31">
        <v>0.39</v>
      </c>
      <c r="G31">
        <v>1141.81</v>
      </c>
      <c r="H31">
        <v>1265.95</v>
      </c>
      <c r="I31">
        <v>-124.1400000000001</v>
      </c>
      <c r="J31">
        <v>1783.97</v>
      </c>
      <c r="K31">
        <v>1905.95</v>
      </c>
      <c r="L31">
        <v>-0.48</v>
      </c>
      <c r="M31">
        <v>0.63100000000000001</v>
      </c>
      <c r="N31" t="s">
        <v>71</v>
      </c>
      <c r="O31" s="31">
        <f t="shared" si="0"/>
        <v>1453.0581610000002</v>
      </c>
      <c r="P31" s="30">
        <f t="shared" si="1"/>
        <v>1248.0581610000002</v>
      </c>
    </row>
    <row r="32" spans="1:16" x14ac:dyDescent="0.25">
      <c r="A32" t="s">
        <v>18</v>
      </c>
      <c r="B32">
        <v>453</v>
      </c>
      <c r="C32">
        <v>2446</v>
      </c>
      <c r="D32">
        <v>1241</v>
      </c>
      <c r="E32">
        <v>1205</v>
      </c>
      <c r="F32">
        <v>4.6900000000000004</v>
      </c>
      <c r="G32">
        <v>2149.15</v>
      </c>
      <c r="H32">
        <v>2107.0700000000002</v>
      </c>
      <c r="I32">
        <v>42.079999999999927</v>
      </c>
      <c r="J32">
        <v>2038.34</v>
      </c>
      <c r="K32">
        <v>2067</v>
      </c>
      <c r="L32">
        <v>0.51</v>
      </c>
      <c r="M32">
        <v>0.61199999999999999</v>
      </c>
      <c r="N32" t="s">
        <v>71</v>
      </c>
      <c r="O32" s="31">
        <f t="shared" si="0"/>
        <v>1708.9956</v>
      </c>
      <c r="P32" s="31">
        <f t="shared" si="1"/>
        <v>0</v>
      </c>
    </row>
    <row r="33" spans="1:16" x14ac:dyDescent="0.25">
      <c r="A33" t="s">
        <v>18</v>
      </c>
      <c r="B33">
        <v>576</v>
      </c>
      <c r="C33">
        <v>1434</v>
      </c>
      <c r="D33">
        <v>697</v>
      </c>
      <c r="E33">
        <v>737</v>
      </c>
      <c r="F33">
        <v>2.75</v>
      </c>
      <c r="G33">
        <v>1441.17</v>
      </c>
      <c r="H33">
        <v>1569.22</v>
      </c>
      <c r="I33">
        <v>-128.05000000000001</v>
      </c>
      <c r="J33">
        <v>1958.69</v>
      </c>
      <c r="K33">
        <v>2032.23</v>
      </c>
      <c r="L33">
        <v>-1.21</v>
      </c>
      <c r="M33">
        <v>0.22500000000000001</v>
      </c>
      <c r="N33" t="s">
        <v>71</v>
      </c>
      <c r="O33" s="31">
        <f t="shared" si="0"/>
        <v>1651.98350916</v>
      </c>
      <c r="P33" s="31">
        <f t="shared" si="1"/>
        <v>217.98350916000004</v>
      </c>
    </row>
    <row r="34" spans="1:16" x14ac:dyDescent="0.25">
      <c r="A34" t="s">
        <v>18</v>
      </c>
      <c r="B34">
        <v>801</v>
      </c>
      <c r="C34">
        <v>522</v>
      </c>
      <c r="D34">
        <v>267</v>
      </c>
      <c r="E34">
        <v>255</v>
      </c>
      <c r="F34">
        <v>1</v>
      </c>
      <c r="G34">
        <v>2465.0100000000002</v>
      </c>
      <c r="H34">
        <v>2477.62</v>
      </c>
      <c r="I34">
        <v>-12.609999999999671</v>
      </c>
      <c r="J34">
        <v>2036.39</v>
      </c>
      <c r="K34">
        <v>2032.69</v>
      </c>
      <c r="L34">
        <v>-7.0000000000000007E-2</v>
      </c>
      <c r="M34">
        <v>0.94399999999999995</v>
      </c>
      <c r="N34" t="s">
        <v>71</v>
      </c>
      <c r="O34" s="31">
        <f t="shared" si="0"/>
        <v>1652.7314544400001</v>
      </c>
      <c r="P34" s="30">
        <f t="shared" si="1"/>
        <v>1130.7314544400001</v>
      </c>
    </row>
    <row r="35" spans="1:16" x14ac:dyDescent="0.25">
      <c r="A35" t="s">
        <v>18</v>
      </c>
      <c r="B35">
        <v>891</v>
      </c>
      <c r="C35">
        <v>376</v>
      </c>
      <c r="D35">
        <v>184</v>
      </c>
      <c r="E35">
        <v>192</v>
      </c>
      <c r="F35">
        <v>0.72</v>
      </c>
      <c r="G35">
        <v>2263.11</v>
      </c>
      <c r="H35">
        <v>2170.5300000000002</v>
      </c>
      <c r="I35">
        <v>92.579999999999927</v>
      </c>
      <c r="J35">
        <v>2060.65</v>
      </c>
      <c r="K35">
        <v>2040.91</v>
      </c>
      <c r="L35">
        <v>0.44</v>
      </c>
      <c r="M35">
        <v>0.66200000000000003</v>
      </c>
      <c r="N35" t="s">
        <v>71</v>
      </c>
      <c r="O35" s="31">
        <f t="shared" si="0"/>
        <v>1666.1254512400001</v>
      </c>
      <c r="P35" s="30">
        <f t="shared" si="1"/>
        <v>1290.1254512400001</v>
      </c>
    </row>
    <row r="36" spans="1:16" x14ac:dyDescent="0.25">
      <c r="A36" t="s">
        <v>18</v>
      </c>
      <c r="B36">
        <v>900</v>
      </c>
      <c r="C36">
        <v>774</v>
      </c>
      <c r="D36">
        <v>384</v>
      </c>
      <c r="E36">
        <v>390</v>
      </c>
      <c r="F36">
        <v>1.48</v>
      </c>
      <c r="G36">
        <v>2138.23</v>
      </c>
      <c r="H36">
        <v>2010.82</v>
      </c>
      <c r="I36">
        <v>127.4100000000001</v>
      </c>
      <c r="J36">
        <v>2043.6</v>
      </c>
      <c r="K36">
        <v>2046.38</v>
      </c>
      <c r="L36">
        <v>0.87</v>
      </c>
      <c r="M36">
        <v>0.38600000000000001</v>
      </c>
      <c r="N36" t="s">
        <v>71</v>
      </c>
      <c r="O36" s="31">
        <f t="shared" si="0"/>
        <v>1675.0684417600003</v>
      </c>
      <c r="P36" s="30">
        <f t="shared" si="1"/>
        <v>901.06844176000027</v>
      </c>
    </row>
    <row r="37" spans="1:16" x14ac:dyDescent="0.25">
      <c r="A37" t="s">
        <v>29</v>
      </c>
      <c r="B37">
        <v>80</v>
      </c>
      <c r="C37">
        <v>1971</v>
      </c>
      <c r="D37">
        <v>966</v>
      </c>
      <c r="E37">
        <v>1005</v>
      </c>
      <c r="F37">
        <v>3.78</v>
      </c>
      <c r="G37">
        <v>2199.41</v>
      </c>
      <c r="H37">
        <v>2199.54</v>
      </c>
      <c r="I37">
        <v>-0.13000000000010911</v>
      </c>
      <c r="J37">
        <v>2025.46</v>
      </c>
      <c r="K37">
        <v>2033.87</v>
      </c>
      <c r="L37">
        <v>0</v>
      </c>
      <c r="M37">
        <v>0.999</v>
      </c>
      <c r="N37" t="s">
        <v>71</v>
      </c>
      <c r="O37" s="31">
        <f t="shared" si="0"/>
        <v>1654.6508707599999</v>
      </c>
      <c r="P37" s="31">
        <f t="shared" si="1"/>
        <v>0</v>
      </c>
    </row>
    <row r="38" spans="1:16" x14ac:dyDescent="0.25">
      <c r="A38" t="s">
        <v>29</v>
      </c>
      <c r="B38">
        <v>82</v>
      </c>
      <c r="C38">
        <v>463</v>
      </c>
      <c r="D38">
        <v>196</v>
      </c>
      <c r="E38">
        <v>267</v>
      </c>
      <c r="F38">
        <v>0.89</v>
      </c>
      <c r="G38">
        <v>2229.7800000000002</v>
      </c>
      <c r="H38">
        <v>2277.71</v>
      </c>
      <c r="I38">
        <v>-47.929999999999843</v>
      </c>
      <c r="J38">
        <v>1909.67</v>
      </c>
      <c r="K38">
        <v>2000.46</v>
      </c>
      <c r="L38">
        <v>-0.26</v>
      </c>
      <c r="M38">
        <v>0.79500000000000004</v>
      </c>
      <c r="N38" t="s">
        <v>71</v>
      </c>
      <c r="O38" s="31">
        <f t="shared" si="0"/>
        <v>1600.7360846399999</v>
      </c>
      <c r="P38" s="30">
        <f t="shared" si="1"/>
        <v>1137.7360846399999</v>
      </c>
    </row>
    <row r="39" spans="1:16" x14ac:dyDescent="0.25">
      <c r="A39" t="s">
        <v>30</v>
      </c>
      <c r="B39">
        <v>69</v>
      </c>
      <c r="C39">
        <v>161</v>
      </c>
      <c r="D39">
        <v>80</v>
      </c>
      <c r="E39">
        <v>81</v>
      </c>
      <c r="F39">
        <v>0.31</v>
      </c>
      <c r="G39">
        <v>1098.24</v>
      </c>
      <c r="H39">
        <v>577.92999999999995</v>
      </c>
      <c r="I39">
        <v>520.31000000000006</v>
      </c>
      <c r="J39">
        <v>1971.92</v>
      </c>
      <c r="K39">
        <v>1391.88</v>
      </c>
      <c r="L39">
        <v>1.94</v>
      </c>
      <c r="M39">
        <v>5.5E-2</v>
      </c>
      <c r="N39" t="s">
        <v>71</v>
      </c>
      <c r="O39" s="31">
        <f t="shared" si="0"/>
        <v>774.93197376000012</v>
      </c>
      <c r="P39" s="30">
        <f t="shared" si="1"/>
        <v>613.93197376000012</v>
      </c>
    </row>
    <row r="40" spans="1:16" x14ac:dyDescent="0.25">
      <c r="A40" t="s">
        <v>22</v>
      </c>
      <c r="B40">
        <v>72</v>
      </c>
      <c r="C40">
        <v>1426</v>
      </c>
      <c r="D40">
        <v>698</v>
      </c>
      <c r="E40">
        <v>728</v>
      </c>
      <c r="F40">
        <v>2.73</v>
      </c>
      <c r="G40">
        <v>2069.06</v>
      </c>
      <c r="H40">
        <v>2214.89</v>
      </c>
      <c r="I40">
        <v>-145.8299999999999</v>
      </c>
      <c r="J40">
        <v>2038.4</v>
      </c>
      <c r="K40">
        <v>2034.62</v>
      </c>
      <c r="L40">
        <v>-1.35</v>
      </c>
      <c r="M40">
        <v>0.17699999999999999</v>
      </c>
      <c r="N40" t="s">
        <v>71</v>
      </c>
      <c r="O40" s="31">
        <f t="shared" si="0"/>
        <v>1655.8714177599998</v>
      </c>
      <c r="P40" s="30">
        <f t="shared" si="1"/>
        <v>229.87141775999976</v>
      </c>
    </row>
    <row r="41" spans="1:16" x14ac:dyDescent="0.25">
      <c r="A41" t="s">
        <v>31</v>
      </c>
      <c r="B41">
        <v>88</v>
      </c>
      <c r="C41">
        <v>412</v>
      </c>
      <c r="D41">
        <v>224</v>
      </c>
      <c r="E41">
        <v>188</v>
      </c>
      <c r="F41">
        <v>0.79</v>
      </c>
      <c r="G41">
        <v>2461.87</v>
      </c>
      <c r="H41">
        <v>2166.9699999999998</v>
      </c>
      <c r="I41">
        <v>294.90000000000009</v>
      </c>
      <c r="J41">
        <v>2035.85</v>
      </c>
      <c r="K41">
        <v>2010.11</v>
      </c>
      <c r="L41">
        <v>1.47</v>
      </c>
      <c r="M41">
        <v>0.14199999999999999</v>
      </c>
      <c r="N41" t="s">
        <v>71</v>
      </c>
      <c r="O41" s="31">
        <f t="shared" si="0"/>
        <v>1616.2168848399999</v>
      </c>
      <c r="P41" s="30">
        <f t="shared" si="1"/>
        <v>1204.2168848399999</v>
      </c>
    </row>
    <row r="42" spans="1:16" x14ac:dyDescent="0.25">
      <c r="A42" t="s">
        <v>32</v>
      </c>
      <c r="B42">
        <v>19</v>
      </c>
      <c r="C42">
        <v>306</v>
      </c>
      <c r="D42">
        <v>142</v>
      </c>
      <c r="E42">
        <v>164</v>
      </c>
      <c r="F42">
        <v>0.59</v>
      </c>
      <c r="G42">
        <v>1871.11</v>
      </c>
      <c r="H42">
        <v>1552.03</v>
      </c>
      <c r="I42">
        <v>319.07999999999993</v>
      </c>
      <c r="J42">
        <v>1958.15</v>
      </c>
      <c r="K42">
        <v>1977.85</v>
      </c>
      <c r="L42">
        <v>1.41</v>
      </c>
      <c r="M42">
        <v>0.158</v>
      </c>
      <c r="N42" t="s">
        <v>71</v>
      </c>
      <c r="O42" s="31">
        <f t="shared" si="0"/>
        <v>1564.7562489999998</v>
      </c>
      <c r="P42" s="30">
        <f t="shared" si="1"/>
        <v>1258.7562489999998</v>
      </c>
    </row>
  </sheetData>
  <autoFilter ref="A4:P4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showGridLines="0" tabSelected="1" view="pageBreakPreview" zoomScaleNormal="100" zoomScaleSheetLayoutView="100" workbookViewId="0">
      <selection activeCell="S78" sqref="S78"/>
    </sheetView>
  </sheetViews>
  <sheetFormatPr defaultRowHeight="15" x14ac:dyDescent="0.25"/>
  <cols>
    <col min="1" max="13" width="9.7109375" style="44" customWidth="1"/>
    <col min="14" max="14" width="9.85546875" style="44" customWidth="1"/>
    <col min="15" max="15" width="7.7109375" style="44" customWidth="1"/>
    <col min="16" max="40" width="9.140625" style="44"/>
    <col min="41" max="41" width="14.85546875" style="44" bestFit="1" customWidth="1"/>
    <col min="42" max="43" width="9.140625" style="44"/>
    <col min="44" max="44" width="12.85546875" style="44" bestFit="1" customWidth="1"/>
    <col min="45" max="45" width="17.28515625" style="44" bestFit="1" customWidth="1"/>
    <col min="46" max="16384" width="9.140625" style="44"/>
  </cols>
  <sheetData>
    <row r="1" spans="1:45" ht="34.15" customHeight="1" x14ac:dyDescent="0.45">
      <c r="A1" s="41" t="s">
        <v>42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45" ht="21.6" customHeight="1" x14ac:dyDescent="0.35">
      <c r="A2" s="45" t="s">
        <v>77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45" ht="7.5" customHeight="1" x14ac:dyDescent="0.3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45" ht="15" customHeight="1" x14ac:dyDescent="0.25">
      <c r="B4" s="47" t="s">
        <v>39</v>
      </c>
      <c r="C4" s="47"/>
      <c r="D4" s="47"/>
      <c r="E4" s="48" t="s">
        <v>44</v>
      </c>
      <c r="F4" s="48"/>
      <c r="G4" s="48"/>
      <c r="H4" s="48"/>
      <c r="I4" s="47" t="s">
        <v>74</v>
      </c>
      <c r="J4" s="47"/>
      <c r="K4" s="49" t="s">
        <v>75</v>
      </c>
      <c r="L4" s="49"/>
      <c r="M4" s="49" t="s">
        <v>76</v>
      </c>
      <c r="N4" s="49"/>
      <c r="AP4" s="50" t="s">
        <v>36</v>
      </c>
      <c r="AQ4" s="50" t="s">
        <v>35</v>
      </c>
      <c r="AR4" s="44" t="s">
        <v>50</v>
      </c>
      <c r="AS4" s="44" t="s">
        <v>51</v>
      </c>
    </row>
    <row r="5" spans="1:45" ht="18" customHeight="1" x14ac:dyDescent="0.25">
      <c r="B5" s="47"/>
      <c r="C5" s="47"/>
      <c r="D5" s="47"/>
      <c r="E5" s="48"/>
      <c r="F5" s="48"/>
      <c r="G5" s="48"/>
      <c r="H5" s="48"/>
      <c r="I5" s="47"/>
      <c r="J5" s="47"/>
      <c r="K5" s="49"/>
      <c r="L5" s="49"/>
      <c r="M5" s="49"/>
      <c r="N5" s="49"/>
      <c r="Q5" s="51"/>
      <c r="R5" s="51"/>
      <c r="AO5" s="44" t="s">
        <v>61</v>
      </c>
      <c r="AP5" s="44">
        <v>3</v>
      </c>
      <c r="AQ5" s="44">
        <v>11</v>
      </c>
      <c r="AR5" s="2">
        <f>(23.3+0.33)/100</f>
        <v>0.23629999999999998</v>
      </c>
      <c r="AS5" s="2">
        <v>0.31670000000000004</v>
      </c>
    </row>
    <row r="6" spans="1:45" ht="14.45" customHeight="1" x14ac:dyDescent="0.25">
      <c r="A6" s="47" t="s">
        <v>37</v>
      </c>
      <c r="I6" s="52"/>
      <c r="J6" s="52"/>
      <c r="K6" s="49"/>
      <c r="M6" s="49"/>
      <c r="Q6" s="51"/>
      <c r="R6" s="51"/>
      <c r="AO6" s="44" t="s">
        <v>72</v>
      </c>
      <c r="AP6" s="44">
        <v>2</v>
      </c>
      <c r="AQ6" s="44">
        <v>4</v>
      </c>
      <c r="AR6" s="2">
        <f>(7.94+0.32)/100</f>
        <v>8.2599999999999993E-2</v>
      </c>
      <c r="AS6" s="2">
        <v>6.480000000000001E-2</v>
      </c>
    </row>
    <row r="7" spans="1:45" x14ac:dyDescent="0.25">
      <c r="A7" s="47"/>
      <c r="I7" s="52"/>
      <c r="J7" s="52"/>
      <c r="K7" s="49"/>
      <c r="M7" s="49"/>
      <c r="AO7" s="44" t="s">
        <v>34</v>
      </c>
      <c r="AP7" s="44">
        <v>11</v>
      </c>
      <c r="AQ7" s="44">
        <v>38</v>
      </c>
      <c r="AR7" s="2">
        <f>(67.78+0.33)/100</f>
        <v>0.68110000000000004</v>
      </c>
      <c r="AS7" s="2">
        <v>0.61860000000000004</v>
      </c>
    </row>
    <row r="8" spans="1:45" ht="5.45" customHeight="1" x14ac:dyDescent="0.25">
      <c r="J8" s="53"/>
      <c r="K8" s="53"/>
      <c r="M8" s="53"/>
    </row>
    <row r="9" spans="1:45" x14ac:dyDescent="0.25">
      <c r="A9" s="47" t="s">
        <v>38</v>
      </c>
      <c r="I9" s="52"/>
      <c r="J9" s="52"/>
      <c r="K9" s="54"/>
      <c r="M9" s="54"/>
      <c r="AO9" s="44" t="s">
        <v>43</v>
      </c>
      <c r="AP9" s="44">
        <f>SUM(Положительный!C5:C15)+SUM(Отрицательный!C5:C8)+SUM(Нейтральный!C5:C42)</f>
        <v>52142</v>
      </c>
    </row>
    <row r="10" spans="1:45" x14ac:dyDescent="0.25">
      <c r="A10" s="47"/>
      <c r="I10" s="52"/>
      <c r="J10" s="52"/>
      <c r="K10" s="54"/>
      <c r="M10" s="54"/>
    </row>
    <row r="11" spans="1:45" ht="9.6" customHeight="1" x14ac:dyDescent="0.25"/>
    <row r="28" spans="1:14" ht="10.5" customHeight="1" x14ac:dyDescent="0.25"/>
    <row r="29" spans="1:14" ht="18" customHeight="1" x14ac:dyDescent="0.35">
      <c r="A29" s="55" t="s">
        <v>63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46"/>
    </row>
    <row r="30" spans="1:14" ht="60" customHeight="1" x14ac:dyDescent="0.25">
      <c r="A30" s="56" t="s">
        <v>78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ht="9" customHeight="1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</row>
    <row r="32" spans="1:14" ht="15" customHeight="1" x14ac:dyDescent="0.3">
      <c r="A32" s="55" t="s">
        <v>64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 spans="1:14" ht="46.5" customHeight="1" x14ac:dyDescent="0.3">
      <c r="A33" s="58" t="s">
        <v>68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</row>
    <row r="34" spans="1:14" ht="7.5" customHeight="1" x14ac:dyDescent="0.3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</row>
    <row r="35" spans="1:14" ht="25.9" customHeight="1" x14ac:dyDescent="0.35">
      <c r="A35" s="40" t="s">
        <v>73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1:14" ht="25.9" customHeight="1" x14ac:dyDescent="0.25"/>
    <row r="37" spans="1:14" ht="25.9" customHeight="1" x14ac:dyDescent="0.25"/>
    <row r="38" spans="1:14" ht="25.9" customHeight="1" x14ac:dyDescent="0.25"/>
    <row r="39" spans="1:14" ht="25.9" customHeight="1" x14ac:dyDescent="0.25"/>
    <row r="40" spans="1:14" ht="25.9" customHeight="1" x14ac:dyDescent="0.25"/>
    <row r="41" spans="1:14" ht="25.9" customHeight="1" x14ac:dyDescent="0.25"/>
    <row r="42" spans="1:14" ht="25.9" customHeight="1" x14ac:dyDescent="0.25"/>
    <row r="43" spans="1:14" ht="15" customHeight="1" x14ac:dyDescent="0.25"/>
    <row r="44" spans="1:14" ht="7.5" customHeight="1" x14ac:dyDescent="0.25"/>
    <row r="45" spans="1:14" ht="18" customHeight="1" x14ac:dyDescent="0.25"/>
    <row r="46" spans="1:14" ht="18" customHeight="1" x14ac:dyDescent="0.25"/>
    <row r="47" spans="1:14" ht="18" customHeight="1" x14ac:dyDescent="0.25"/>
    <row r="48" spans="1:14" ht="18" customHeight="1" x14ac:dyDescent="0.25"/>
    <row r="49" spans="1:14" ht="18" customHeight="1" x14ac:dyDescent="0.25"/>
    <row r="50" spans="1:14" ht="18" customHeight="1" x14ac:dyDescent="0.25"/>
    <row r="51" spans="1:14" ht="18" customHeight="1" x14ac:dyDescent="0.25"/>
    <row r="52" spans="1:14" ht="24" customHeight="1" x14ac:dyDescent="0.35">
      <c r="A52" s="40" t="s">
        <v>62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1:14" ht="18" customHeight="1" x14ac:dyDescent="0.25"/>
    <row r="54" spans="1:14" ht="18" customHeight="1" x14ac:dyDescent="0.25"/>
    <row r="55" spans="1:14" ht="18" customHeight="1" x14ac:dyDescent="0.25"/>
    <row r="56" spans="1:14" ht="18" customHeight="1" x14ac:dyDescent="0.25"/>
    <row r="57" spans="1:14" ht="18" customHeight="1" x14ac:dyDescent="0.25"/>
    <row r="58" spans="1:14" ht="18" customHeight="1" x14ac:dyDescent="0.25"/>
    <row r="59" spans="1:14" ht="18" customHeight="1" x14ac:dyDescent="0.25"/>
    <row r="60" spans="1:14" ht="18" customHeight="1" x14ac:dyDescent="0.25"/>
    <row r="61" spans="1:14" ht="18" customHeight="1" x14ac:dyDescent="0.25"/>
    <row r="62" spans="1:14" ht="18" customHeight="1" x14ac:dyDescent="0.25"/>
    <row r="63" spans="1:14" ht="18" customHeight="1" x14ac:dyDescent="0.25"/>
    <row r="64" spans="1:14" ht="22.5" customHeight="1" x14ac:dyDescent="0.35">
      <c r="A64" s="40" t="s">
        <v>65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72" spans="1:14" ht="27" customHeight="1" x14ac:dyDescent="0.25"/>
    <row r="73" spans="1:14" ht="27" customHeight="1" x14ac:dyDescent="0.25"/>
    <row r="74" spans="1:14" ht="27" customHeight="1" x14ac:dyDescent="0.25"/>
    <row r="75" spans="1:14" ht="27" customHeight="1" x14ac:dyDescent="0.25"/>
    <row r="76" spans="1:14" ht="27" customHeight="1" x14ac:dyDescent="0.25"/>
    <row r="77" spans="1:14" ht="28.5" customHeight="1" x14ac:dyDescent="0.35">
      <c r="A77" s="40" t="s">
        <v>66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1:14" ht="27" customHeight="1" x14ac:dyDescent="0.25"/>
    <row r="79" spans="1:14" ht="27" customHeight="1" x14ac:dyDescent="0.25"/>
    <row r="80" spans="1:14" ht="27" customHeight="1" x14ac:dyDescent="0.25"/>
    <row r="81" spans="1:14" ht="27" customHeight="1" x14ac:dyDescent="0.25"/>
    <row r="82" spans="1:14" ht="27" customHeight="1" x14ac:dyDescent="0.25"/>
    <row r="83" spans="1:14" ht="27" customHeight="1" x14ac:dyDescent="0.25"/>
    <row r="84" spans="1:14" ht="27" customHeight="1" x14ac:dyDescent="0.25"/>
    <row r="85" spans="1:14" s="29" customFormat="1" ht="21" x14ac:dyDescent="0.3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</row>
  </sheetData>
  <mergeCells count="21">
    <mergeCell ref="Q5:R6"/>
    <mergeCell ref="A85:N85"/>
    <mergeCell ref="A1:N1"/>
    <mergeCell ref="A2:N2"/>
    <mergeCell ref="M6:M7"/>
    <mergeCell ref="A6:A7"/>
    <mergeCell ref="A9:A10"/>
    <mergeCell ref="B4:D5"/>
    <mergeCell ref="A35:N35"/>
    <mergeCell ref="K6:K7"/>
    <mergeCell ref="E4:H5"/>
    <mergeCell ref="I4:J5"/>
    <mergeCell ref="K4:L5"/>
    <mergeCell ref="M4:N5"/>
    <mergeCell ref="A29:M29"/>
    <mergeCell ref="A52:N52"/>
    <mergeCell ref="A30:N30"/>
    <mergeCell ref="A32:N32"/>
    <mergeCell ref="A64:N64"/>
    <mergeCell ref="A77:N77"/>
    <mergeCell ref="A33:N33"/>
  </mergeCells>
  <pageMargins left="0.25" right="0.25" top="0.75" bottom="0.75" header="0.3" footer="0.3"/>
  <pageSetup paperSize="9" scale="85" fitToHeight="0" orientation="landscape" r:id="rId1"/>
  <rowBreaks count="2" manualBreakCount="2">
    <brk id="33" max="16383" man="1"/>
    <brk id="63" max="13" man="1"/>
  </rowBreaks>
  <colBreaks count="1" manualBreakCount="1">
    <brk id="1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20"/>
  <sheetViews>
    <sheetView showGridLines="0" topLeftCell="A40" workbookViewId="0">
      <selection activeCell="L83" sqref="L83"/>
    </sheetView>
  </sheetViews>
  <sheetFormatPr defaultRowHeight="15" x14ac:dyDescent="0.25"/>
  <cols>
    <col min="2" max="2" width="17.28515625" bestFit="1" customWidth="1"/>
    <col min="3" max="3" width="9.5703125" customWidth="1"/>
    <col min="4" max="4" width="15.7109375" bestFit="1" customWidth="1"/>
    <col min="5" max="5" width="10" bestFit="1" customWidth="1"/>
    <col min="6" max="6" width="12.85546875" bestFit="1" customWidth="1"/>
    <col min="7" max="7" width="13.42578125" bestFit="1" customWidth="1"/>
    <col min="8" max="8" width="16.7109375" bestFit="1" customWidth="1"/>
    <col min="9" max="9" width="19.7109375" bestFit="1" customWidth="1"/>
    <col min="10" max="10" width="14.28515625" bestFit="1" customWidth="1"/>
    <col min="11" max="11" width="10" bestFit="1" customWidth="1"/>
    <col min="12" max="12" width="12.85546875" bestFit="1" customWidth="1"/>
    <col min="13" max="13" width="5.7109375" bestFit="1" customWidth="1"/>
    <col min="14" max="14" width="11.42578125" bestFit="1" customWidth="1"/>
    <col min="15" max="15" width="20.7109375" bestFit="1" customWidth="1"/>
    <col min="20" max="21" width="8" customWidth="1"/>
  </cols>
  <sheetData>
    <row r="1" spans="1:19" ht="15.75" thickBot="1" x14ac:dyDescent="0.3"/>
    <row r="2" spans="1:19" ht="15.75" thickBot="1" x14ac:dyDescent="0.3">
      <c r="B2" s="10" t="s">
        <v>36</v>
      </c>
      <c r="C2" s="11" t="s">
        <v>35</v>
      </c>
      <c r="D2" s="11" t="s">
        <v>45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2" t="s">
        <v>46</v>
      </c>
      <c r="K2" s="9" t="s">
        <v>9</v>
      </c>
      <c r="L2" s="1" t="s">
        <v>10</v>
      </c>
      <c r="M2" s="1" t="s">
        <v>11</v>
      </c>
      <c r="N2" s="1" t="s">
        <v>12</v>
      </c>
      <c r="O2" s="1" t="s">
        <v>13</v>
      </c>
    </row>
    <row r="3" spans="1:19" s="7" customFormat="1" hidden="1" x14ac:dyDescent="0.25">
      <c r="A3"/>
      <c r="B3" s="25" t="s">
        <v>16</v>
      </c>
      <c r="C3" s="26">
        <v>2652</v>
      </c>
      <c r="D3" s="26">
        <v>5049</v>
      </c>
      <c r="E3" s="27">
        <v>2504</v>
      </c>
      <c r="F3" s="27">
        <v>2545</v>
      </c>
      <c r="G3" s="27">
        <v>9.68</v>
      </c>
      <c r="H3" s="27">
        <v>2277.44</v>
      </c>
      <c r="I3" s="27">
        <v>1837.19</v>
      </c>
      <c r="J3" s="28">
        <v>440.25</v>
      </c>
      <c r="K3" s="7">
        <v>2074.29</v>
      </c>
      <c r="L3" s="7">
        <v>2032.66</v>
      </c>
      <c r="M3" s="7">
        <v>7.62</v>
      </c>
      <c r="N3" s="7">
        <v>0</v>
      </c>
      <c r="O3" s="7" t="s">
        <v>19</v>
      </c>
      <c r="P3"/>
      <c r="R3" s="2">
        <f>E3/D3</f>
        <v>0.4959397900574371</v>
      </c>
      <c r="S3" s="2">
        <f>F3/D3</f>
        <v>0.50406020994256284</v>
      </c>
    </row>
    <row r="4" spans="1:19" s="8" customFormat="1" hidden="1" x14ac:dyDescent="0.25">
      <c r="A4"/>
      <c r="B4" s="13" t="s">
        <v>18</v>
      </c>
      <c r="C4" s="14">
        <v>453</v>
      </c>
      <c r="D4" s="14">
        <v>2446</v>
      </c>
      <c r="E4" s="8">
        <v>1241</v>
      </c>
      <c r="F4" s="8">
        <v>1205</v>
      </c>
      <c r="G4" s="8">
        <v>4.6900000000000004</v>
      </c>
      <c r="H4" s="8">
        <v>2149.15</v>
      </c>
      <c r="I4" s="8">
        <v>2107.0700000000002</v>
      </c>
      <c r="J4" s="15">
        <v>42.079999999999927</v>
      </c>
      <c r="K4" s="8">
        <v>2038.34</v>
      </c>
      <c r="L4" s="8">
        <v>2067</v>
      </c>
      <c r="M4" s="8">
        <v>0.51</v>
      </c>
      <c r="N4" s="8">
        <v>0.61199999999999999</v>
      </c>
      <c r="O4" s="8" t="s">
        <v>33</v>
      </c>
      <c r="P4"/>
      <c r="R4" s="2">
        <f t="shared" ref="R4:R55" si="0">E4/D4</f>
        <v>0.50735895339329518</v>
      </c>
      <c r="S4" s="2">
        <f t="shared" ref="S4:S55" si="1">F4/D4</f>
        <v>0.49264104660670482</v>
      </c>
    </row>
    <row r="5" spans="1:19" s="8" customFormat="1" hidden="1" x14ac:dyDescent="0.25">
      <c r="A5"/>
      <c r="B5" s="13" t="s">
        <v>29</v>
      </c>
      <c r="C5" s="14">
        <v>80</v>
      </c>
      <c r="D5" s="14">
        <v>1971</v>
      </c>
      <c r="E5" s="8">
        <v>966</v>
      </c>
      <c r="F5" s="8">
        <v>1005</v>
      </c>
      <c r="G5" s="8">
        <v>3.78</v>
      </c>
      <c r="H5" s="8">
        <v>2199.41</v>
      </c>
      <c r="I5" s="8">
        <v>2199.54</v>
      </c>
      <c r="J5" s="15">
        <v>-0.13000000000010911</v>
      </c>
      <c r="K5" s="8">
        <v>2025.46</v>
      </c>
      <c r="L5" s="8">
        <v>2033.87</v>
      </c>
      <c r="M5" s="8">
        <v>0</v>
      </c>
      <c r="N5" s="8">
        <v>0.999</v>
      </c>
      <c r="O5" s="8" t="s">
        <v>33</v>
      </c>
      <c r="P5"/>
      <c r="R5" s="2">
        <f t="shared" si="0"/>
        <v>0.49010654490106542</v>
      </c>
      <c r="S5" s="2">
        <f t="shared" si="1"/>
        <v>0.50989345509893458</v>
      </c>
    </row>
    <row r="6" spans="1:19" s="24" customFormat="1" hidden="1" x14ac:dyDescent="0.25">
      <c r="A6"/>
      <c r="B6" s="16" t="s">
        <v>21</v>
      </c>
      <c r="C6" s="17">
        <v>1101</v>
      </c>
      <c r="D6" s="17">
        <v>1882</v>
      </c>
      <c r="E6" s="18">
        <v>877</v>
      </c>
      <c r="F6" s="18">
        <v>1005</v>
      </c>
      <c r="G6" s="18">
        <v>3.61</v>
      </c>
      <c r="H6" s="18">
        <v>1947.73</v>
      </c>
      <c r="I6" s="18">
        <v>2182.08</v>
      </c>
      <c r="J6" s="19">
        <v>-234.34999999999991</v>
      </c>
      <c r="K6" s="24">
        <v>2043.46</v>
      </c>
      <c r="L6" s="24">
        <v>2049.6799999999998</v>
      </c>
      <c r="M6" s="24">
        <v>-2.48</v>
      </c>
      <c r="N6" s="24">
        <v>1.2999999999999999E-2</v>
      </c>
      <c r="O6" s="24" t="s">
        <v>23</v>
      </c>
      <c r="P6"/>
      <c r="R6" s="2">
        <f t="shared" si="0"/>
        <v>0.46599362380446335</v>
      </c>
      <c r="S6" s="2">
        <f t="shared" si="1"/>
        <v>0.5340063761955367</v>
      </c>
    </row>
    <row r="7" spans="1:19" s="7" customFormat="1" hidden="1" x14ac:dyDescent="0.25">
      <c r="A7"/>
      <c r="B7" s="25" t="s">
        <v>16</v>
      </c>
      <c r="C7" s="26">
        <v>1654</v>
      </c>
      <c r="D7" s="26">
        <v>1749</v>
      </c>
      <c r="E7" s="27">
        <v>884</v>
      </c>
      <c r="F7" s="27">
        <v>865</v>
      </c>
      <c r="G7" s="27">
        <v>3.35</v>
      </c>
      <c r="H7" s="27">
        <v>2871.01</v>
      </c>
      <c r="I7" s="27">
        <v>2246.9499999999998</v>
      </c>
      <c r="J7" s="28">
        <v>624.0600000000004</v>
      </c>
      <c r="K7" s="7">
        <v>2215.46</v>
      </c>
      <c r="L7" s="7">
        <v>2021.27</v>
      </c>
      <c r="M7" s="7">
        <v>6.15</v>
      </c>
      <c r="N7" s="7">
        <v>0</v>
      </c>
      <c r="O7" s="7" t="s">
        <v>19</v>
      </c>
      <c r="P7"/>
      <c r="R7" s="2">
        <f t="shared" si="0"/>
        <v>0.50543167524299604</v>
      </c>
      <c r="S7" s="2">
        <f t="shared" si="1"/>
        <v>0.49456832475700402</v>
      </c>
    </row>
    <row r="8" spans="1:19" s="8" customFormat="1" hidden="1" x14ac:dyDescent="0.25">
      <c r="A8"/>
      <c r="B8" s="13" t="s">
        <v>16</v>
      </c>
      <c r="C8" s="14">
        <v>3987</v>
      </c>
      <c r="D8" s="14">
        <v>1688</v>
      </c>
      <c r="E8" s="8">
        <v>845</v>
      </c>
      <c r="F8" s="8">
        <v>843</v>
      </c>
      <c r="G8" s="8">
        <v>3.24</v>
      </c>
      <c r="H8" s="8">
        <v>1519.53</v>
      </c>
      <c r="I8" s="8">
        <v>1527.03</v>
      </c>
      <c r="J8" s="15">
        <v>-7.5</v>
      </c>
      <c r="K8" s="8">
        <v>2050.7399999999998</v>
      </c>
      <c r="L8" s="8">
        <v>1988.34</v>
      </c>
      <c r="M8" s="8">
        <v>-0.08</v>
      </c>
      <c r="N8" s="8">
        <v>0.93899999999999995</v>
      </c>
      <c r="O8" s="8" t="s">
        <v>33</v>
      </c>
      <c r="P8"/>
      <c r="R8" s="2">
        <f t="shared" si="0"/>
        <v>0.50059241706161139</v>
      </c>
      <c r="S8" s="2">
        <f t="shared" si="1"/>
        <v>0.49940758293838861</v>
      </c>
    </row>
    <row r="9" spans="1:19" s="8" customFormat="1" hidden="1" x14ac:dyDescent="0.25">
      <c r="A9"/>
      <c r="B9" s="13" t="s">
        <v>15</v>
      </c>
      <c r="C9" s="14">
        <v>516</v>
      </c>
      <c r="D9" s="14">
        <v>1639</v>
      </c>
      <c r="E9" s="8">
        <v>842</v>
      </c>
      <c r="F9" s="8">
        <v>797</v>
      </c>
      <c r="G9" s="8">
        <v>3.14</v>
      </c>
      <c r="H9" s="8">
        <v>2443.54</v>
      </c>
      <c r="I9" s="8">
        <v>2298.6</v>
      </c>
      <c r="J9" s="15">
        <v>144.94000000000011</v>
      </c>
      <c r="K9" s="8">
        <v>2048.19</v>
      </c>
      <c r="L9" s="8">
        <v>2116.23</v>
      </c>
      <c r="M9" s="8">
        <v>1.41</v>
      </c>
      <c r="N9" s="8">
        <v>0.159</v>
      </c>
      <c r="O9" s="8" t="s">
        <v>33</v>
      </c>
      <c r="P9"/>
      <c r="R9" s="2">
        <f t="shared" si="0"/>
        <v>0.51372788285539961</v>
      </c>
      <c r="S9" s="2">
        <f t="shared" si="1"/>
        <v>0.48627211714460039</v>
      </c>
    </row>
    <row r="10" spans="1:19" s="8" customFormat="1" hidden="1" x14ac:dyDescent="0.25">
      <c r="A10"/>
      <c r="B10" s="13" t="s">
        <v>26</v>
      </c>
      <c r="C10" s="14">
        <v>277</v>
      </c>
      <c r="D10" s="14">
        <v>1608</v>
      </c>
      <c r="E10" s="8">
        <v>792</v>
      </c>
      <c r="F10" s="8">
        <v>816</v>
      </c>
      <c r="G10" s="8">
        <v>3.08</v>
      </c>
      <c r="H10" s="8">
        <v>2043.32</v>
      </c>
      <c r="I10" s="8">
        <v>2112.5500000000002</v>
      </c>
      <c r="J10" s="15">
        <v>-69.230000000000246</v>
      </c>
      <c r="K10" s="8">
        <v>2035.74</v>
      </c>
      <c r="L10" s="8">
        <v>2028.65</v>
      </c>
      <c r="M10" s="8">
        <v>-0.68</v>
      </c>
      <c r="N10" s="8">
        <v>0.495</v>
      </c>
      <c r="O10" s="8" t="s">
        <v>33</v>
      </c>
      <c r="P10"/>
      <c r="R10" s="2">
        <f t="shared" si="0"/>
        <v>0.4925373134328358</v>
      </c>
      <c r="S10" s="2">
        <f t="shared" si="1"/>
        <v>0.5074626865671642</v>
      </c>
    </row>
    <row r="11" spans="1:19" s="8" customFormat="1" hidden="1" x14ac:dyDescent="0.25">
      <c r="A11"/>
      <c r="B11" s="13" t="s">
        <v>18</v>
      </c>
      <c r="C11" s="14">
        <v>112</v>
      </c>
      <c r="D11" s="14">
        <v>1569</v>
      </c>
      <c r="E11" s="8">
        <v>754</v>
      </c>
      <c r="F11" s="8">
        <v>815</v>
      </c>
      <c r="G11" s="8">
        <v>3.01</v>
      </c>
      <c r="H11" s="8">
        <v>2151.5300000000002</v>
      </c>
      <c r="I11" s="8">
        <v>2326.59</v>
      </c>
      <c r="J11" s="15">
        <v>-175.05999999999989</v>
      </c>
      <c r="K11" s="8">
        <v>1971.03</v>
      </c>
      <c r="L11" s="8">
        <v>2035.57</v>
      </c>
      <c r="M11" s="8">
        <v>-1.73</v>
      </c>
      <c r="N11" s="8">
        <v>8.4000000000000005E-2</v>
      </c>
      <c r="O11" s="8" t="s">
        <v>33</v>
      </c>
      <c r="P11"/>
      <c r="R11" s="2">
        <f t="shared" si="0"/>
        <v>0.4805608667941364</v>
      </c>
      <c r="S11" s="2">
        <f t="shared" si="1"/>
        <v>0.51943913320586366</v>
      </c>
    </row>
    <row r="12" spans="1:19" s="24" customFormat="1" ht="15.75" hidden="1" thickBot="1" x14ac:dyDescent="0.3">
      <c r="A12"/>
      <c r="B12" s="20" t="s">
        <v>20</v>
      </c>
      <c r="C12" s="21">
        <v>66</v>
      </c>
      <c r="D12" s="21">
        <v>1558</v>
      </c>
      <c r="E12" s="22">
        <v>744</v>
      </c>
      <c r="F12" s="22">
        <v>814</v>
      </c>
      <c r="G12" s="22">
        <v>2.99</v>
      </c>
      <c r="H12" s="22">
        <v>2021.22</v>
      </c>
      <c r="I12" s="22">
        <v>2246.98</v>
      </c>
      <c r="J12" s="23">
        <v>-225.76</v>
      </c>
      <c r="K12" s="24">
        <v>1975.24</v>
      </c>
      <c r="L12" s="24">
        <v>2035.23</v>
      </c>
      <c r="M12" s="24">
        <v>-2.2200000000000002</v>
      </c>
      <c r="N12" s="24">
        <v>2.7E-2</v>
      </c>
      <c r="O12" s="24" t="s">
        <v>23</v>
      </c>
      <c r="P12"/>
      <c r="R12" s="2">
        <f t="shared" si="0"/>
        <v>0.47753530166880614</v>
      </c>
      <c r="S12" s="2">
        <f t="shared" si="1"/>
        <v>0.5224646983311938</v>
      </c>
    </row>
    <row r="13" spans="1:19" hidden="1" x14ac:dyDescent="0.25">
      <c r="B13" t="s">
        <v>18</v>
      </c>
      <c r="C13">
        <v>576</v>
      </c>
      <c r="D13">
        <v>1434</v>
      </c>
      <c r="E13">
        <v>697</v>
      </c>
      <c r="F13">
        <v>737</v>
      </c>
      <c r="G13">
        <v>2.75</v>
      </c>
      <c r="H13">
        <v>1441.17</v>
      </c>
      <c r="I13">
        <v>1569.22</v>
      </c>
      <c r="J13">
        <v>-128.05000000000001</v>
      </c>
      <c r="K13">
        <v>1958.69</v>
      </c>
      <c r="L13">
        <v>2032.23</v>
      </c>
      <c r="M13">
        <v>-1.21</v>
      </c>
      <c r="N13">
        <v>0.22500000000000001</v>
      </c>
      <c r="O13" t="s">
        <v>33</v>
      </c>
      <c r="R13" s="2">
        <f t="shared" si="0"/>
        <v>0.48605299860529988</v>
      </c>
      <c r="S13" s="2">
        <f t="shared" si="1"/>
        <v>0.51394700139470018</v>
      </c>
    </row>
    <row r="14" spans="1:19" hidden="1" x14ac:dyDescent="0.25">
      <c r="B14" t="s">
        <v>22</v>
      </c>
      <c r="C14">
        <v>72</v>
      </c>
      <c r="D14">
        <v>1426</v>
      </c>
      <c r="E14">
        <v>698</v>
      </c>
      <c r="F14">
        <v>728</v>
      </c>
      <c r="G14">
        <v>2.73</v>
      </c>
      <c r="H14">
        <v>2069.06</v>
      </c>
      <c r="I14">
        <v>2214.89</v>
      </c>
      <c r="J14">
        <v>-145.8299999999999</v>
      </c>
      <c r="K14">
        <v>2038.4</v>
      </c>
      <c r="L14">
        <v>2034.62</v>
      </c>
      <c r="M14">
        <v>-1.35</v>
      </c>
      <c r="N14">
        <v>0.17699999999999999</v>
      </c>
      <c r="O14" t="s">
        <v>33</v>
      </c>
      <c r="R14" s="2">
        <f t="shared" si="0"/>
        <v>0.48948106591865359</v>
      </c>
      <c r="S14" s="2">
        <f t="shared" si="1"/>
        <v>0.51051893408134641</v>
      </c>
    </row>
    <row r="15" spans="1:19" hidden="1" x14ac:dyDescent="0.25">
      <c r="B15" t="s">
        <v>16</v>
      </c>
      <c r="C15">
        <v>6543</v>
      </c>
      <c r="D15">
        <v>1422</v>
      </c>
      <c r="E15">
        <v>701</v>
      </c>
      <c r="F15">
        <v>721</v>
      </c>
      <c r="G15">
        <v>2.73</v>
      </c>
      <c r="H15">
        <v>1620.05</v>
      </c>
      <c r="I15">
        <v>1460.49</v>
      </c>
      <c r="J15">
        <v>159.55999999999989</v>
      </c>
      <c r="K15">
        <v>2030.19</v>
      </c>
      <c r="L15">
        <v>1917.42</v>
      </c>
      <c r="M15">
        <v>1.52</v>
      </c>
      <c r="N15">
        <v>0.128</v>
      </c>
      <c r="O15" t="s">
        <v>33</v>
      </c>
      <c r="R15" s="2">
        <f t="shared" si="0"/>
        <v>0.49296765119549929</v>
      </c>
      <c r="S15" s="2">
        <f t="shared" si="1"/>
        <v>0.50703234880450065</v>
      </c>
    </row>
    <row r="16" spans="1:19" hidden="1" x14ac:dyDescent="0.25">
      <c r="B16" t="s">
        <v>27</v>
      </c>
      <c r="C16">
        <v>54</v>
      </c>
      <c r="D16">
        <v>1397</v>
      </c>
      <c r="E16">
        <v>686</v>
      </c>
      <c r="F16">
        <v>711</v>
      </c>
      <c r="G16">
        <v>2.68</v>
      </c>
      <c r="H16">
        <v>1571.16</v>
      </c>
      <c r="I16">
        <v>1519.9</v>
      </c>
      <c r="J16">
        <v>51.259999999999991</v>
      </c>
      <c r="K16">
        <v>2017.15</v>
      </c>
      <c r="L16">
        <v>1932.03</v>
      </c>
      <c r="M16">
        <v>0.49</v>
      </c>
      <c r="N16">
        <v>0.628</v>
      </c>
      <c r="O16" t="s">
        <v>33</v>
      </c>
      <c r="R16" s="2">
        <f t="shared" si="0"/>
        <v>0.49105225483178239</v>
      </c>
      <c r="S16" s="2">
        <f t="shared" si="1"/>
        <v>0.50894774516821761</v>
      </c>
    </row>
    <row r="17" spans="2:19" hidden="1" x14ac:dyDescent="0.25">
      <c r="B17" t="s">
        <v>18</v>
      </c>
      <c r="C17">
        <v>117</v>
      </c>
      <c r="D17">
        <v>1397</v>
      </c>
      <c r="E17">
        <v>723</v>
      </c>
      <c r="F17">
        <v>674</v>
      </c>
      <c r="G17">
        <v>2.68</v>
      </c>
      <c r="H17">
        <v>2232.2800000000002</v>
      </c>
      <c r="I17">
        <v>2257.5</v>
      </c>
      <c r="J17">
        <v>-25.2199999999998</v>
      </c>
      <c r="K17">
        <v>2005.99</v>
      </c>
      <c r="L17">
        <v>2026.85</v>
      </c>
      <c r="M17">
        <v>-0.23</v>
      </c>
      <c r="N17">
        <v>0.81499999999999995</v>
      </c>
      <c r="O17" t="s">
        <v>33</v>
      </c>
      <c r="R17" s="2">
        <f t="shared" si="0"/>
        <v>0.51753758052970655</v>
      </c>
      <c r="S17" s="2">
        <f t="shared" si="1"/>
        <v>0.4824624194702935</v>
      </c>
    </row>
    <row r="18" spans="2:19" hidden="1" x14ac:dyDescent="0.25">
      <c r="B18" t="s">
        <v>26</v>
      </c>
      <c r="C18">
        <v>444</v>
      </c>
      <c r="D18">
        <v>1384</v>
      </c>
      <c r="E18">
        <v>742</v>
      </c>
      <c r="F18">
        <v>642</v>
      </c>
      <c r="G18">
        <v>2.65</v>
      </c>
      <c r="H18">
        <v>2106.02</v>
      </c>
      <c r="I18">
        <v>2228.5100000000002</v>
      </c>
      <c r="J18">
        <v>-122.49000000000019</v>
      </c>
      <c r="K18">
        <v>2008.05</v>
      </c>
      <c r="L18">
        <v>2034.08</v>
      </c>
      <c r="M18">
        <v>-1.1200000000000001</v>
      </c>
      <c r="N18">
        <v>0.26100000000000001</v>
      </c>
      <c r="O18" t="s">
        <v>33</v>
      </c>
      <c r="R18" s="2">
        <f t="shared" si="0"/>
        <v>0.53612716763005785</v>
      </c>
      <c r="S18" s="2">
        <f t="shared" si="1"/>
        <v>0.4638728323699422</v>
      </c>
    </row>
    <row r="19" spans="2:19" hidden="1" x14ac:dyDescent="0.25">
      <c r="B19" t="s">
        <v>26</v>
      </c>
      <c r="C19">
        <v>212</v>
      </c>
      <c r="D19">
        <v>1302</v>
      </c>
      <c r="E19">
        <v>655</v>
      </c>
      <c r="F19">
        <v>647</v>
      </c>
      <c r="G19">
        <v>2.5</v>
      </c>
      <c r="H19">
        <v>1941.34</v>
      </c>
      <c r="I19">
        <v>1974.78</v>
      </c>
      <c r="J19">
        <v>-33.440000000000047</v>
      </c>
      <c r="K19">
        <v>2020.14</v>
      </c>
      <c r="L19">
        <v>2039.96</v>
      </c>
      <c r="M19">
        <v>-0.3</v>
      </c>
      <c r="N19">
        <v>0.76600000000000001</v>
      </c>
      <c r="O19" t="s">
        <v>33</v>
      </c>
      <c r="R19" s="2">
        <f t="shared" si="0"/>
        <v>0.50307219662058367</v>
      </c>
      <c r="S19" s="2">
        <f t="shared" si="1"/>
        <v>0.49692780337941628</v>
      </c>
    </row>
    <row r="20" spans="2:19" hidden="1" x14ac:dyDescent="0.25">
      <c r="B20" t="s">
        <v>26</v>
      </c>
      <c r="C20">
        <v>202</v>
      </c>
      <c r="D20">
        <v>1292</v>
      </c>
      <c r="E20">
        <v>644</v>
      </c>
      <c r="F20">
        <v>648</v>
      </c>
      <c r="G20">
        <v>2.48</v>
      </c>
      <c r="H20">
        <v>2504.6</v>
      </c>
      <c r="I20">
        <v>2380.65</v>
      </c>
      <c r="J20">
        <v>123.9499999999998</v>
      </c>
      <c r="K20">
        <v>2081.75</v>
      </c>
      <c r="L20">
        <v>1967.28</v>
      </c>
      <c r="M20">
        <v>1.1000000000000001</v>
      </c>
      <c r="N20">
        <v>0.27200000000000002</v>
      </c>
      <c r="O20" t="s">
        <v>33</v>
      </c>
      <c r="R20" s="2">
        <f t="shared" si="0"/>
        <v>0.49845201238390091</v>
      </c>
      <c r="S20" s="2">
        <f t="shared" si="1"/>
        <v>0.50154798761609909</v>
      </c>
    </row>
    <row r="21" spans="2:19" hidden="1" x14ac:dyDescent="0.25">
      <c r="B21" t="s">
        <v>14</v>
      </c>
      <c r="C21">
        <v>11</v>
      </c>
      <c r="D21">
        <v>1256</v>
      </c>
      <c r="E21">
        <v>585</v>
      </c>
      <c r="F21">
        <v>671</v>
      </c>
      <c r="G21">
        <v>2.41</v>
      </c>
      <c r="H21">
        <v>2216.3000000000002</v>
      </c>
      <c r="I21">
        <v>1910.63</v>
      </c>
      <c r="J21">
        <v>305.67000000000007</v>
      </c>
      <c r="K21">
        <v>2117.61</v>
      </c>
      <c r="L21">
        <v>2068.9299999999998</v>
      </c>
      <c r="M21">
        <v>2.58</v>
      </c>
      <c r="N21">
        <v>0.01</v>
      </c>
      <c r="O21" t="s">
        <v>19</v>
      </c>
      <c r="R21" s="2">
        <f t="shared" si="0"/>
        <v>0.46576433121019106</v>
      </c>
      <c r="S21" s="2">
        <f t="shared" si="1"/>
        <v>0.53423566878980888</v>
      </c>
    </row>
    <row r="22" spans="2:19" hidden="1" x14ac:dyDescent="0.25">
      <c r="B22" t="s">
        <v>15</v>
      </c>
      <c r="C22">
        <v>699</v>
      </c>
      <c r="D22">
        <v>1203</v>
      </c>
      <c r="E22">
        <v>595</v>
      </c>
      <c r="F22">
        <v>608</v>
      </c>
      <c r="G22">
        <v>2.31</v>
      </c>
      <c r="H22">
        <v>1962.26</v>
      </c>
      <c r="I22">
        <v>2091.66</v>
      </c>
      <c r="J22">
        <v>-129.39999999999989</v>
      </c>
      <c r="K22">
        <v>2056.87</v>
      </c>
      <c r="L22">
        <v>2103.13</v>
      </c>
      <c r="M22">
        <v>-1.08</v>
      </c>
      <c r="N22">
        <v>0.28100000000000003</v>
      </c>
      <c r="O22" t="s">
        <v>33</v>
      </c>
      <c r="R22" s="2">
        <f t="shared" si="0"/>
        <v>0.49459684123025771</v>
      </c>
      <c r="S22" s="2">
        <f t="shared" si="1"/>
        <v>0.50540315876974229</v>
      </c>
    </row>
    <row r="23" spans="2:19" hidden="1" x14ac:dyDescent="0.25">
      <c r="B23" t="s">
        <v>26</v>
      </c>
      <c r="C23">
        <v>278</v>
      </c>
      <c r="D23">
        <v>1148</v>
      </c>
      <c r="E23">
        <v>610</v>
      </c>
      <c r="F23">
        <v>538</v>
      </c>
      <c r="G23">
        <v>2.2000000000000002</v>
      </c>
      <c r="H23">
        <v>2192.0500000000002</v>
      </c>
      <c r="I23">
        <v>1986.19</v>
      </c>
      <c r="J23">
        <v>205.8600000000001</v>
      </c>
      <c r="K23">
        <v>2107.62</v>
      </c>
      <c r="L23">
        <v>2026.88</v>
      </c>
      <c r="M23">
        <v>1.68</v>
      </c>
      <c r="N23">
        <v>9.2999999999999999E-2</v>
      </c>
      <c r="O23" t="s">
        <v>33</v>
      </c>
      <c r="R23" s="2">
        <f t="shared" si="0"/>
        <v>0.53135888501742157</v>
      </c>
      <c r="S23" s="2">
        <f t="shared" si="1"/>
        <v>0.46864111498257838</v>
      </c>
    </row>
    <row r="24" spans="2:19" hidden="1" x14ac:dyDescent="0.25">
      <c r="B24" t="s">
        <v>15</v>
      </c>
      <c r="C24">
        <v>544</v>
      </c>
      <c r="D24">
        <v>993</v>
      </c>
      <c r="E24">
        <v>455</v>
      </c>
      <c r="F24">
        <v>538</v>
      </c>
      <c r="G24">
        <v>1.9</v>
      </c>
      <c r="H24">
        <v>2172.04</v>
      </c>
      <c r="I24">
        <v>2037.9</v>
      </c>
      <c r="J24">
        <v>134.1399999999999</v>
      </c>
      <c r="K24">
        <v>2162.92</v>
      </c>
      <c r="L24">
        <v>2093.37</v>
      </c>
      <c r="M24">
        <v>0.99</v>
      </c>
      <c r="N24">
        <v>0.32200000000000001</v>
      </c>
      <c r="O24" t="s">
        <v>33</v>
      </c>
      <c r="R24" s="2">
        <f t="shared" si="0"/>
        <v>0.45820745216515607</v>
      </c>
      <c r="S24" s="2">
        <f t="shared" si="1"/>
        <v>0.54179254783484387</v>
      </c>
    </row>
    <row r="25" spans="2:19" hidden="1" x14ac:dyDescent="0.25">
      <c r="B25" t="s">
        <v>27</v>
      </c>
      <c r="C25">
        <v>55</v>
      </c>
      <c r="D25">
        <v>950</v>
      </c>
      <c r="E25">
        <v>473</v>
      </c>
      <c r="F25">
        <v>477</v>
      </c>
      <c r="G25">
        <v>1.82</v>
      </c>
      <c r="H25">
        <v>1881.7</v>
      </c>
      <c r="I25">
        <v>1881.11</v>
      </c>
      <c r="J25">
        <v>0.59000000000014552</v>
      </c>
      <c r="K25">
        <v>1984.16</v>
      </c>
      <c r="L25">
        <v>2046.21</v>
      </c>
      <c r="M25">
        <v>0</v>
      </c>
      <c r="N25">
        <v>0.996</v>
      </c>
      <c r="O25" t="s">
        <v>33</v>
      </c>
      <c r="R25" s="2">
        <f t="shared" si="0"/>
        <v>0.49789473684210528</v>
      </c>
      <c r="S25" s="2">
        <f t="shared" si="1"/>
        <v>0.50210526315789472</v>
      </c>
    </row>
    <row r="26" spans="2:19" hidden="1" x14ac:dyDescent="0.25">
      <c r="B26" t="s">
        <v>15</v>
      </c>
      <c r="C26">
        <v>477</v>
      </c>
      <c r="D26">
        <v>939</v>
      </c>
      <c r="E26">
        <v>456</v>
      </c>
      <c r="F26">
        <v>483</v>
      </c>
      <c r="G26">
        <v>1.8</v>
      </c>
      <c r="H26">
        <v>1892.93</v>
      </c>
      <c r="I26">
        <v>1995.52</v>
      </c>
      <c r="J26">
        <v>-102.5899999999999</v>
      </c>
      <c r="K26">
        <v>2051.3000000000002</v>
      </c>
      <c r="L26">
        <v>2128.09</v>
      </c>
      <c r="M26">
        <v>-0.75</v>
      </c>
      <c r="N26">
        <v>0.45300000000000001</v>
      </c>
      <c r="O26" t="s">
        <v>33</v>
      </c>
      <c r="R26" s="2">
        <f t="shared" si="0"/>
        <v>0.48562300319488816</v>
      </c>
      <c r="S26" s="2">
        <f t="shared" si="1"/>
        <v>0.51437699680511184</v>
      </c>
    </row>
    <row r="27" spans="2:19" hidden="1" x14ac:dyDescent="0.25">
      <c r="B27" t="s">
        <v>16</v>
      </c>
      <c r="C27">
        <v>2212</v>
      </c>
      <c r="D27">
        <v>913</v>
      </c>
      <c r="E27">
        <v>477</v>
      </c>
      <c r="F27">
        <v>436</v>
      </c>
      <c r="G27">
        <v>1.75</v>
      </c>
      <c r="H27">
        <v>2501.25</v>
      </c>
      <c r="I27">
        <v>2494.33</v>
      </c>
      <c r="J27">
        <v>6.9200000000000728</v>
      </c>
      <c r="K27">
        <v>2047.94</v>
      </c>
      <c r="L27">
        <v>1963.7</v>
      </c>
      <c r="M27">
        <v>0.05</v>
      </c>
      <c r="N27">
        <v>0.95899999999999996</v>
      </c>
      <c r="O27" t="s">
        <v>33</v>
      </c>
      <c r="R27" s="2">
        <f t="shared" si="0"/>
        <v>0.52245345016429356</v>
      </c>
      <c r="S27" s="2">
        <f t="shared" si="1"/>
        <v>0.47754654983570644</v>
      </c>
    </row>
    <row r="28" spans="2:19" hidden="1" x14ac:dyDescent="0.25">
      <c r="B28" t="s">
        <v>15</v>
      </c>
      <c r="C28">
        <v>439</v>
      </c>
      <c r="D28">
        <v>863</v>
      </c>
      <c r="E28">
        <v>439</v>
      </c>
      <c r="F28">
        <v>424</v>
      </c>
      <c r="G28">
        <v>1.66</v>
      </c>
      <c r="H28">
        <v>2007.05</v>
      </c>
      <c r="I28">
        <v>1987.32</v>
      </c>
      <c r="J28">
        <v>19.730000000000022</v>
      </c>
      <c r="K28">
        <v>2062.87</v>
      </c>
      <c r="L28">
        <v>2084.23</v>
      </c>
      <c r="M28">
        <v>0.14000000000000001</v>
      </c>
      <c r="N28">
        <v>0.88900000000000001</v>
      </c>
      <c r="O28" t="s">
        <v>33</v>
      </c>
      <c r="R28" s="2">
        <f t="shared" si="0"/>
        <v>0.50869061413673233</v>
      </c>
      <c r="S28" s="2">
        <f t="shared" si="1"/>
        <v>0.49130938586326767</v>
      </c>
    </row>
    <row r="29" spans="2:19" hidden="1" x14ac:dyDescent="0.25">
      <c r="B29" t="s">
        <v>18</v>
      </c>
      <c r="C29">
        <v>900</v>
      </c>
      <c r="D29">
        <v>774</v>
      </c>
      <c r="E29">
        <v>384</v>
      </c>
      <c r="F29">
        <v>390</v>
      </c>
      <c r="G29">
        <v>1.48</v>
      </c>
      <c r="H29">
        <v>2138.23</v>
      </c>
      <c r="I29">
        <v>2010.82</v>
      </c>
      <c r="J29">
        <v>127.4100000000001</v>
      </c>
      <c r="K29">
        <v>2043.6</v>
      </c>
      <c r="L29">
        <v>2046.38</v>
      </c>
      <c r="M29">
        <v>0.87</v>
      </c>
      <c r="N29">
        <v>0.38600000000000001</v>
      </c>
      <c r="O29" t="s">
        <v>33</v>
      </c>
      <c r="R29" s="2">
        <f t="shared" si="0"/>
        <v>0.49612403100775193</v>
      </c>
      <c r="S29" s="2">
        <f t="shared" si="1"/>
        <v>0.50387596899224807</v>
      </c>
    </row>
    <row r="30" spans="2:19" hidden="1" x14ac:dyDescent="0.25">
      <c r="B30" t="s">
        <v>16</v>
      </c>
      <c r="C30">
        <v>1287</v>
      </c>
      <c r="D30">
        <v>760</v>
      </c>
      <c r="E30">
        <v>390</v>
      </c>
      <c r="F30">
        <v>370</v>
      </c>
      <c r="G30">
        <v>1.46</v>
      </c>
      <c r="H30">
        <v>2033.57</v>
      </c>
      <c r="I30">
        <v>1345.65</v>
      </c>
      <c r="J30">
        <v>687.91999999999985</v>
      </c>
      <c r="K30">
        <v>2080.6799999999998</v>
      </c>
      <c r="L30">
        <v>1896.17</v>
      </c>
      <c r="M30">
        <v>4.76</v>
      </c>
      <c r="N30">
        <v>0</v>
      </c>
      <c r="O30" t="s">
        <v>19</v>
      </c>
      <c r="R30" s="2">
        <f t="shared" si="0"/>
        <v>0.51315789473684215</v>
      </c>
      <c r="S30" s="2">
        <f t="shared" si="1"/>
        <v>0.48684210526315791</v>
      </c>
    </row>
    <row r="31" spans="2:19" hidden="1" x14ac:dyDescent="0.25">
      <c r="B31" t="s">
        <v>15</v>
      </c>
      <c r="C31">
        <v>991</v>
      </c>
      <c r="D31">
        <v>708</v>
      </c>
      <c r="E31">
        <v>353</v>
      </c>
      <c r="F31">
        <v>355</v>
      </c>
      <c r="G31">
        <v>1.36</v>
      </c>
      <c r="H31">
        <v>2485.29</v>
      </c>
      <c r="I31">
        <v>2031.49</v>
      </c>
      <c r="J31">
        <v>453.8</v>
      </c>
      <c r="K31">
        <v>2163.11</v>
      </c>
      <c r="L31">
        <v>2109.64</v>
      </c>
      <c r="M31">
        <v>2.83</v>
      </c>
      <c r="N31">
        <v>5.0000000000000001E-3</v>
      </c>
      <c r="O31" t="s">
        <v>19</v>
      </c>
      <c r="R31" s="2">
        <f t="shared" si="0"/>
        <v>0.49858757062146891</v>
      </c>
      <c r="S31" s="2">
        <f t="shared" si="1"/>
        <v>0.50141242937853103</v>
      </c>
    </row>
    <row r="32" spans="2:19" hidden="1" x14ac:dyDescent="0.25">
      <c r="B32" t="s">
        <v>21</v>
      </c>
      <c r="C32">
        <v>1989</v>
      </c>
      <c r="D32">
        <v>641</v>
      </c>
      <c r="E32">
        <v>306</v>
      </c>
      <c r="F32">
        <v>335</v>
      </c>
      <c r="G32">
        <v>1.23</v>
      </c>
      <c r="H32">
        <v>3442.37</v>
      </c>
      <c r="I32">
        <v>3356.03</v>
      </c>
      <c r="J32">
        <v>86.339999999999691</v>
      </c>
      <c r="K32">
        <v>1493.68</v>
      </c>
      <c r="L32">
        <v>1652.38</v>
      </c>
      <c r="M32">
        <v>0.69</v>
      </c>
      <c r="N32">
        <v>0.48899999999999999</v>
      </c>
      <c r="O32" t="s">
        <v>33</v>
      </c>
      <c r="R32" s="2">
        <f t="shared" si="0"/>
        <v>0.47737909516380655</v>
      </c>
      <c r="S32" s="2">
        <f t="shared" si="1"/>
        <v>0.5226209048361935</v>
      </c>
    </row>
    <row r="33" spans="2:19" x14ac:dyDescent="0.25">
      <c r="B33" t="s">
        <v>17</v>
      </c>
      <c r="C33">
        <v>33</v>
      </c>
      <c r="D33">
        <v>598</v>
      </c>
      <c r="E33">
        <v>320</v>
      </c>
      <c r="F33">
        <v>278</v>
      </c>
      <c r="G33">
        <v>1.1499999999999999</v>
      </c>
      <c r="H33">
        <v>3333.71</v>
      </c>
      <c r="I33">
        <v>2145.1</v>
      </c>
      <c r="J33">
        <v>1188.6099999999999</v>
      </c>
      <c r="K33">
        <v>1545.63</v>
      </c>
      <c r="L33">
        <v>1968.72</v>
      </c>
      <c r="M33">
        <v>8.26</v>
      </c>
      <c r="N33">
        <v>0</v>
      </c>
      <c r="O33" t="s">
        <v>19</v>
      </c>
      <c r="R33" s="2">
        <f t="shared" si="0"/>
        <v>0.53511705685618727</v>
      </c>
      <c r="S33" s="2">
        <f t="shared" si="1"/>
        <v>0.46488294314381273</v>
      </c>
    </row>
    <row r="34" spans="2:19" hidden="1" x14ac:dyDescent="0.25">
      <c r="B34" t="s">
        <v>16</v>
      </c>
      <c r="C34">
        <v>3786</v>
      </c>
      <c r="D34">
        <v>572</v>
      </c>
      <c r="E34">
        <v>260</v>
      </c>
      <c r="F34">
        <v>312</v>
      </c>
      <c r="G34">
        <v>1.1000000000000001</v>
      </c>
      <c r="H34">
        <v>2403.42</v>
      </c>
      <c r="I34">
        <v>2395.2800000000002</v>
      </c>
      <c r="J34">
        <v>8.1399999999998727</v>
      </c>
      <c r="K34">
        <v>1999.29</v>
      </c>
      <c r="L34">
        <v>2022.04</v>
      </c>
      <c r="M34">
        <v>0.05</v>
      </c>
      <c r="N34">
        <v>0.96199999999999997</v>
      </c>
      <c r="O34" t="s">
        <v>33</v>
      </c>
      <c r="R34" s="2">
        <f t="shared" si="0"/>
        <v>0.45454545454545453</v>
      </c>
      <c r="S34" s="2">
        <f t="shared" si="1"/>
        <v>0.54545454545454541</v>
      </c>
    </row>
    <row r="35" spans="2:19" hidden="1" x14ac:dyDescent="0.25">
      <c r="B35" t="s">
        <v>18</v>
      </c>
      <c r="C35">
        <v>213</v>
      </c>
      <c r="D35">
        <v>571</v>
      </c>
      <c r="E35">
        <v>275</v>
      </c>
      <c r="F35">
        <v>296</v>
      </c>
      <c r="G35">
        <v>1.1000000000000001</v>
      </c>
      <c r="H35">
        <v>2512.04</v>
      </c>
      <c r="I35">
        <v>2461.3200000000002</v>
      </c>
      <c r="J35">
        <v>50.7199999999998</v>
      </c>
      <c r="K35">
        <v>1933.26</v>
      </c>
      <c r="L35">
        <v>1966.03</v>
      </c>
      <c r="M35">
        <v>0.31</v>
      </c>
      <c r="N35">
        <v>0.75600000000000001</v>
      </c>
      <c r="O35" t="s">
        <v>33</v>
      </c>
      <c r="R35" s="2">
        <f t="shared" si="0"/>
        <v>0.48161120840630472</v>
      </c>
      <c r="S35" s="2">
        <f t="shared" si="1"/>
        <v>0.51838879159369522</v>
      </c>
    </row>
    <row r="36" spans="2:19" hidden="1" x14ac:dyDescent="0.25">
      <c r="B36" t="s">
        <v>18</v>
      </c>
      <c r="C36">
        <v>309</v>
      </c>
      <c r="D36">
        <v>570</v>
      </c>
      <c r="E36">
        <v>281</v>
      </c>
      <c r="F36">
        <v>289</v>
      </c>
      <c r="G36">
        <v>1.0900000000000001</v>
      </c>
      <c r="H36">
        <v>2311.41</v>
      </c>
      <c r="I36">
        <v>2473.71</v>
      </c>
      <c r="J36">
        <v>-162.30000000000021</v>
      </c>
      <c r="K36">
        <v>1961.6</v>
      </c>
      <c r="L36">
        <v>1981.06</v>
      </c>
      <c r="M36">
        <v>-0.98</v>
      </c>
      <c r="N36">
        <v>0.32600000000000001</v>
      </c>
      <c r="O36" t="s">
        <v>33</v>
      </c>
      <c r="R36" s="2">
        <f t="shared" si="0"/>
        <v>0.49298245614035086</v>
      </c>
      <c r="S36" s="2">
        <f t="shared" si="1"/>
        <v>0.50701754385964914</v>
      </c>
    </row>
    <row r="37" spans="2:19" x14ac:dyDescent="0.25">
      <c r="B37" t="s">
        <v>17</v>
      </c>
      <c r="C37">
        <v>34</v>
      </c>
      <c r="D37">
        <v>536</v>
      </c>
      <c r="E37">
        <v>263</v>
      </c>
      <c r="F37">
        <v>273</v>
      </c>
      <c r="G37">
        <v>1.03</v>
      </c>
      <c r="H37">
        <v>2655.95</v>
      </c>
      <c r="I37">
        <v>1624.21</v>
      </c>
      <c r="J37">
        <v>1031.74</v>
      </c>
      <c r="K37">
        <v>1989.99</v>
      </c>
      <c r="L37">
        <v>2046.17</v>
      </c>
      <c r="M37">
        <v>5.91</v>
      </c>
      <c r="N37">
        <v>0</v>
      </c>
      <c r="O37" t="s">
        <v>19</v>
      </c>
      <c r="R37" s="2">
        <f t="shared" si="0"/>
        <v>0.49067164179104478</v>
      </c>
      <c r="S37" s="2">
        <f t="shared" si="1"/>
        <v>0.50932835820895528</v>
      </c>
    </row>
    <row r="38" spans="2:19" hidden="1" x14ac:dyDescent="0.25">
      <c r="B38" t="s">
        <v>18</v>
      </c>
      <c r="C38">
        <v>801</v>
      </c>
      <c r="D38">
        <v>522</v>
      </c>
      <c r="E38">
        <v>267</v>
      </c>
      <c r="F38">
        <v>255</v>
      </c>
      <c r="G38">
        <v>1</v>
      </c>
      <c r="H38">
        <v>2465.0100000000002</v>
      </c>
      <c r="I38">
        <v>2477.62</v>
      </c>
      <c r="J38">
        <v>-12.609999999999671</v>
      </c>
      <c r="K38">
        <v>2036.39</v>
      </c>
      <c r="L38">
        <v>2032.69</v>
      </c>
      <c r="M38">
        <v>-7.0000000000000007E-2</v>
      </c>
      <c r="N38">
        <v>0.94399999999999995</v>
      </c>
      <c r="O38" t="s">
        <v>33</v>
      </c>
      <c r="R38" s="2">
        <f t="shared" si="0"/>
        <v>0.5114942528735632</v>
      </c>
      <c r="S38" s="2">
        <f t="shared" si="1"/>
        <v>0.4885057471264368</v>
      </c>
    </row>
    <row r="39" spans="2:19" hidden="1" x14ac:dyDescent="0.25">
      <c r="B39" t="s">
        <v>29</v>
      </c>
      <c r="C39">
        <v>82</v>
      </c>
      <c r="D39">
        <v>463</v>
      </c>
      <c r="E39">
        <v>196</v>
      </c>
      <c r="F39">
        <v>267</v>
      </c>
      <c r="G39">
        <v>0.89</v>
      </c>
      <c r="H39">
        <v>2229.7800000000002</v>
      </c>
      <c r="I39">
        <v>2277.71</v>
      </c>
      <c r="J39">
        <v>-47.929999999999843</v>
      </c>
      <c r="K39">
        <v>1909.67</v>
      </c>
      <c r="L39">
        <v>2000.46</v>
      </c>
      <c r="M39">
        <v>-0.26</v>
      </c>
      <c r="N39">
        <v>0.79500000000000004</v>
      </c>
      <c r="O39" t="s">
        <v>33</v>
      </c>
      <c r="R39" s="2">
        <f t="shared" si="0"/>
        <v>0.42332613390928725</v>
      </c>
      <c r="S39" s="2">
        <f t="shared" si="1"/>
        <v>0.57667386609071269</v>
      </c>
    </row>
    <row r="40" spans="2:19" x14ac:dyDescent="0.25">
      <c r="B40" t="s">
        <v>17</v>
      </c>
      <c r="C40">
        <v>35</v>
      </c>
      <c r="D40">
        <v>448</v>
      </c>
      <c r="E40">
        <v>250</v>
      </c>
      <c r="F40">
        <v>198</v>
      </c>
      <c r="G40">
        <v>0.86</v>
      </c>
      <c r="H40">
        <v>2364.46</v>
      </c>
      <c r="I40">
        <v>1478.35</v>
      </c>
      <c r="J40">
        <v>886.11000000000013</v>
      </c>
      <c r="K40">
        <v>1990.07</v>
      </c>
      <c r="L40">
        <v>1996.22</v>
      </c>
      <c r="M40">
        <v>4.67</v>
      </c>
      <c r="N40">
        <v>0</v>
      </c>
      <c r="O40" t="s">
        <v>19</v>
      </c>
      <c r="R40" s="2">
        <f t="shared" si="0"/>
        <v>0.5580357142857143</v>
      </c>
      <c r="S40" s="2">
        <f t="shared" si="1"/>
        <v>0.4419642857142857</v>
      </c>
    </row>
    <row r="41" spans="2:19" hidden="1" x14ac:dyDescent="0.25">
      <c r="B41" t="s">
        <v>31</v>
      </c>
      <c r="C41">
        <v>88</v>
      </c>
      <c r="D41">
        <v>412</v>
      </c>
      <c r="E41">
        <v>224</v>
      </c>
      <c r="F41">
        <v>188</v>
      </c>
      <c r="G41">
        <v>0.79</v>
      </c>
      <c r="H41">
        <v>2461.87</v>
      </c>
      <c r="I41">
        <v>2166.9699999999998</v>
      </c>
      <c r="J41">
        <v>294.90000000000009</v>
      </c>
      <c r="K41">
        <v>2035.85</v>
      </c>
      <c r="L41">
        <v>2010.11</v>
      </c>
      <c r="M41">
        <v>1.47</v>
      </c>
      <c r="N41">
        <v>0.14199999999999999</v>
      </c>
      <c r="O41" t="s">
        <v>33</v>
      </c>
      <c r="R41" s="2">
        <f t="shared" si="0"/>
        <v>0.5436893203883495</v>
      </c>
      <c r="S41" s="2">
        <f t="shared" si="1"/>
        <v>0.4563106796116505</v>
      </c>
    </row>
    <row r="42" spans="2:19" hidden="1" x14ac:dyDescent="0.25">
      <c r="B42" t="s">
        <v>22</v>
      </c>
      <c r="C42">
        <v>73</v>
      </c>
      <c r="D42">
        <v>395</v>
      </c>
      <c r="E42">
        <v>210</v>
      </c>
      <c r="F42">
        <v>185</v>
      </c>
      <c r="G42">
        <v>0.76</v>
      </c>
      <c r="H42">
        <v>1863.04</v>
      </c>
      <c r="I42">
        <v>2276.58</v>
      </c>
      <c r="J42">
        <v>-413.54</v>
      </c>
      <c r="K42">
        <v>1921.54</v>
      </c>
      <c r="L42">
        <v>2141.81</v>
      </c>
      <c r="M42">
        <v>-2.02</v>
      </c>
      <c r="N42">
        <v>4.3999999999999997E-2</v>
      </c>
      <c r="O42" t="s">
        <v>23</v>
      </c>
      <c r="R42" s="2">
        <f t="shared" si="0"/>
        <v>0.53164556962025311</v>
      </c>
      <c r="S42" s="2">
        <f t="shared" si="1"/>
        <v>0.46835443037974683</v>
      </c>
    </row>
    <row r="43" spans="2:19" hidden="1" x14ac:dyDescent="0.25">
      <c r="B43" t="s">
        <v>18</v>
      </c>
      <c r="C43">
        <v>573</v>
      </c>
      <c r="D43">
        <v>394</v>
      </c>
      <c r="E43">
        <v>213</v>
      </c>
      <c r="F43">
        <v>181</v>
      </c>
      <c r="G43">
        <v>0.76</v>
      </c>
      <c r="H43">
        <v>2434</v>
      </c>
      <c r="I43">
        <v>1991.03</v>
      </c>
      <c r="J43">
        <v>442.97</v>
      </c>
      <c r="K43">
        <v>2076.86</v>
      </c>
      <c r="L43">
        <v>2123.2199999999998</v>
      </c>
      <c r="M43">
        <v>2.09</v>
      </c>
      <c r="N43">
        <v>3.6999999999999998E-2</v>
      </c>
      <c r="O43" t="s">
        <v>19</v>
      </c>
      <c r="R43" s="2">
        <f t="shared" si="0"/>
        <v>0.54060913705583757</v>
      </c>
      <c r="S43" s="2">
        <f t="shared" si="1"/>
        <v>0.45939086294416243</v>
      </c>
    </row>
    <row r="44" spans="2:19" hidden="1" x14ac:dyDescent="0.25">
      <c r="B44" t="s">
        <v>18</v>
      </c>
      <c r="C44">
        <v>891</v>
      </c>
      <c r="D44">
        <v>376</v>
      </c>
      <c r="E44">
        <v>184</v>
      </c>
      <c r="F44">
        <v>192</v>
      </c>
      <c r="G44">
        <v>0.72</v>
      </c>
      <c r="H44">
        <v>2263.11</v>
      </c>
      <c r="I44">
        <v>2170.5300000000002</v>
      </c>
      <c r="J44">
        <v>92.579999999999927</v>
      </c>
      <c r="K44">
        <v>2060.65</v>
      </c>
      <c r="L44">
        <v>2040.91</v>
      </c>
      <c r="M44">
        <v>0.44</v>
      </c>
      <c r="N44">
        <v>0.66200000000000003</v>
      </c>
      <c r="O44" t="s">
        <v>33</v>
      </c>
      <c r="R44" s="2">
        <f t="shared" si="0"/>
        <v>0.48936170212765956</v>
      </c>
      <c r="S44" s="2">
        <f t="shared" si="1"/>
        <v>0.51063829787234039</v>
      </c>
    </row>
    <row r="45" spans="2:19" hidden="1" x14ac:dyDescent="0.25">
      <c r="B45" t="s">
        <v>16</v>
      </c>
      <c r="C45">
        <v>1002</v>
      </c>
      <c r="D45">
        <v>353</v>
      </c>
      <c r="E45">
        <v>157</v>
      </c>
      <c r="F45">
        <v>196</v>
      </c>
      <c r="G45">
        <v>0.68</v>
      </c>
      <c r="H45">
        <v>3643.25</v>
      </c>
      <c r="I45">
        <v>1769.49</v>
      </c>
      <c r="J45">
        <v>1873.76</v>
      </c>
      <c r="K45">
        <v>2554.44</v>
      </c>
      <c r="L45">
        <v>2110.2800000000002</v>
      </c>
      <c r="M45">
        <v>7.55</v>
      </c>
      <c r="N45">
        <v>0</v>
      </c>
      <c r="O45" t="s">
        <v>19</v>
      </c>
      <c r="R45" s="2">
        <f t="shared" si="0"/>
        <v>0.44475920679886688</v>
      </c>
      <c r="S45" s="2">
        <f t="shared" si="1"/>
        <v>0.55524079320113318</v>
      </c>
    </row>
    <row r="46" spans="2:19" hidden="1" x14ac:dyDescent="0.25">
      <c r="B46" t="s">
        <v>28</v>
      </c>
      <c r="C46">
        <v>13</v>
      </c>
      <c r="D46">
        <v>321</v>
      </c>
      <c r="E46">
        <v>153</v>
      </c>
      <c r="F46">
        <v>168</v>
      </c>
      <c r="G46">
        <v>0.62</v>
      </c>
      <c r="H46">
        <v>1828.88</v>
      </c>
      <c r="I46">
        <v>2085.88</v>
      </c>
      <c r="J46">
        <v>-257</v>
      </c>
      <c r="K46">
        <v>2157.69</v>
      </c>
      <c r="L46">
        <v>2077.11</v>
      </c>
      <c r="M46">
        <v>-1.0900000000000001</v>
      </c>
      <c r="N46">
        <v>0.27800000000000002</v>
      </c>
      <c r="O46" t="s">
        <v>33</v>
      </c>
      <c r="R46" s="2">
        <f t="shared" si="0"/>
        <v>0.47663551401869159</v>
      </c>
      <c r="S46" s="2">
        <f t="shared" si="1"/>
        <v>0.52336448598130836</v>
      </c>
    </row>
    <row r="47" spans="2:19" hidden="1" x14ac:dyDescent="0.25">
      <c r="B47" t="s">
        <v>16</v>
      </c>
      <c r="C47">
        <v>8543</v>
      </c>
      <c r="D47">
        <v>316</v>
      </c>
      <c r="E47">
        <v>157</v>
      </c>
      <c r="F47">
        <v>159</v>
      </c>
      <c r="G47">
        <v>0.61</v>
      </c>
      <c r="H47">
        <v>1753.17</v>
      </c>
      <c r="I47">
        <v>1588.65</v>
      </c>
      <c r="J47">
        <v>164.52</v>
      </c>
      <c r="K47">
        <v>2105.5700000000002</v>
      </c>
      <c r="L47">
        <v>1966.25</v>
      </c>
      <c r="M47">
        <v>0.72</v>
      </c>
      <c r="N47">
        <v>0.47299999999999998</v>
      </c>
      <c r="O47" t="s">
        <v>33</v>
      </c>
      <c r="R47" s="2">
        <f t="shared" si="0"/>
        <v>0.49683544303797467</v>
      </c>
      <c r="S47" s="2">
        <f t="shared" si="1"/>
        <v>0.50316455696202533</v>
      </c>
    </row>
    <row r="48" spans="2:19" hidden="1" x14ac:dyDescent="0.25">
      <c r="B48" t="s">
        <v>32</v>
      </c>
      <c r="C48">
        <v>19</v>
      </c>
      <c r="D48">
        <v>306</v>
      </c>
      <c r="E48">
        <v>142</v>
      </c>
      <c r="F48">
        <v>164</v>
      </c>
      <c r="G48">
        <v>0.59</v>
      </c>
      <c r="H48">
        <v>1871.11</v>
      </c>
      <c r="I48">
        <v>1552.03</v>
      </c>
      <c r="J48">
        <v>319.07999999999993</v>
      </c>
      <c r="K48">
        <v>1958.15</v>
      </c>
      <c r="L48">
        <v>1977.85</v>
      </c>
      <c r="M48">
        <v>1.41</v>
      </c>
      <c r="N48">
        <v>0.158</v>
      </c>
      <c r="O48" t="s">
        <v>33</v>
      </c>
      <c r="R48" s="2">
        <f t="shared" si="0"/>
        <v>0.46405228758169936</v>
      </c>
      <c r="S48" s="2">
        <f t="shared" si="1"/>
        <v>0.53594771241830064</v>
      </c>
    </row>
    <row r="49" spans="2:19" hidden="1" x14ac:dyDescent="0.25">
      <c r="B49" t="s">
        <v>16</v>
      </c>
      <c r="C49">
        <v>9931</v>
      </c>
      <c r="D49">
        <v>303</v>
      </c>
      <c r="E49">
        <v>157</v>
      </c>
      <c r="F49">
        <v>146</v>
      </c>
      <c r="G49">
        <v>0.57999999999999996</v>
      </c>
      <c r="H49">
        <v>1379.71</v>
      </c>
      <c r="I49">
        <v>1847.34</v>
      </c>
      <c r="J49">
        <v>-467.62999999999988</v>
      </c>
      <c r="K49">
        <v>1837.27</v>
      </c>
      <c r="L49">
        <v>1917.62</v>
      </c>
      <c r="M49">
        <v>-2.17</v>
      </c>
      <c r="N49">
        <v>3.1E-2</v>
      </c>
      <c r="O49" t="s">
        <v>23</v>
      </c>
      <c r="R49" s="2">
        <f t="shared" si="0"/>
        <v>0.5181518151815182</v>
      </c>
      <c r="S49" s="2">
        <f t="shared" si="1"/>
        <v>0.48184818481848185</v>
      </c>
    </row>
    <row r="50" spans="2:19" x14ac:dyDescent="0.25">
      <c r="B50" t="s">
        <v>17</v>
      </c>
      <c r="C50">
        <v>36</v>
      </c>
      <c r="D50">
        <v>293</v>
      </c>
      <c r="E50">
        <v>145</v>
      </c>
      <c r="F50">
        <v>148</v>
      </c>
      <c r="G50">
        <v>0.56000000000000005</v>
      </c>
      <c r="H50">
        <v>1795.45</v>
      </c>
      <c r="I50">
        <v>819.72</v>
      </c>
      <c r="J50">
        <v>975.73</v>
      </c>
      <c r="K50">
        <v>2053.4499999999998</v>
      </c>
      <c r="L50">
        <v>1538.43</v>
      </c>
      <c r="M50">
        <v>4.6100000000000003</v>
      </c>
      <c r="N50">
        <v>0</v>
      </c>
      <c r="O50" t="s">
        <v>19</v>
      </c>
      <c r="R50" s="2">
        <f t="shared" si="0"/>
        <v>0.4948805460750853</v>
      </c>
      <c r="S50" s="2">
        <f t="shared" si="1"/>
        <v>0.50511945392491464</v>
      </c>
    </row>
    <row r="51" spans="2:19" hidden="1" x14ac:dyDescent="0.25">
      <c r="B51" t="s">
        <v>16</v>
      </c>
      <c r="C51">
        <v>9121</v>
      </c>
      <c r="D51">
        <v>256</v>
      </c>
      <c r="E51">
        <v>140</v>
      </c>
      <c r="F51">
        <v>116</v>
      </c>
      <c r="G51">
        <v>0.49</v>
      </c>
      <c r="H51">
        <v>1849.77</v>
      </c>
      <c r="I51">
        <v>1728.88</v>
      </c>
      <c r="J51">
        <v>120.8899999999999</v>
      </c>
      <c r="K51">
        <v>2196.6799999999998</v>
      </c>
      <c r="L51">
        <v>1897.29</v>
      </c>
      <c r="M51">
        <v>0.47</v>
      </c>
      <c r="N51">
        <v>0.64200000000000002</v>
      </c>
      <c r="O51" t="s">
        <v>33</v>
      </c>
      <c r="R51" s="2">
        <f t="shared" si="0"/>
        <v>0.546875</v>
      </c>
      <c r="S51" s="2">
        <f t="shared" si="1"/>
        <v>0.453125</v>
      </c>
    </row>
    <row r="52" spans="2:19" hidden="1" x14ac:dyDescent="0.25">
      <c r="B52" t="s">
        <v>24</v>
      </c>
      <c r="C52">
        <v>23</v>
      </c>
      <c r="D52">
        <v>253</v>
      </c>
      <c r="E52">
        <v>138</v>
      </c>
      <c r="F52">
        <v>115</v>
      </c>
      <c r="G52">
        <v>0.49</v>
      </c>
      <c r="H52">
        <v>1244.1600000000001</v>
      </c>
      <c r="I52">
        <v>1224.43</v>
      </c>
      <c r="J52">
        <v>19.730000000000022</v>
      </c>
      <c r="K52">
        <v>1738.94</v>
      </c>
      <c r="L52">
        <v>1728.44</v>
      </c>
      <c r="M52">
        <v>0.09</v>
      </c>
      <c r="N52">
        <v>0.92800000000000005</v>
      </c>
      <c r="O52" t="s">
        <v>33</v>
      </c>
      <c r="R52" s="2">
        <f t="shared" si="0"/>
        <v>0.54545454545454541</v>
      </c>
      <c r="S52" s="2">
        <f t="shared" si="1"/>
        <v>0.45454545454545453</v>
      </c>
    </row>
    <row r="53" spans="2:19" hidden="1" x14ac:dyDescent="0.25">
      <c r="B53" t="s">
        <v>18</v>
      </c>
      <c r="C53">
        <v>394</v>
      </c>
      <c r="D53">
        <v>205</v>
      </c>
      <c r="E53">
        <v>112</v>
      </c>
      <c r="F53">
        <v>93</v>
      </c>
      <c r="G53">
        <v>0.39</v>
      </c>
      <c r="H53">
        <v>1141.81</v>
      </c>
      <c r="I53">
        <v>1265.95</v>
      </c>
      <c r="J53">
        <v>-124.1400000000001</v>
      </c>
      <c r="K53">
        <v>1783.97</v>
      </c>
      <c r="L53">
        <v>1905.95</v>
      </c>
      <c r="M53">
        <v>-0.48</v>
      </c>
      <c r="N53">
        <v>0.63100000000000001</v>
      </c>
      <c r="O53" t="s">
        <v>33</v>
      </c>
      <c r="R53" s="2">
        <f t="shared" si="0"/>
        <v>0.54634146341463419</v>
      </c>
      <c r="S53" s="2">
        <f t="shared" si="1"/>
        <v>0.45365853658536587</v>
      </c>
    </row>
    <row r="54" spans="2:19" hidden="1" x14ac:dyDescent="0.25">
      <c r="B54" t="s">
        <v>30</v>
      </c>
      <c r="C54">
        <v>69</v>
      </c>
      <c r="D54">
        <v>161</v>
      </c>
      <c r="E54">
        <v>80</v>
      </c>
      <c r="F54">
        <v>81</v>
      </c>
      <c r="G54">
        <v>0.31</v>
      </c>
      <c r="H54">
        <v>1098.24</v>
      </c>
      <c r="I54">
        <v>577.92999999999995</v>
      </c>
      <c r="J54">
        <v>520.31000000000006</v>
      </c>
      <c r="K54">
        <v>1971.92</v>
      </c>
      <c r="L54">
        <v>1391.88</v>
      </c>
      <c r="M54">
        <v>1.94</v>
      </c>
      <c r="N54">
        <v>5.5E-2</v>
      </c>
      <c r="O54" t="s">
        <v>33</v>
      </c>
      <c r="R54" s="2">
        <f t="shared" si="0"/>
        <v>0.49689440993788819</v>
      </c>
      <c r="S54" s="2">
        <f t="shared" si="1"/>
        <v>0.50310559006211175</v>
      </c>
    </row>
    <row r="55" spans="2:19" hidden="1" x14ac:dyDescent="0.25">
      <c r="B55" t="s">
        <v>25</v>
      </c>
      <c r="C55">
        <v>2</v>
      </c>
      <c r="D55">
        <v>157</v>
      </c>
      <c r="E55">
        <v>84</v>
      </c>
      <c r="F55">
        <v>73</v>
      </c>
      <c r="G55">
        <v>0.3</v>
      </c>
      <c r="H55">
        <v>537.95000000000005</v>
      </c>
      <c r="I55">
        <v>470.21</v>
      </c>
      <c r="J55">
        <v>67.740000000000066</v>
      </c>
      <c r="K55">
        <v>1267.03</v>
      </c>
      <c r="L55">
        <v>1308.07</v>
      </c>
      <c r="M55">
        <v>0.33</v>
      </c>
      <c r="N55">
        <v>0.74199999999999999</v>
      </c>
      <c r="O55" t="s">
        <v>33</v>
      </c>
      <c r="R55" s="2">
        <f t="shared" si="0"/>
        <v>0.53503184713375795</v>
      </c>
      <c r="S55" s="2">
        <f t="shared" si="1"/>
        <v>0.46496815286624205</v>
      </c>
    </row>
    <row r="56" spans="2:19" ht="15.75" thickBot="1" x14ac:dyDescent="0.3"/>
    <row r="57" spans="2:19" ht="15.75" thickBot="1" x14ac:dyDescent="0.3">
      <c r="B57" s="42" t="s">
        <v>36</v>
      </c>
      <c r="C57" s="43"/>
      <c r="D57" s="11" t="s">
        <v>45</v>
      </c>
      <c r="E57" s="11" t="s">
        <v>3</v>
      </c>
      <c r="F57" s="11" t="s">
        <v>4</v>
      </c>
      <c r="G57" s="11" t="s">
        <v>5</v>
      </c>
      <c r="H57" s="11" t="s">
        <v>6</v>
      </c>
      <c r="I57" s="11" t="s">
        <v>7</v>
      </c>
      <c r="J57" s="12" t="s">
        <v>46</v>
      </c>
    </row>
    <row r="58" spans="2:19" x14ac:dyDescent="0.25">
      <c r="B58" s="25" t="s">
        <v>16</v>
      </c>
      <c r="C58" s="26"/>
      <c r="D58" s="26">
        <v>13381</v>
      </c>
      <c r="E58" s="27">
        <v>2504</v>
      </c>
      <c r="F58" s="27">
        <v>2545</v>
      </c>
      <c r="G58" s="27">
        <v>9.68</v>
      </c>
      <c r="H58" s="27">
        <v>2277.44</v>
      </c>
      <c r="I58" s="27">
        <v>1837.19</v>
      </c>
      <c r="J58" s="28">
        <v>344.7800000000002</v>
      </c>
      <c r="K58" s="35">
        <v>0</v>
      </c>
      <c r="Q58" t="s">
        <v>19</v>
      </c>
    </row>
    <row r="59" spans="2:19" x14ac:dyDescent="0.25">
      <c r="B59" s="13" t="s">
        <v>18</v>
      </c>
      <c r="C59" s="14"/>
      <c r="D59" s="14">
        <v>10258</v>
      </c>
      <c r="E59" s="8">
        <v>1241</v>
      </c>
      <c r="F59" s="8">
        <v>1205</v>
      </c>
      <c r="G59" s="8">
        <v>4.6900000000000004</v>
      </c>
      <c r="H59" s="8">
        <v>2149.15</v>
      </c>
      <c r="I59" s="8">
        <v>2107.0700000000002</v>
      </c>
      <c r="J59" s="15">
        <v>-16.75999999999976</v>
      </c>
      <c r="K59" s="36">
        <v>0</v>
      </c>
      <c r="Q59" t="s">
        <v>33</v>
      </c>
    </row>
    <row r="60" spans="2:19" x14ac:dyDescent="0.25">
      <c r="B60" s="13" t="s">
        <v>26</v>
      </c>
      <c r="C60" s="14"/>
      <c r="D60" s="14">
        <v>6734</v>
      </c>
      <c r="E60" s="8">
        <v>966</v>
      </c>
      <c r="F60" s="8">
        <v>1005</v>
      </c>
      <c r="G60" s="8">
        <v>3.78</v>
      </c>
      <c r="H60" s="8">
        <v>2199.41</v>
      </c>
      <c r="I60" s="8">
        <v>2199.54</v>
      </c>
      <c r="J60" s="15">
        <v>9.8500000000003638</v>
      </c>
      <c r="K60" s="36">
        <v>0</v>
      </c>
      <c r="Q60" t="s">
        <v>33</v>
      </c>
    </row>
    <row r="61" spans="2:19" x14ac:dyDescent="0.25">
      <c r="B61" s="13" t="s">
        <v>15</v>
      </c>
      <c r="C61" s="14"/>
      <c r="D61" s="14">
        <v>6345</v>
      </c>
      <c r="E61" s="8">
        <v>877</v>
      </c>
      <c r="F61" s="8">
        <v>1005</v>
      </c>
      <c r="G61" s="8">
        <v>3.61</v>
      </c>
      <c r="H61" s="8">
        <v>1947.73</v>
      </c>
      <c r="I61" s="8">
        <v>2182.08</v>
      </c>
      <c r="J61" s="15">
        <v>77.570000000000164</v>
      </c>
      <c r="K61" s="36">
        <v>0</v>
      </c>
      <c r="Q61" t="s">
        <v>33</v>
      </c>
    </row>
    <row r="62" spans="2:19" x14ac:dyDescent="0.25">
      <c r="B62" s="13" t="s">
        <v>21</v>
      </c>
      <c r="C62" s="14"/>
      <c r="D62" s="14">
        <v>2523</v>
      </c>
      <c r="E62" s="8">
        <v>884</v>
      </c>
      <c r="F62" s="8">
        <v>865</v>
      </c>
      <c r="G62" s="8">
        <v>3.35</v>
      </c>
      <c r="H62" s="8">
        <v>2871.01</v>
      </c>
      <c r="I62" s="8">
        <v>2246.9499999999998</v>
      </c>
      <c r="J62" s="15">
        <v>-141.22999999999999</v>
      </c>
      <c r="K62" s="36">
        <v>0</v>
      </c>
      <c r="Q62" t="s">
        <v>33</v>
      </c>
    </row>
    <row r="63" spans="2:19" x14ac:dyDescent="0.25">
      <c r="B63" s="13" t="s">
        <v>29</v>
      </c>
      <c r="C63" s="14"/>
      <c r="D63" s="14">
        <v>2434</v>
      </c>
      <c r="E63" s="8">
        <v>845</v>
      </c>
      <c r="F63" s="8">
        <v>843</v>
      </c>
      <c r="G63" s="8">
        <v>3.24</v>
      </c>
      <c r="H63" s="8">
        <v>1519.53</v>
      </c>
      <c r="I63" s="8">
        <v>1527.03</v>
      </c>
      <c r="J63" s="15">
        <v>-11.41999999999962</v>
      </c>
      <c r="K63" s="36">
        <v>0</v>
      </c>
      <c r="Q63" t="s">
        <v>33</v>
      </c>
    </row>
    <row r="64" spans="2:19" x14ac:dyDescent="0.25">
      <c r="B64" s="13" t="s">
        <v>27</v>
      </c>
      <c r="C64" s="14"/>
      <c r="D64" s="14">
        <v>2347</v>
      </c>
      <c r="E64" s="8">
        <v>842</v>
      </c>
      <c r="F64" s="8">
        <v>797</v>
      </c>
      <c r="G64" s="8">
        <v>3.14</v>
      </c>
      <c r="H64" s="8">
        <v>2443.54</v>
      </c>
      <c r="I64" s="8">
        <v>2298.6</v>
      </c>
      <c r="J64" s="15">
        <v>32.970000000000027</v>
      </c>
      <c r="K64" s="36">
        <v>0</v>
      </c>
      <c r="Q64" t="s">
        <v>33</v>
      </c>
    </row>
    <row r="65" spans="2:17" x14ac:dyDescent="0.25">
      <c r="B65" s="25" t="s">
        <v>17</v>
      </c>
      <c r="C65" s="26"/>
      <c r="D65" s="26">
        <v>1875</v>
      </c>
      <c r="E65" s="27">
        <v>792</v>
      </c>
      <c r="F65" s="27">
        <v>816</v>
      </c>
      <c r="G65" s="27">
        <v>3.08</v>
      </c>
      <c r="H65" s="27">
        <v>2043.32</v>
      </c>
      <c r="I65" s="27">
        <v>2112.5500000000002</v>
      </c>
      <c r="J65" s="28">
        <v>1054.9100000000001</v>
      </c>
      <c r="K65" s="36">
        <v>0</v>
      </c>
      <c r="Q65" t="s">
        <v>19</v>
      </c>
    </row>
    <row r="66" spans="2:17" x14ac:dyDescent="0.25">
      <c r="B66" s="16" t="s">
        <v>22</v>
      </c>
      <c r="C66" s="17"/>
      <c r="D66" s="17">
        <v>1821</v>
      </c>
      <c r="E66" s="18">
        <v>754</v>
      </c>
      <c r="F66" s="18">
        <v>815</v>
      </c>
      <c r="G66" s="18">
        <v>3.01</v>
      </c>
      <c r="H66" s="18">
        <v>2151.5300000000002</v>
      </c>
      <c r="I66" s="18">
        <v>2326.59</v>
      </c>
      <c r="J66" s="19">
        <v>-205.97999999999979</v>
      </c>
      <c r="K66" s="36">
        <v>0</v>
      </c>
      <c r="Q66" t="s">
        <v>23</v>
      </c>
    </row>
    <row r="67" spans="2:17" ht="15.75" thickBot="1" x14ac:dyDescent="0.3">
      <c r="B67" s="20" t="s">
        <v>20</v>
      </c>
      <c r="C67" s="21"/>
      <c r="D67" s="21">
        <v>1558</v>
      </c>
      <c r="E67" s="22">
        <v>744</v>
      </c>
      <c r="F67" s="22">
        <v>814</v>
      </c>
      <c r="G67" s="22">
        <v>2.99</v>
      </c>
      <c r="H67" s="22">
        <v>2021.22</v>
      </c>
      <c r="I67" s="22">
        <v>2246.98</v>
      </c>
      <c r="J67" s="23">
        <v>-225.76</v>
      </c>
      <c r="K67" s="36">
        <v>0</v>
      </c>
      <c r="Q67" t="s">
        <v>23</v>
      </c>
    </row>
    <row r="68" spans="2:17" ht="15.75" thickBot="1" x14ac:dyDescent="0.3"/>
    <row r="69" spans="2:17" ht="15.75" thickBot="1" x14ac:dyDescent="0.3">
      <c r="B69" s="10" t="s">
        <v>36</v>
      </c>
      <c r="C69" s="11" t="s">
        <v>35</v>
      </c>
      <c r="D69" s="11" t="s">
        <v>45</v>
      </c>
      <c r="E69" s="11" t="s">
        <v>3</v>
      </c>
      <c r="F69" s="11" t="s">
        <v>4</v>
      </c>
      <c r="G69" s="11" t="s">
        <v>5</v>
      </c>
      <c r="H69" s="11" t="s">
        <v>6</v>
      </c>
      <c r="I69" s="11" t="s">
        <v>7</v>
      </c>
      <c r="J69" s="12" t="s">
        <v>46</v>
      </c>
    </row>
    <row r="70" spans="2:17" x14ac:dyDescent="0.25">
      <c r="B70" s="25" t="s">
        <v>59</v>
      </c>
      <c r="C70" s="26">
        <v>2652</v>
      </c>
      <c r="D70" s="26">
        <v>5049</v>
      </c>
      <c r="E70" s="27">
        <v>2504</v>
      </c>
      <c r="F70" s="27">
        <v>2545</v>
      </c>
      <c r="G70" s="27">
        <v>9.68</v>
      </c>
      <c r="H70" s="27">
        <v>2277.44</v>
      </c>
      <c r="I70" s="27">
        <v>1837.19</v>
      </c>
      <c r="J70" s="28">
        <v>440.25</v>
      </c>
      <c r="K70" s="35">
        <v>0</v>
      </c>
    </row>
    <row r="71" spans="2:17" x14ac:dyDescent="0.25">
      <c r="B71" s="13" t="s">
        <v>60</v>
      </c>
      <c r="C71" s="14">
        <v>453</v>
      </c>
      <c r="D71" s="14">
        <v>2446</v>
      </c>
      <c r="E71" s="8">
        <v>1241</v>
      </c>
      <c r="F71" s="8">
        <v>1205</v>
      </c>
      <c r="G71" s="8">
        <v>4.6900000000000004</v>
      </c>
      <c r="H71" s="8">
        <v>2149.15</v>
      </c>
      <c r="I71" s="8">
        <v>2107.0700000000002</v>
      </c>
      <c r="J71" s="15">
        <v>42.079999999999927</v>
      </c>
      <c r="K71" s="36">
        <v>0</v>
      </c>
    </row>
    <row r="72" spans="2:17" x14ac:dyDescent="0.25">
      <c r="B72" s="13" t="s">
        <v>29</v>
      </c>
      <c r="C72" s="14">
        <v>80</v>
      </c>
      <c r="D72" s="14">
        <v>1971</v>
      </c>
      <c r="E72" s="8">
        <v>966</v>
      </c>
      <c r="F72" s="8">
        <v>1005</v>
      </c>
      <c r="G72" s="8">
        <v>3.78</v>
      </c>
      <c r="H72" s="8">
        <v>2199.41</v>
      </c>
      <c r="I72" s="8">
        <v>2199.54</v>
      </c>
      <c r="J72" s="15">
        <v>-0.13000000000010911</v>
      </c>
      <c r="K72" s="36">
        <v>0</v>
      </c>
    </row>
    <row r="73" spans="2:17" x14ac:dyDescent="0.25">
      <c r="B73" s="16" t="s">
        <v>21</v>
      </c>
      <c r="C73" s="17">
        <v>1101</v>
      </c>
      <c r="D73" s="17">
        <v>1882</v>
      </c>
      <c r="E73" s="18">
        <v>877</v>
      </c>
      <c r="F73" s="18">
        <v>1005</v>
      </c>
      <c r="G73" s="18">
        <v>3.61</v>
      </c>
      <c r="H73" s="18">
        <v>1947.73</v>
      </c>
      <c r="I73" s="18">
        <v>2182.08</v>
      </c>
      <c r="J73" s="19">
        <v>-234.34999999999991</v>
      </c>
      <c r="K73" s="36">
        <v>0</v>
      </c>
    </row>
    <row r="74" spans="2:17" x14ac:dyDescent="0.25">
      <c r="B74" s="25" t="s">
        <v>59</v>
      </c>
      <c r="C74" s="26">
        <v>1654</v>
      </c>
      <c r="D74" s="26">
        <v>1749</v>
      </c>
      <c r="E74" s="27">
        <v>884</v>
      </c>
      <c r="F74" s="27">
        <v>865</v>
      </c>
      <c r="G74" s="27">
        <v>3.35</v>
      </c>
      <c r="H74" s="27">
        <v>2871.01</v>
      </c>
      <c r="I74" s="27">
        <v>2246.9499999999998</v>
      </c>
      <c r="J74" s="28">
        <v>624.0600000000004</v>
      </c>
      <c r="K74" s="36">
        <v>0</v>
      </c>
    </row>
    <row r="75" spans="2:17" x14ac:dyDescent="0.25">
      <c r="B75" s="13" t="s">
        <v>59</v>
      </c>
      <c r="C75" s="14">
        <v>3987</v>
      </c>
      <c r="D75" s="14">
        <v>1688</v>
      </c>
      <c r="E75" s="8">
        <v>845</v>
      </c>
      <c r="F75" s="8">
        <v>843</v>
      </c>
      <c r="G75" s="8">
        <v>3.24</v>
      </c>
      <c r="H75" s="8">
        <v>1519.53</v>
      </c>
      <c r="I75" s="8">
        <v>1527.03</v>
      </c>
      <c r="J75" s="15">
        <v>-7.5</v>
      </c>
      <c r="K75" s="36">
        <v>0</v>
      </c>
    </row>
    <row r="76" spans="2:17" x14ac:dyDescent="0.25">
      <c r="B76" s="13" t="s">
        <v>15</v>
      </c>
      <c r="C76" s="14">
        <v>516</v>
      </c>
      <c r="D76" s="14">
        <v>1639</v>
      </c>
      <c r="E76" s="8">
        <v>842</v>
      </c>
      <c r="F76" s="8">
        <v>797</v>
      </c>
      <c r="G76" s="8">
        <v>3.14</v>
      </c>
      <c r="H76" s="8">
        <v>2443.54</v>
      </c>
      <c r="I76" s="8">
        <v>2298.6</v>
      </c>
      <c r="J76" s="15">
        <v>144.94000000000011</v>
      </c>
      <c r="K76" s="36">
        <v>0</v>
      </c>
    </row>
    <row r="77" spans="2:17" x14ac:dyDescent="0.25">
      <c r="B77" s="13" t="s">
        <v>26</v>
      </c>
      <c r="C77" s="14">
        <v>277</v>
      </c>
      <c r="D77" s="14">
        <v>1608</v>
      </c>
      <c r="E77" s="8">
        <v>792</v>
      </c>
      <c r="F77" s="8">
        <v>816</v>
      </c>
      <c r="G77" s="8">
        <v>3.08</v>
      </c>
      <c r="H77" s="8">
        <v>2043.32</v>
      </c>
      <c r="I77" s="8">
        <v>2112.5500000000002</v>
      </c>
      <c r="J77" s="15">
        <v>-69.230000000000246</v>
      </c>
      <c r="K77" s="36">
        <v>0</v>
      </c>
    </row>
    <row r="78" spans="2:17" x14ac:dyDescent="0.25">
      <c r="B78" s="13" t="s">
        <v>60</v>
      </c>
      <c r="C78" s="14">
        <v>112</v>
      </c>
      <c r="D78" s="14">
        <v>1569</v>
      </c>
      <c r="E78" s="8">
        <v>754</v>
      </c>
      <c r="F78" s="8">
        <v>815</v>
      </c>
      <c r="G78" s="8">
        <v>3.01</v>
      </c>
      <c r="H78" s="8">
        <v>2151.5300000000002</v>
      </c>
      <c r="I78" s="8">
        <v>2326.59</v>
      </c>
      <c r="J78" s="15">
        <v>-175.05999999999989</v>
      </c>
      <c r="K78" s="36">
        <v>0</v>
      </c>
    </row>
    <row r="79" spans="2:17" ht="15.75" thickBot="1" x14ac:dyDescent="0.3">
      <c r="B79" s="20" t="s">
        <v>20</v>
      </c>
      <c r="C79" s="21">
        <v>66</v>
      </c>
      <c r="D79" s="21">
        <v>1558</v>
      </c>
      <c r="E79" s="22">
        <v>744</v>
      </c>
      <c r="F79" s="22">
        <v>814</v>
      </c>
      <c r="G79" s="22">
        <v>2.99</v>
      </c>
      <c r="H79" s="22">
        <v>2021.22</v>
      </c>
      <c r="I79" s="22">
        <v>2246.98</v>
      </c>
      <c r="J79" s="23">
        <v>-225.76</v>
      </c>
      <c r="K79" s="36">
        <v>0</v>
      </c>
    </row>
    <row r="81" spans="2:4" x14ac:dyDescent="0.25">
      <c r="B81" t="s">
        <v>55</v>
      </c>
    </row>
    <row r="82" spans="2:4" x14ac:dyDescent="0.25">
      <c r="B82" t="s">
        <v>56</v>
      </c>
    </row>
    <row r="83" spans="2:4" x14ac:dyDescent="0.25">
      <c r="B83" t="s">
        <v>57</v>
      </c>
    </row>
    <row r="84" spans="2:4" x14ac:dyDescent="0.25">
      <c r="B84" t="s">
        <v>58</v>
      </c>
    </row>
    <row r="88" spans="2:4" ht="15.75" thickBot="1" x14ac:dyDescent="0.3"/>
    <row r="89" spans="2:4" ht="15.75" thickBot="1" x14ac:dyDescent="0.3">
      <c r="B89" s="37" t="s">
        <v>36</v>
      </c>
      <c r="C89" s="11" t="s">
        <v>45</v>
      </c>
      <c r="D89" s="12" t="s">
        <v>46</v>
      </c>
    </row>
    <row r="90" spans="2:4" x14ac:dyDescent="0.25">
      <c r="B90" s="25" t="s">
        <v>16</v>
      </c>
      <c r="C90" s="26">
        <v>13381</v>
      </c>
      <c r="D90" s="28">
        <v>344.7800000000002</v>
      </c>
    </row>
    <row r="91" spans="2:4" x14ac:dyDescent="0.25">
      <c r="B91" s="13" t="s">
        <v>18</v>
      </c>
      <c r="C91" s="14">
        <v>10258</v>
      </c>
      <c r="D91" s="15">
        <v>-16.75999999999976</v>
      </c>
    </row>
    <row r="92" spans="2:4" x14ac:dyDescent="0.25">
      <c r="B92" s="13" t="s">
        <v>26</v>
      </c>
      <c r="C92" s="14">
        <v>6734</v>
      </c>
      <c r="D92" s="15">
        <v>9.8500000000003638</v>
      </c>
    </row>
    <row r="93" spans="2:4" x14ac:dyDescent="0.25">
      <c r="B93" s="13" t="s">
        <v>15</v>
      </c>
      <c r="C93" s="14">
        <v>6345</v>
      </c>
      <c r="D93" s="15">
        <v>77.570000000000164</v>
      </c>
    </row>
    <row r="94" spans="2:4" x14ac:dyDescent="0.25">
      <c r="B94" s="13" t="s">
        <v>21</v>
      </c>
      <c r="C94" s="14">
        <v>2523</v>
      </c>
      <c r="D94" s="15">
        <v>-141.22999999999999</v>
      </c>
    </row>
    <row r="95" spans="2:4" x14ac:dyDescent="0.25">
      <c r="B95" s="13" t="s">
        <v>29</v>
      </c>
      <c r="C95" s="14">
        <v>2434</v>
      </c>
      <c r="D95" s="15">
        <v>-11.41999999999962</v>
      </c>
    </row>
    <row r="96" spans="2:4" x14ac:dyDescent="0.25">
      <c r="B96" s="13" t="s">
        <v>27</v>
      </c>
      <c r="C96" s="14">
        <v>2347</v>
      </c>
      <c r="D96" s="15">
        <v>32.970000000000027</v>
      </c>
    </row>
    <row r="97" spans="2:4" x14ac:dyDescent="0.25">
      <c r="B97" s="25" t="s">
        <v>17</v>
      </c>
      <c r="C97" s="26">
        <v>1875</v>
      </c>
      <c r="D97" s="28">
        <v>1054.9100000000001</v>
      </c>
    </row>
    <row r="98" spans="2:4" x14ac:dyDescent="0.25">
      <c r="B98" s="16" t="s">
        <v>22</v>
      </c>
      <c r="C98" s="17">
        <v>1821</v>
      </c>
      <c r="D98" s="19">
        <v>-205.97999999999979</v>
      </c>
    </row>
    <row r="99" spans="2:4" ht="15.75" thickBot="1" x14ac:dyDescent="0.3">
      <c r="B99" s="20" t="s">
        <v>20</v>
      </c>
      <c r="C99" s="21">
        <v>1558</v>
      </c>
      <c r="D99" s="23">
        <v>-225.76</v>
      </c>
    </row>
    <row r="118" spans="20:29" x14ac:dyDescent="0.25">
      <c r="T118" s="38" t="s">
        <v>16</v>
      </c>
      <c r="U118" s="38" t="s">
        <v>60</v>
      </c>
      <c r="V118" s="38" t="s">
        <v>26</v>
      </c>
      <c r="W118" s="38" t="s">
        <v>15</v>
      </c>
      <c r="X118" s="38" t="s">
        <v>21</v>
      </c>
      <c r="Y118" s="38" t="s">
        <v>29</v>
      </c>
      <c r="Z118" s="38" t="s">
        <v>27</v>
      </c>
      <c r="AA118" s="38" t="s">
        <v>17</v>
      </c>
      <c r="AB118" s="38" t="s">
        <v>22</v>
      </c>
      <c r="AC118" s="38" t="s">
        <v>20</v>
      </c>
    </row>
    <row r="119" spans="20:29" x14ac:dyDescent="0.25">
      <c r="T119" s="38">
        <v>2652</v>
      </c>
      <c r="U119" s="38">
        <v>453</v>
      </c>
      <c r="V119" s="38">
        <v>80</v>
      </c>
      <c r="W119" s="38">
        <v>1101</v>
      </c>
      <c r="X119" s="38">
        <v>1654</v>
      </c>
      <c r="Y119" s="38">
        <v>3987</v>
      </c>
      <c r="Z119" s="38">
        <v>516</v>
      </c>
      <c r="AA119" s="38">
        <v>277</v>
      </c>
      <c r="AB119" s="38">
        <v>112</v>
      </c>
      <c r="AC119" s="38">
        <v>66</v>
      </c>
    </row>
    <row r="120" spans="20:29" x14ac:dyDescent="0.25">
      <c r="T120" s="38" t="s">
        <v>59</v>
      </c>
      <c r="U120" s="38" t="s">
        <v>60</v>
      </c>
      <c r="V120" s="38" t="s">
        <v>29</v>
      </c>
      <c r="W120" s="38" t="s">
        <v>21</v>
      </c>
      <c r="X120" s="38" t="s">
        <v>59</v>
      </c>
      <c r="Y120" s="38" t="s">
        <v>59</v>
      </c>
      <c r="Z120" s="38" t="s">
        <v>15</v>
      </c>
      <c r="AA120" s="38" t="s">
        <v>26</v>
      </c>
      <c r="AB120" s="38" t="s">
        <v>60</v>
      </c>
      <c r="AC120" s="38" t="s">
        <v>20</v>
      </c>
    </row>
  </sheetData>
  <autoFilter ref="A2:S55">
    <filterColumn colId="1">
      <filters>
        <filter val="Самара"/>
      </filters>
    </filterColumn>
  </autoFilter>
  <mergeCells count="1">
    <mergeCell ref="B57:C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Положительный</vt:lpstr>
      <vt:lpstr>Отрицательный</vt:lpstr>
      <vt:lpstr>Нейтральный</vt:lpstr>
      <vt:lpstr>Итоги теста</vt:lpstr>
      <vt:lpstr>Черновик</vt:lpstr>
      <vt:lpstr>'Итоги теста'!Область_печати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cp:lastPrinted>2023-05-05T13:55:51Z</cp:lastPrinted>
  <dcterms:created xsi:type="dcterms:W3CDTF">2023-03-28T15:49:01Z</dcterms:created>
  <dcterms:modified xsi:type="dcterms:W3CDTF">2023-05-05T15:09:35Z</dcterms:modified>
</cp:coreProperties>
</file>