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S:\Dev_job\excel_parser_openpyxl_only\data\raw\"/>
    </mc:Choice>
  </mc:AlternateContent>
  <xr:revisionPtr revIDLastSave="0" documentId="13_ncr:1_{0B0BAAD0-229D-478F-A26C-99A131C1EE9E}" xr6:coauthVersionLast="47" xr6:coauthVersionMax="47" xr10:uidLastSave="{00000000-0000-0000-0000-000000000000}"/>
  <bookViews>
    <workbookView xWindow="0" yWindow="0" windowWidth="31170" windowHeight="15600" tabRatio="500" xr2:uid="{00000000-000D-0000-FFFF-FFFF00000000}"/>
  </bookViews>
  <sheets>
    <sheet name="РЕГЛАМЕНТ" sheetId="1" r:id="rId1"/>
  </sheets>
  <calcPr calcId="191029" iterateDelta="1E-4"/>
</workbook>
</file>

<file path=xl/calcChain.xml><?xml version="1.0" encoding="utf-8"?>
<calcChain xmlns="http://schemas.openxmlformats.org/spreadsheetml/2006/main">
  <c r="AE471" i="1" l="1"/>
  <c r="AB471" i="1"/>
  <c r="AA471" i="1"/>
  <c r="AD471" i="1" s="1"/>
  <c r="Z471" i="1"/>
  <c r="AC471" i="1" s="1"/>
  <c r="S471" i="1"/>
  <c r="R471" i="1"/>
  <c r="AE470" i="1"/>
  <c r="AD470" i="1"/>
  <c r="AC470" i="1"/>
  <c r="AB470" i="1"/>
  <c r="AA470" i="1"/>
  <c r="Z470" i="1"/>
  <c r="S470" i="1"/>
  <c r="R470" i="1"/>
  <c r="AE469" i="1"/>
  <c r="AB469" i="1"/>
  <c r="AA469" i="1"/>
  <c r="AD469" i="1" s="1"/>
  <c r="Z469" i="1"/>
  <c r="AC469" i="1" s="1"/>
  <c r="S469" i="1"/>
  <c r="R469" i="1"/>
  <c r="AE468" i="1"/>
  <c r="AB468" i="1"/>
  <c r="AA468" i="1"/>
  <c r="AD468" i="1" s="1"/>
  <c r="Z468" i="1"/>
  <c r="AC468" i="1" s="1"/>
  <c r="S468" i="1"/>
  <c r="R468" i="1"/>
  <c r="AE467" i="1"/>
  <c r="AD467" i="1"/>
  <c r="AC467" i="1"/>
  <c r="AB467" i="1"/>
  <c r="AA467" i="1"/>
  <c r="Z467" i="1"/>
  <c r="S467" i="1"/>
  <c r="R467" i="1"/>
  <c r="AE466" i="1"/>
  <c r="AB466" i="1"/>
  <c r="AA466" i="1"/>
  <c r="AD466" i="1" s="1"/>
  <c r="Z466" i="1"/>
  <c r="AC466" i="1" s="1"/>
  <c r="S466" i="1"/>
  <c r="R466" i="1"/>
  <c r="AE465" i="1"/>
  <c r="AD465" i="1"/>
  <c r="AB465" i="1"/>
  <c r="AA465" i="1"/>
  <c r="Z465" i="1"/>
  <c r="AC465" i="1" s="1"/>
  <c r="S465" i="1"/>
  <c r="R465" i="1"/>
  <c r="AE464" i="1"/>
  <c r="AD464" i="1"/>
  <c r="AC464" i="1"/>
  <c r="AB464" i="1"/>
  <c r="AA464" i="1"/>
  <c r="Z464" i="1"/>
  <c r="S464" i="1"/>
  <c r="R464" i="1"/>
  <c r="AE463" i="1"/>
  <c r="AD463" i="1"/>
  <c r="AB463" i="1"/>
  <c r="AA463" i="1"/>
  <c r="Z463" i="1"/>
  <c r="AC463" i="1" s="1"/>
  <c r="S463" i="1"/>
  <c r="R463" i="1"/>
  <c r="AE462" i="1"/>
  <c r="AD462" i="1"/>
  <c r="AB462" i="1"/>
  <c r="AA462" i="1"/>
  <c r="Z462" i="1"/>
  <c r="AC462" i="1" s="1"/>
  <c r="S462" i="1"/>
  <c r="R462" i="1"/>
  <c r="AE461" i="1"/>
  <c r="AD461" i="1"/>
  <c r="AC461" i="1"/>
  <c r="AB461" i="1"/>
  <c r="AA461" i="1"/>
  <c r="Z461" i="1"/>
  <c r="S461" i="1"/>
  <c r="R461" i="1"/>
  <c r="AE460" i="1"/>
  <c r="AB460" i="1"/>
  <c r="AA460" i="1"/>
  <c r="AD460" i="1" s="1"/>
  <c r="Z460" i="1"/>
  <c r="AC460" i="1" s="1"/>
  <c r="S460" i="1"/>
  <c r="R460" i="1"/>
  <c r="AE459" i="1"/>
  <c r="AD459" i="1"/>
  <c r="AB459" i="1"/>
  <c r="AA459" i="1"/>
  <c r="Z459" i="1"/>
  <c r="AC459" i="1" s="1"/>
  <c r="S459" i="1"/>
  <c r="R459" i="1"/>
  <c r="AE458" i="1"/>
  <c r="AD458" i="1"/>
  <c r="AC458" i="1"/>
  <c r="AB458" i="1"/>
  <c r="AA458" i="1"/>
  <c r="Z458" i="1"/>
  <c r="S458" i="1"/>
  <c r="R458" i="1"/>
  <c r="AE457" i="1"/>
  <c r="AB457" i="1"/>
  <c r="AA457" i="1"/>
  <c r="AD457" i="1" s="1"/>
  <c r="Z457" i="1"/>
  <c r="AC457" i="1" s="1"/>
  <c r="S457" i="1"/>
  <c r="R457" i="1"/>
  <c r="AE456" i="1"/>
  <c r="AD456" i="1"/>
  <c r="AB456" i="1"/>
  <c r="AA456" i="1"/>
  <c r="Z456" i="1"/>
  <c r="AC456" i="1" s="1"/>
  <c r="S456" i="1"/>
  <c r="R456" i="1"/>
  <c r="AE455" i="1"/>
  <c r="AD455" i="1"/>
  <c r="AC455" i="1"/>
  <c r="AB455" i="1"/>
  <c r="AA455" i="1"/>
  <c r="Z455" i="1"/>
  <c r="S455" i="1"/>
  <c r="R455" i="1"/>
  <c r="AE454" i="1"/>
  <c r="AB454" i="1"/>
  <c r="AA454" i="1"/>
  <c r="AD454" i="1" s="1"/>
  <c r="Z454" i="1"/>
  <c r="AC454" i="1" s="1"/>
  <c r="S454" i="1"/>
  <c r="R454" i="1"/>
  <c r="AE453" i="1"/>
  <c r="AD453" i="1"/>
  <c r="AB453" i="1"/>
  <c r="AA453" i="1"/>
  <c r="Z453" i="1"/>
  <c r="AC453" i="1" s="1"/>
  <c r="S453" i="1"/>
  <c r="R453" i="1"/>
  <c r="AE452" i="1"/>
  <c r="AD452" i="1"/>
  <c r="AC452" i="1"/>
  <c r="AB452" i="1"/>
  <c r="AA452" i="1"/>
  <c r="Z452" i="1"/>
  <c r="S452" i="1"/>
  <c r="R452" i="1"/>
  <c r="AE451" i="1"/>
  <c r="AB451" i="1"/>
  <c r="AA451" i="1"/>
  <c r="AD451" i="1" s="1"/>
  <c r="Z451" i="1"/>
  <c r="AC451" i="1" s="1"/>
  <c r="S451" i="1"/>
  <c r="R451" i="1"/>
  <c r="AE450" i="1"/>
  <c r="AB450" i="1"/>
  <c r="AA450" i="1"/>
  <c r="AD450" i="1" s="1"/>
  <c r="Z450" i="1"/>
  <c r="AC450" i="1" s="1"/>
  <c r="S450" i="1"/>
  <c r="R450" i="1"/>
  <c r="AE449" i="1"/>
  <c r="AD449" i="1"/>
  <c r="AC449" i="1"/>
  <c r="AB449" i="1"/>
  <c r="AA449" i="1"/>
  <c r="Z449" i="1"/>
  <c r="S449" i="1"/>
  <c r="R449" i="1"/>
  <c r="AE448" i="1"/>
  <c r="AD448" i="1"/>
  <c r="AC448" i="1"/>
  <c r="AB448" i="1"/>
  <c r="AA448" i="1"/>
  <c r="Z448" i="1"/>
  <c r="S448" i="1"/>
  <c r="R448" i="1"/>
  <c r="AE447" i="1"/>
  <c r="AB447" i="1"/>
  <c r="AA447" i="1"/>
  <c r="AD447" i="1" s="1"/>
  <c r="Z447" i="1"/>
  <c r="AC447" i="1" s="1"/>
  <c r="S447" i="1"/>
  <c r="R447" i="1"/>
  <c r="AE446" i="1"/>
  <c r="AD446" i="1"/>
  <c r="AC446" i="1"/>
  <c r="AB446" i="1"/>
  <c r="AA446" i="1"/>
  <c r="Z446" i="1"/>
  <c r="S446" i="1"/>
  <c r="R446" i="1"/>
  <c r="AE445" i="1"/>
  <c r="AD445" i="1"/>
  <c r="AC445" i="1"/>
  <c r="AB445" i="1"/>
  <c r="AA445" i="1"/>
  <c r="Z445" i="1"/>
  <c r="S445" i="1"/>
  <c r="R445" i="1"/>
  <c r="AE444" i="1"/>
  <c r="AB444" i="1"/>
  <c r="AA444" i="1"/>
  <c r="AD444" i="1" s="1"/>
  <c r="Z444" i="1"/>
  <c r="AC444" i="1" s="1"/>
  <c r="S444" i="1"/>
  <c r="R444" i="1"/>
  <c r="AE443" i="1"/>
  <c r="AD443" i="1"/>
  <c r="AC443" i="1"/>
  <c r="AB443" i="1"/>
  <c r="AA443" i="1"/>
  <c r="Z443" i="1"/>
  <c r="S443" i="1"/>
  <c r="R443" i="1"/>
  <c r="AE442" i="1"/>
  <c r="AC442" i="1"/>
  <c r="AB442" i="1"/>
  <c r="AA442" i="1"/>
  <c r="AD442" i="1" s="1"/>
  <c r="Z442" i="1"/>
  <c r="S442" i="1"/>
  <c r="R442" i="1"/>
  <c r="AE441" i="1"/>
  <c r="AB441" i="1"/>
  <c r="AA441" i="1"/>
  <c r="AD441" i="1" s="1"/>
  <c r="Z441" i="1"/>
  <c r="AC441" i="1" s="1"/>
  <c r="S441" i="1"/>
  <c r="R441" i="1"/>
  <c r="AE440" i="1"/>
  <c r="AD440" i="1"/>
  <c r="AC440" i="1"/>
  <c r="AB440" i="1"/>
  <c r="AA440" i="1"/>
  <c r="Z440" i="1"/>
  <c r="S440" i="1"/>
  <c r="R440" i="1"/>
  <c r="AE439" i="1"/>
  <c r="AD439" i="1"/>
  <c r="AC439" i="1"/>
  <c r="AB439" i="1"/>
  <c r="AA439" i="1"/>
  <c r="Z439" i="1"/>
  <c r="S439" i="1"/>
  <c r="R439" i="1"/>
  <c r="AE438" i="1"/>
  <c r="AB438" i="1"/>
  <c r="AA438" i="1"/>
  <c r="AD438" i="1" s="1"/>
  <c r="Z438" i="1"/>
  <c r="AC438" i="1" s="1"/>
  <c r="S438" i="1"/>
  <c r="R438" i="1"/>
  <c r="AE437" i="1"/>
  <c r="AD437" i="1"/>
  <c r="AC437" i="1"/>
  <c r="AB437" i="1"/>
  <c r="AA437" i="1"/>
  <c r="Z437" i="1"/>
  <c r="S437" i="1"/>
  <c r="R437" i="1"/>
  <c r="AE436" i="1"/>
  <c r="AC436" i="1"/>
  <c r="AB436" i="1"/>
  <c r="AA436" i="1"/>
  <c r="AD436" i="1" s="1"/>
  <c r="Z436" i="1"/>
  <c r="S436" i="1"/>
  <c r="R436" i="1"/>
  <c r="AE435" i="1"/>
  <c r="AB435" i="1"/>
  <c r="AA435" i="1"/>
  <c r="AD435" i="1" s="1"/>
  <c r="Z435" i="1"/>
  <c r="AC435" i="1" s="1"/>
  <c r="S435" i="1"/>
  <c r="R435" i="1"/>
  <c r="AE434" i="1"/>
  <c r="AD434" i="1"/>
  <c r="AC434" i="1"/>
  <c r="AB434" i="1"/>
  <c r="AA434" i="1"/>
  <c r="Z434" i="1"/>
  <c r="S434" i="1"/>
  <c r="R434" i="1"/>
  <c r="AE433" i="1"/>
  <c r="AC433" i="1"/>
  <c r="AB433" i="1"/>
  <c r="AA433" i="1"/>
  <c r="AD433" i="1" s="1"/>
  <c r="Z433" i="1"/>
  <c r="S433" i="1"/>
  <c r="R433" i="1"/>
  <c r="AE432" i="1"/>
  <c r="AB432" i="1"/>
  <c r="AA432" i="1"/>
  <c r="AD432" i="1" s="1"/>
  <c r="Z432" i="1"/>
  <c r="AC432" i="1" s="1"/>
  <c r="S432" i="1"/>
  <c r="R432" i="1"/>
  <c r="AE431" i="1"/>
  <c r="AD431" i="1"/>
  <c r="AC431" i="1"/>
  <c r="AB431" i="1"/>
  <c r="AA431" i="1"/>
  <c r="Z431" i="1"/>
  <c r="S431" i="1"/>
  <c r="R431" i="1"/>
  <c r="AE430" i="1"/>
  <c r="AD430" i="1"/>
  <c r="AC430" i="1"/>
  <c r="AB430" i="1"/>
  <c r="AA430" i="1"/>
  <c r="Z430" i="1"/>
  <c r="S430" i="1"/>
  <c r="R430" i="1"/>
  <c r="AE429" i="1"/>
  <c r="AB429" i="1"/>
  <c r="AA429" i="1"/>
  <c r="AD429" i="1" s="1"/>
  <c r="Z429" i="1"/>
  <c r="AC429" i="1" s="1"/>
  <c r="S429" i="1"/>
  <c r="R429" i="1"/>
  <c r="AE428" i="1"/>
  <c r="AD428" i="1"/>
  <c r="AC428" i="1"/>
  <c r="AB428" i="1"/>
  <c r="AA428" i="1"/>
  <c r="Z428" i="1"/>
  <c r="S428" i="1"/>
  <c r="R428" i="1"/>
  <c r="AE427" i="1"/>
  <c r="AD427" i="1"/>
  <c r="AC427" i="1"/>
  <c r="AB427" i="1"/>
  <c r="AA427" i="1"/>
  <c r="Z427" i="1"/>
  <c r="S427" i="1"/>
  <c r="R427" i="1"/>
  <c r="AE426" i="1"/>
  <c r="AB426" i="1"/>
  <c r="AA426" i="1"/>
  <c r="AD426" i="1" s="1"/>
  <c r="Z426" i="1"/>
  <c r="AC426" i="1" s="1"/>
  <c r="S426" i="1"/>
  <c r="R426" i="1"/>
  <c r="AE425" i="1"/>
  <c r="AD425" i="1"/>
  <c r="AC425" i="1"/>
  <c r="AB425" i="1"/>
  <c r="AA425" i="1"/>
  <c r="Z425" i="1"/>
  <c r="S425" i="1"/>
  <c r="R425" i="1"/>
  <c r="AE424" i="1"/>
  <c r="AC424" i="1"/>
  <c r="AB424" i="1"/>
  <c r="AA424" i="1"/>
  <c r="AD424" i="1" s="1"/>
  <c r="Z424" i="1"/>
  <c r="S424" i="1"/>
  <c r="R424" i="1"/>
  <c r="AE423" i="1"/>
  <c r="AB423" i="1"/>
  <c r="AA423" i="1"/>
  <c r="AD423" i="1" s="1"/>
  <c r="Z423" i="1"/>
  <c r="AC423" i="1" s="1"/>
  <c r="S423" i="1"/>
  <c r="R423" i="1"/>
  <c r="AE422" i="1"/>
  <c r="AD422" i="1"/>
  <c r="AC422" i="1"/>
  <c r="AB422" i="1"/>
  <c r="AA422" i="1"/>
  <c r="Z422" i="1"/>
  <c r="S422" i="1"/>
  <c r="R422" i="1"/>
  <c r="AE421" i="1"/>
  <c r="AD421" i="1"/>
  <c r="AC421" i="1"/>
  <c r="AB421" i="1"/>
  <c r="AA421" i="1"/>
  <c r="Z421" i="1"/>
  <c r="S421" i="1"/>
  <c r="R421" i="1"/>
  <c r="AE420" i="1"/>
  <c r="AB420" i="1"/>
  <c r="AA420" i="1"/>
  <c r="AD420" i="1" s="1"/>
  <c r="Z420" i="1"/>
  <c r="AC420" i="1" s="1"/>
  <c r="S420" i="1"/>
  <c r="R420" i="1"/>
  <c r="AE419" i="1"/>
  <c r="AD419" i="1"/>
  <c r="AC419" i="1"/>
  <c r="AB419" i="1"/>
  <c r="AA419" i="1"/>
  <c r="Z419" i="1"/>
  <c r="S419" i="1"/>
  <c r="R419" i="1"/>
  <c r="AE418" i="1"/>
  <c r="AC418" i="1"/>
  <c r="AB418" i="1"/>
  <c r="AA418" i="1"/>
  <c r="AD418" i="1" s="1"/>
  <c r="Z418" i="1"/>
  <c r="S418" i="1"/>
  <c r="R418" i="1"/>
  <c r="AE417" i="1"/>
  <c r="AB417" i="1"/>
  <c r="AA417" i="1"/>
  <c r="AD417" i="1" s="1"/>
  <c r="Z417" i="1"/>
  <c r="AC417" i="1" s="1"/>
  <c r="S417" i="1"/>
  <c r="R417" i="1"/>
  <c r="AE416" i="1"/>
  <c r="AD416" i="1"/>
  <c r="AC416" i="1"/>
  <c r="AB416" i="1"/>
  <c r="AA416" i="1"/>
  <c r="Z416" i="1"/>
  <c r="S416" i="1"/>
  <c r="R416" i="1"/>
  <c r="AE415" i="1"/>
  <c r="AC415" i="1"/>
  <c r="AB415" i="1"/>
  <c r="AA415" i="1"/>
  <c r="AD415" i="1" s="1"/>
  <c r="Z415" i="1"/>
  <c r="S415" i="1"/>
  <c r="R415" i="1"/>
  <c r="AE414" i="1"/>
  <c r="AB414" i="1"/>
  <c r="AA414" i="1"/>
  <c r="AD414" i="1" s="1"/>
  <c r="Z414" i="1"/>
  <c r="AC414" i="1" s="1"/>
  <c r="S414" i="1"/>
  <c r="R414" i="1"/>
  <c r="AE413" i="1"/>
  <c r="AD413" i="1"/>
  <c r="AC413" i="1"/>
  <c r="AB413" i="1"/>
  <c r="AA413" i="1"/>
  <c r="Z413" i="1"/>
  <c r="S413" i="1"/>
  <c r="R413" i="1"/>
  <c r="AE412" i="1"/>
  <c r="AD412" i="1"/>
  <c r="AC412" i="1"/>
  <c r="AB412" i="1"/>
  <c r="AA412" i="1"/>
  <c r="Z412" i="1"/>
  <c r="S412" i="1"/>
  <c r="R412" i="1"/>
  <c r="AE411" i="1"/>
  <c r="AB411" i="1"/>
  <c r="AA411" i="1"/>
  <c r="AD411" i="1" s="1"/>
  <c r="Z411" i="1"/>
  <c r="AC411" i="1" s="1"/>
  <c r="S411" i="1"/>
  <c r="R411" i="1"/>
  <c r="AE410" i="1"/>
  <c r="AD410" i="1"/>
  <c r="AC410" i="1"/>
  <c r="AB410" i="1"/>
  <c r="AA410" i="1"/>
  <c r="Z410" i="1"/>
  <c r="S410" i="1"/>
  <c r="R410" i="1"/>
  <c r="AE409" i="1"/>
  <c r="AD409" i="1"/>
  <c r="AC409" i="1"/>
  <c r="AB409" i="1"/>
  <c r="AA409" i="1"/>
  <c r="Z409" i="1"/>
  <c r="S409" i="1"/>
  <c r="R409" i="1"/>
  <c r="AE408" i="1"/>
  <c r="AB408" i="1"/>
  <c r="AA408" i="1"/>
  <c r="AD408" i="1" s="1"/>
  <c r="Z408" i="1"/>
  <c r="AC408" i="1" s="1"/>
  <c r="S408" i="1"/>
  <c r="R408" i="1"/>
  <c r="AE407" i="1"/>
  <c r="AD407" i="1"/>
  <c r="AC407" i="1"/>
  <c r="AB407" i="1"/>
  <c r="AA407" i="1"/>
  <c r="Z407" i="1"/>
  <c r="S407" i="1"/>
  <c r="R407" i="1"/>
  <c r="AE406" i="1"/>
  <c r="AC406" i="1"/>
  <c r="AB406" i="1"/>
  <c r="AA406" i="1"/>
  <c r="AD406" i="1" s="1"/>
  <c r="Z406" i="1"/>
  <c r="S406" i="1"/>
  <c r="R406" i="1"/>
  <c r="AE405" i="1"/>
  <c r="AB405" i="1"/>
  <c r="AA405" i="1"/>
  <c r="AD405" i="1" s="1"/>
  <c r="Z405" i="1"/>
  <c r="AC405" i="1" s="1"/>
  <c r="S405" i="1"/>
  <c r="R405" i="1"/>
  <c r="AE404" i="1"/>
  <c r="AD404" i="1"/>
  <c r="AC404" i="1"/>
  <c r="AB404" i="1"/>
  <c r="AA404" i="1"/>
  <c r="Z404" i="1"/>
  <c r="S404" i="1"/>
  <c r="R404" i="1"/>
  <c r="AE403" i="1"/>
  <c r="AD403" i="1"/>
  <c r="AC403" i="1"/>
  <c r="AB403" i="1"/>
  <c r="AA403" i="1"/>
  <c r="Z403" i="1"/>
  <c r="S403" i="1"/>
  <c r="R403" i="1"/>
  <c r="AE402" i="1"/>
  <c r="AB402" i="1"/>
  <c r="AA402" i="1"/>
  <c r="AD402" i="1" s="1"/>
  <c r="Z402" i="1"/>
  <c r="AC402" i="1" s="1"/>
  <c r="S402" i="1"/>
  <c r="R402" i="1"/>
  <c r="AE401" i="1"/>
  <c r="AD401" i="1"/>
  <c r="AC401" i="1"/>
  <c r="AB401" i="1"/>
  <c r="AA401" i="1"/>
  <c r="Z401" i="1"/>
  <c r="S401" i="1"/>
  <c r="R401" i="1"/>
  <c r="AE400" i="1"/>
  <c r="AC400" i="1"/>
  <c r="AB400" i="1"/>
  <c r="AA400" i="1"/>
  <c r="AD400" i="1" s="1"/>
  <c r="Z400" i="1"/>
  <c r="S400" i="1"/>
  <c r="R400" i="1"/>
  <c r="AE399" i="1"/>
  <c r="AD399" i="1"/>
  <c r="AB399" i="1"/>
  <c r="AA399" i="1"/>
  <c r="Z399" i="1"/>
  <c r="AC399" i="1" s="1"/>
  <c r="S399" i="1"/>
  <c r="R399" i="1"/>
  <c r="AE398" i="1"/>
  <c r="AD398" i="1"/>
  <c r="AC398" i="1"/>
  <c r="AB398" i="1"/>
  <c r="AA398" i="1"/>
  <c r="Z398" i="1"/>
  <c r="S398" i="1"/>
  <c r="R398" i="1"/>
  <c r="AE397" i="1"/>
  <c r="AC397" i="1"/>
  <c r="AB397" i="1"/>
  <c r="AA397" i="1"/>
  <c r="AD397" i="1" s="1"/>
  <c r="Z397" i="1"/>
  <c r="S397" i="1"/>
  <c r="R397" i="1"/>
  <c r="AE396" i="1"/>
  <c r="AD396" i="1"/>
  <c r="AB396" i="1"/>
  <c r="AA396" i="1"/>
  <c r="Z396" i="1"/>
  <c r="AC396" i="1" s="1"/>
  <c r="S396" i="1"/>
  <c r="R396" i="1"/>
  <c r="AE395" i="1"/>
  <c r="AD395" i="1"/>
  <c r="AC395" i="1"/>
  <c r="AB395" i="1"/>
  <c r="AA395" i="1"/>
  <c r="Z395" i="1"/>
  <c r="S395" i="1"/>
  <c r="R395" i="1"/>
  <c r="AE394" i="1"/>
  <c r="AC394" i="1"/>
  <c r="AB394" i="1"/>
  <c r="AA394" i="1"/>
  <c r="AD394" i="1" s="1"/>
  <c r="Z394" i="1"/>
  <c r="S394" i="1"/>
  <c r="R394" i="1"/>
  <c r="AE393" i="1"/>
  <c r="AD393" i="1"/>
  <c r="AB393" i="1"/>
  <c r="AA393" i="1"/>
  <c r="Z393" i="1"/>
  <c r="AC393" i="1" s="1"/>
  <c r="S393" i="1"/>
  <c r="R393" i="1"/>
  <c r="AE392" i="1"/>
  <c r="AD392" i="1"/>
  <c r="AC392" i="1"/>
  <c r="AB392" i="1"/>
  <c r="AA392" i="1"/>
  <c r="Z392" i="1"/>
  <c r="S392" i="1"/>
  <c r="R392" i="1"/>
  <c r="AE391" i="1"/>
  <c r="AC391" i="1"/>
  <c r="AB391" i="1"/>
  <c r="AA391" i="1"/>
  <c r="AD391" i="1" s="1"/>
  <c r="Z391" i="1"/>
  <c r="S391" i="1"/>
  <c r="R391" i="1"/>
  <c r="AE390" i="1"/>
  <c r="AD390" i="1"/>
  <c r="AB390" i="1"/>
  <c r="AA390" i="1"/>
  <c r="Z390" i="1"/>
  <c r="AC390" i="1" s="1"/>
  <c r="S390" i="1"/>
  <c r="R390" i="1"/>
  <c r="AE389" i="1"/>
  <c r="AD389" i="1"/>
  <c r="AC389" i="1"/>
  <c r="AB389" i="1"/>
  <c r="AA389" i="1"/>
  <c r="Z389" i="1"/>
  <c r="S389" i="1"/>
  <c r="R389" i="1"/>
  <c r="AE388" i="1"/>
  <c r="AD388" i="1"/>
  <c r="AC388" i="1"/>
  <c r="AB388" i="1"/>
  <c r="AA388" i="1"/>
  <c r="Z388" i="1"/>
  <c r="S388" i="1"/>
  <c r="R388" i="1"/>
  <c r="AE387" i="1"/>
  <c r="AD387" i="1"/>
  <c r="AB387" i="1"/>
  <c r="AA387" i="1"/>
  <c r="Z387" i="1"/>
  <c r="AC387" i="1" s="1"/>
  <c r="S387" i="1"/>
  <c r="R387" i="1"/>
  <c r="AE386" i="1"/>
  <c r="AD386" i="1"/>
  <c r="AC386" i="1"/>
  <c r="AB386" i="1"/>
  <c r="AA386" i="1"/>
  <c r="Z386" i="1"/>
  <c r="S386" i="1"/>
  <c r="R386" i="1"/>
  <c r="AE385" i="1"/>
  <c r="AD385" i="1"/>
  <c r="AC385" i="1"/>
  <c r="AB385" i="1"/>
  <c r="AA385" i="1"/>
  <c r="Z385" i="1"/>
  <c r="S385" i="1"/>
  <c r="R385" i="1"/>
  <c r="AE384" i="1"/>
  <c r="AD384" i="1"/>
  <c r="AB384" i="1"/>
  <c r="AA384" i="1"/>
  <c r="Z384" i="1"/>
  <c r="AC384" i="1" s="1"/>
  <c r="S384" i="1"/>
  <c r="R384" i="1"/>
  <c r="AE383" i="1"/>
  <c r="AD383" i="1"/>
  <c r="AC383" i="1"/>
  <c r="AB383" i="1"/>
  <c r="AA383" i="1"/>
  <c r="Z383" i="1"/>
  <c r="S383" i="1"/>
  <c r="R383" i="1"/>
  <c r="AE382" i="1"/>
  <c r="AD382" i="1"/>
  <c r="AC382" i="1"/>
  <c r="AB382" i="1"/>
  <c r="AA382" i="1"/>
  <c r="Z382" i="1"/>
  <c r="S382" i="1"/>
  <c r="R382" i="1"/>
  <c r="AE381" i="1"/>
  <c r="AD381" i="1"/>
  <c r="AB381" i="1"/>
  <c r="AA381" i="1"/>
  <c r="Z381" i="1"/>
  <c r="AC381" i="1" s="1"/>
  <c r="S381" i="1"/>
  <c r="R381" i="1"/>
  <c r="AE380" i="1"/>
  <c r="AD380" i="1"/>
  <c r="AC380" i="1"/>
  <c r="AB380" i="1"/>
  <c r="AA380" i="1"/>
  <c r="Z380" i="1"/>
  <c r="S380" i="1"/>
  <c r="R380" i="1"/>
  <c r="AC379" i="1"/>
  <c r="AB379" i="1"/>
  <c r="AE379" i="1" s="1"/>
  <c r="AA379" i="1"/>
  <c r="AD379" i="1" s="1"/>
  <c r="Z379" i="1"/>
  <c r="S379" i="1"/>
  <c r="R379" i="1"/>
  <c r="AE378" i="1"/>
  <c r="AD378" i="1"/>
  <c r="AB378" i="1"/>
  <c r="AA378" i="1"/>
  <c r="Z378" i="1"/>
  <c r="AC378" i="1" s="1"/>
  <c r="S378" i="1"/>
  <c r="R378" i="1"/>
  <c r="AE377" i="1"/>
  <c r="AD377" i="1"/>
  <c r="AC377" i="1"/>
  <c r="AB377" i="1"/>
  <c r="AA377" i="1"/>
  <c r="Z377" i="1"/>
  <c r="S377" i="1"/>
  <c r="R377" i="1"/>
  <c r="AE376" i="1"/>
  <c r="AC376" i="1"/>
  <c r="AB376" i="1"/>
  <c r="AA376" i="1"/>
  <c r="AD376" i="1" s="1"/>
  <c r="Z376" i="1"/>
  <c r="S376" i="1"/>
  <c r="R376" i="1"/>
  <c r="AE375" i="1"/>
  <c r="AD375" i="1"/>
  <c r="AB375" i="1"/>
  <c r="AA375" i="1"/>
  <c r="Z375" i="1"/>
  <c r="AC375" i="1" s="1"/>
  <c r="S375" i="1"/>
  <c r="R375" i="1"/>
  <c r="AE374" i="1"/>
  <c r="AD374" i="1"/>
  <c r="AC374" i="1"/>
  <c r="AB374" i="1"/>
  <c r="AA374" i="1"/>
  <c r="Z374" i="1"/>
  <c r="S374" i="1"/>
  <c r="R374" i="1"/>
  <c r="AC373" i="1"/>
  <c r="AB373" i="1"/>
  <c r="AE373" i="1" s="1"/>
  <c r="AA373" i="1"/>
  <c r="AD373" i="1" s="1"/>
  <c r="Z373" i="1"/>
  <c r="S373" i="1"/>
  <c r="R373" i="1"/>
  <c r="AE372" i="1"/>
  <c r="AD372" i="1"/>
  <c r="AB372" i="1"/>
  <c r="AA372" i="1"/>
  <c r="Z372" i="1"/>
  <c r="AC372" i="1" s="1"/>
  <c r="S372" i="1"/>
  <c r="R372" i="1"/>
  <c r="AE371" i="1"/>
  <c r="AD371" i="1"/>
  <c r="AC371" i="1"/>
  <c r="AB371" i="1"/>
  <c r="AA371" i="1"/>
  <c r="Z371" i="1"/>
  <c r="S371" i="1"/>
  <c r="R371" i="1"/>
  <c r="AC370" i="1"/>
  <c r="AB370" i="1"/>
  <c r="AE370" i="1" s="1"/>
  <c r="AA370" i="1"/>
  <c r="AD370" i="1" s="1"/>
  <c r="Z370" i="1"/>
  <c r="S370" i="1"/>
  <c r="R370" i="1"/>
  <c r="AE369" i="1"/>
  <c r="AD369" i="1"/>
  <c r="AB369" i="1"/>
  <c r="AA369" i="1"/>
  <c r="Z369" i="1"/>
  <c r="AC369" i="1" s="1"/>
  <c r="S369" i="1"/>
  <c r="R369" i="1"/>
  <c r="AE368" i="1"/>
  <c r="AD368" i="1"/>
  <c r="AC368" i="1"/>
  <c r="AB368" i="1"/>
  <c r="AA368" i="1"/>
  <c r="Z368" i="1"/>
  <c r="S368" i="1"/>
  <c r="R368" i="1"/>
  <c r="AC367" i="1"/>
  <c r="AB367" i="1"/>
  <c r="AE367" i="1" s="1"/>
  <c r="AA367" i="1"/>
  <c r="AD367" i="1" s="1"/>
  <c r="Z367" i="1"/>
  <c r="S367" i="1"/>
  <c r="R367" i="1"/>
  <c r="AE366" i="1"/>
  <c r="AD366" i="1"/>
  <c r="AB366" i="1"/>
  <c r="AA366" i="1"/>
  <c r="Z366" i="1"/>
  <c r="AC366" i="1" s="1"/>
  <c r="S366" i="1"/>
  <c r="R366" i="1"/>
  <c r="AD365" i="1"/>
  <c r="AC365" i="1"/>
  <c r="AB365" i="1"/>
  <c r="AA365" i="1"/>
  <c r="Z365" i="1"/>
  <c r="S365" i="1"/>
  <c r="R365" i="1"/>
  <c r="AD364" i="1"/>
  <c r="AC364" i="1"/>
  <c r="AB364" i="1"/>
  <c r="AA364" i="1"/>
  <c r="Z364" i="1"/>
  <c r="S364" i="1"/>
  <c r="R364" i="1"/>
  <c r="AE363" i="1"/>
  <c r="AD363" i="1"/>
  <c r="AB363" i="1"/>
  <c r="AA363" i="1"/>
  <c r="Z363" i="1"/>
  <c r="AC363" i="1" s="1"/>
  <c r="S363" i="1"/>
  <c r="R363" i="1"/>
  <c r="AD362" i="1"/>
  <c r="AC362" i="1"/>
  <c r="AB362" i="1"/>
  <c r="AA362" i="1"/>
  <c r="Z362" i="1"/>
  <c r="S362" i="1"/>
  <c r="R362" i="1"/>
  <c r="AC361" i="1"/>
  <c r="AB361" i="1"/>
  <c r="AE361" i="1" s="1"/>
  <c r="AA361" i="1"/>
  <c r="AD361" i="1" s="1"/>
  <c r="Z361" i="1"/>
  <c r="S361" i="1"/>
  <c r="R361" i="1"/>
  <c r="AD360" i="1"/>
  <c r="AB360" i="1"/>
  <c r="AA360" i="1"/>
  <c r="Z360" i="1"/>
  <c r="AC360" i="1" s="1"/>
  <c r="AC359" i="1"/>
  <c r="AB359" i="1"/>
  <c r="AA359" i="1"/>
  <c r="AD359" i="1" s="1"/>
  <c r="Z359" i="1"/>
  <c r="AD358" i="1"/>
  <c r="AB358" i="1"/>
  <c r="AA358" i="1"/>
  <c r="Z358" i="1"/>
  <c r="AC358" i="1" s="1"/>
  <c r="S358" i="1"/>
  <c r="R358" i="1"/>
  <c r="AD357" i="1"/>
  <c r="AC357" i="1"/>
  <c r="AB357" i="1"/>
  <c r="AA357" i="1"/>
  <c r="Z357" i="1"/>
  <c r="S357" i="1"/>
  <c r="R357" i="1"/>
  <c r="AC356" i="1"/>
  <c r="AB356" i="1"/>
  <c r="AA356" i="1"/>
  <c r="AD356" i="1" s="1"/>
  <c r="Z356" i="1"/>
  <c r="S356" i="1"/>
  <c r="R356" i="1"/>
  <c r="AD355" i="1"/>
  <c r="AB355" i="1"/>
  <c r="AA355" i="1"/>
  <c r="Z355" i="1"/>
  <c r="AC355" i="1" s="1"/>
  <c r="S355" i="1"/>
  <c r="R355" i="1"/>
  <c r="AD354" i="1"/>
  <c r="AC354" i="1"/>
  <c r="AB354" i="1"/>
  <c r="AE354" i="1" s="1"/>
  <c r="AA354" i="1"/>
  <c r="Z354" i="1"/>
  <c r="S354" i="1"/>
  <c r="R354" i="1"/>
  <c r="AD353" i="1"/>
  <c r="AC353" i="1"/>
  <c r="AB353" i="1"/>
  <c r="AA353" i="1"/>
  <c r="Z353" i="1"/>
  <c r="S353" i="1"/>
  <c r="R353" i="1"/>
  <c r="AD352" i="1"/>
  <c r="AB352" i="1"/>
  <c r="AA352" i="1"/>
  <c r="Z352" i="1"/>
  <c r="AC352" i="1" s="1"/>
  <c r="S352" i="1"/>
  <c r="R352" i="1"/>
  <c r="AE351" i="1"/>
  <c r="AD351" i="1"/>
  <c r="AC351" i="1"/>
  <c r="AB351" i="1"/>
  <c r="AA351" i="1"/>
  <c r="Z351" i="1"/>
  <c r="S351" i="1"/>
  <c r="R351" i="1"/>
  <c r="AC350" i="1"/>
  <c r="AB350" i="1"/>
  <c r="AA350" i="1"/>
  <c r="AD350" i="1" s="1"/>
  <c r="Z350" i="1"/>
  <c r="S350" i="1"/>
  <c r="R350" i="1"/>
  <c r="AD349" i="1"/>
  <c r="AB349" i="1"/>
  <c r="AA349" i="1"/>
  <c r="Z349" i="1"/>
  <c r="AC349" i="1" s="1"/>
  <c r="S349" i="1"/>
  <c r="R349" i="1"/>
  <c r="AD348" i="1"/>
  <c r="AC348" i="1"/>
  <c r="AB348" i="1"/>
  <c r="AE348" i="1" s="1"/>
  <c r="AA348" i="1"/>
  <c r="Z348" i="1"/>
  <c r="S348" i="1"/>
  <c r="R348" i="1"/>
  <c r="AC347" i="1"/>
  <c r="AB347" i="1"/>
  <c r="AA347" i="1"/>
  <c r="AD347" i="1" s="1"/>
  <c r="Z347" i="1"/>
  <c r="S347" i="1"/>
  <c r="R347" i="1"/>
  <c r="AD346" i="1"/>
  <c r="AB346" i="1"/>
  <c r="AA346" i="1"/>
  <c r="Z346" i="1"/>
  <c r="AC346" i="1" s="1"/>
  <c r="S346" i="1"/>
  <c r="R346" i="1"/>
  <c r="AC345" i="1"/>
  <c r="AA345" i="1"/>
  <c r="AD345" i="1" s="1"/>
  <c r="Z345" i="1"/>
  <c r="S345" i="1"/>
  <c r="R345" i="1"/>
  <c r="AC344" i="1"/>
  <c r="AB344" i="1"/>
  <c r="AE344" i="1" s="1"/>
  <c r="AA344" i="1"/>
  <c r="AD344" i="1" s="1"/>
  <c r="Z344" i="1"/>
  <c r="S344" i="1"/>
  <c r="R344" i="1"/>
  <c r="AE343" i="1"/>
  <c r="AD343" i="1"/>
  <c r="AC343" i="1"/>
  <c r="AB343" i="1"/>
  <c r="AA343" i="1"/>
  <c r="Z343" i="1"/>
  <c r="S343" i="1"/>
  <c r="R343" i="1"/>
  <c r="AC342" i="1"/>
  <c r="AB342" i="1"/>
  <c r="AE342" i="1" s="1"/>
  <c r="AA342" i="1"/>
  <c r="AD342" i="1" s="1"/>
  <c r="Z342" i="1"/>
  <c r="S342" i="1"/>
  <c r="R342" i="1"/>
  <c r="AB341" i="1"/>
  <c r="AE341" i="1" s="1"/>
  <c r="AA341" i="1"/>
  <c r="AD341" i="1" s="1"/>
  <c r="Z341" i="1"/>
  <c r="AC341" i="1" s="1"/>
  <c r="S341" i="1"/>
  <c r="R341" i="1"/>
  <c r="AE340" i="1"/>
  <c r="AD340" i="1"/>
  <c r="AC340" i="1"/>
  <c r="AB340" i="1"/>
  <c r="AA340" i="1"/>
  <c r="Z340" i="1"/>
  <c r="S340" i="1"/>
  <c r="R340" i="1"/>
  <c r="AD339" i="1"/>
  <c r="AC339" i="1"/>
  <c r="AB339" i="1"/>
  <c r="AE339" i="1" s="1"/>
  <c r="AA339" i="1"/>
  <c r="Z339" i="1"/>
  <c r="S339" i="1"/>
  <c r="R339" i="1"/>
  <c r="AC338" i="1"/>
  <c r="AB338" i="1"/>
  <c r="AA338" i="1"/>
  <c r="AD338" i="1" s="1"/>
  <c r="Z338" i="1"/>
  <c r="S338" i="1"/>
  <c r="R338" i="1"/>
  <c r="AE337" i="1"/>
  <c r="AD337" i="1"/>
  <c r="AC337" i="1"/>
  <c r="AB337" i="1"/>
  <c r="AA337" i="1"/>
  <c r="Z337" i="1"/>
  <c r="S337" i="1"/>
  <c r="R337" i="1"/>
  <c r="AC336" i="1"/>
  <c r="AB336" i="1"/>
  <c r="AE336" i="1" s="1"/>
  <c r="AA336" i="1"/>
  <c r="AD336" i="1" s="1"/>
  <c r="Z336" i="1"/>
  <c r="S336" i="1"/>
  <c r="R336" i="1"/>
  <c r="AB335" i="1"/>
  <c r="AE335" i="1" s="1"/>
  <c r="AA335" i="1"/>
  <c r="AD335" i="1" s="1"/>
  <c r="Z335" i="1"/>
  <c r="AC335" i="1" s="1"/>
  <c r="S335" i="1"/>
  <c r="R335" i="1"/>
  <c r="AE334" i="1"/>
  <c r="AD334" i="1"/>
  <c r="AC334" i="1"/>
  <c r="AB334" i="1"/>
  <c r="AA334" i="1"/>
  <c r="Z334" i="1"/>
  <c r="S334" i="1"/>
  <c r="R334" i="1"/>
  <c r="AC333" i="1"/>
  <c r="AB333" i="1"/>
  <c r="AE333" i="1" s="1"/>
  <c r="AA333" i="1"/>
  <c r="AD333" i="1" s="1"/>
  <c r="Z333" i="1"/>
  <c r="S333" i="1"/>
  <c r="R333" i="1"/>
  <c r="AC332" i="1"/>
  <c r="AB332" i="1"/>
  <c r="AE332" i="1" s="1"/>
  <c r="AA332" i="1"/>
  <c r="AD332" i="1" s="1"/>
  <c r="Z332" i="1"/>
  <c r="S332" i="1"/>
  <c r="R332" i="1"/>
  <c r="AE331" i="1"/>
  <c r="AD331" i="1"/>
  <c r="AC331" i="1"/>
  <c r="AB331" i="1"/>
  <c r="AA331" i="1"/>
  <c r="Z331" i="1"/>
  <c r="S331" i="1"/>
  <c r="R331" i="1"/>
  <c r="AC330" i="1"/>
  <c r="AB330" i="1"/>
  <c r="AE330" i="1" s="1"/>
  <c r="AA330" i="1"/>
  <c r="AD330" i="1" s="1"/>
  <c r="Z330" i="1"/>
  <c r="S330" i="1"/>
  <c r="R330" i="1"/>
  <c r="AB329" i="1"/>
  <c r="AE329" i="1" s="1"/>
  <c r="AA329" i="1"/>
  <c r="AD329" i="1" s="1"/>
  <c r="Z329" i="1"/>
  <c r="AC329" i="1" s="1"/>
  <c r="S329" i="1"/>
  <c r="R329" i="1"/>
  <c r="AE328" i="1"/>
  <c r="AD328" i="1"/>
  <c r="AC328" i="1"/>
  <c r="AB328" i="1"/>
  <c r="AA328" i="1"/>
  <c r="Z328" i="1"/>
  <c r="S328" i="1"/>
  <c r="R328" i="1"/>
  <c r="AD327" i="1"/>
  <c r="AC327" i="1"/>
  <c r="AB327" i="1"/>
  <c r="AE327" i="1" s="1"/>
  <c r="AA327" i="1"/>
  <c r="Z327" i="1"/>
  <c r="S327" i="1"/>
  <c r="R327" i="1"/>
  <c r="AC326" i="1"/>
  <c r="AB326" i="1"/>
  <c r="AA326" i="1"/>
  <c r="AD326" i="1" s="1"/>
  <c r="Z326" i="1"/>
  <c r="S326" i="1"/>
  <c r="R326" i="1"/>
  <c r="AE325" i="1"/>
  <c r="AD325" i="1"/>
  <c r="AC325" i="1"/>
  <c r="AB325" i="1"/>
  <c r="AA325" i="1"/>
  <c r="Z325" i="1"/>
  <c r="S325" i="1"/>
  <c r="R325" i="1"/>
  <c r="AC324" i="1"/>
  <c r="AB324" i="1"/>
  <c r="AA324" i="1"/>
  <c r="AD324" i="1" s="1"/>
  <c r="Z324" i="1"/>
  <c r="S324" i="1"/>
  <c r="R324" i="1"/>
  <c r="AB323" i="1"/>
  <c r="AA323" i="1"/>
  <c r="AD323" i="1" s="1"/>
  <c r="Z323" i="1"/>
  <c r="AC323" i="1" s="1"/>
  <c r="S323" i="1"/>
  <c r="R323" i="1"/>
  <c r="AD322" i="1"/>
  <c r="AC322" i="1"/>
  <c r="AB322" i="1"/>
  <c r="AA322" i="1"/>
  <c r="Z322" i="1"/>
  <c r="S322" i="1"/>
  <c r="R322" i="1"/>
  <c r="AD321" i="1"/>
  <c r="AC321" i="1"/>
  <c r="AB321" i="1"/>
  <c r="AE321" i="1" s="1"/>
  <c r="AA321" i="1"/>
  <c r="Z321" i="1"/>
  <c r="S321" i="1"/>
  <c r="R321" i="1"/>
  <c r="AB320" i="1"/>
  <c r="AA320" i="1"/>
  <c r="AD320" i="1" s="1"/>
  <c r="Z320" i="1"/>
  <c r="AC320" i="1" s="1"/>
  <c r="S320" i="1"/>
  <c r="R320" i="1"/>
  <c r="AD319" i="1"/>
  <c r="AC319" i="1"/>
  <c r="AB319" i="1"/>
  <c r="AA319" i="1"/>
  <c r="Z319" i="1"/>
  <c r="S319" i="1"/>
  <c r="R319" i="1"/>
  <c r="AD318" i="1"/>
  <c r="AC318" i="1"/>
  <c r="AB318" i="1"/>
  <c r="AE318" i="1" s="1"/>
  <c r="AA318" i="1"/>
  <c r="Z318" i="1"/>
  <c r="S318" i="1"/>
  <c r="R318" i="1"/>
  <c r="AC317" i="1"/>
  <c r="AB317" i="1"/>
  <c r="AE317" i="1" s="1"/>
  <c r="AA317" i="1"/>
  <c r="AD317" i="1" s="1"/>
  <c r="Z317" i="1"/>
  <c r="S317" i="1"/>
  <c r="R317" i="1"/>
  <c r="AD316" i="1"/>
  <c r="AC316" i="1"/>
  <c r="AB316" i="1"/>
  <c r="AA316" i="1"/>
  <c r="Z316" i="1"/>
  <c r="S316" i="1"/>
  <c r="R316" i="1"/>
  <c r="AC315" i="1"/>
  <c r="AB315" i="1"/>
  <c r="AE315" i="1" s="1"/>
  <c r="AA315" i="1"/>
  <c r="AD315" i="1" s="1"/>
  <c r="Z315" i="1"/>
  <c r="S315" i="1"/>
  <c r="R315" i="1"/>
  <c r="AB314" i="1"/>
  <c r="AA314" i="1"/>
  <c r="AD314" i="1" s="1"/>
  <c r="Z314" i="1"/>
  <c r="AC314" i="1" s="1"/>
  <c r="S314" i="1"/>
  <c r="R314" i="1"/>
  <c r="AD313" i="1"/>
  <c r="AC313" i="1"/>
  <c r="AB313" i="1"/>
  <c r="AA313" i="1"/>
  <c r="Z313" i="1"/>
  <c r="S313" i="1"/>
  <c r="R313" i="1"/>
  <c r="AD312" i="1"/>
  <c r="AC312" i="1"/>
  <c r="AB312" i="1"/>
  <c r="AA312" i="1"/>
  <c r="Z312" i="1"/>
  <c r="S312" i="1"/>
  <c r="R312" i="1"/>
  <c r="AB311" i="1"/>
  <c r="AA311" i="1"/>
  <c r="AD311" i="1" s="1"/>
  <c r="Z311" i="1"/>
  <c r="AC311" i="1" s="1"/>
  <c r="S311" i="1"/>
  <c r="R311" i="1"/>
  <c r="AD310" i="1"/>
  <c r="AC310" i="1"/>
  <c r="AB310" i="1"/>
  <c r="AA310" i="1"/>
  <c r="Z310" i="1"/>
  <c r="S310" i="1"/>
  <c r="R310" i="1"/>
  <c r="AD309" i="1"/>
  <c r="AC309" i="1"/>
  <c r="AB309" i="1"/>
  <c r="AE309" i="1" s="1"/>
  <c r="AA309" i="1"/>
  <c r="Z309" i="1"/>
  <c r="S309" i="1"/>
  <c r="R309" i="1"/>
  <c r="AB308" i="1"/>
  <c r="AA308" i="1"/>
  <c r="AD308" i="1" s="1"/>
  <c r="Z308" i="1"/>
  <c r="AC308" i="1" s="1"/>
  <c r="S308" i="1"/>
  <c r="R308" i="1"/>
  <c r="AD307" i="1"/>
  <c r="AC307" i="1"/>
  <c r="AB307" i="1"/>
  <c r="AA307" i="1"/>
  <c r="Z307" i="1"/>
  <c r="S307" i="1"/>
  <c r="R307" i="1"/>
  <c r="AC306" i="1"/>
  <c r="AB306" i="1"/>
  <c r="AE306" i="1" s="1"/>
  <c r="AA306" i="1"/>
  <c r="AD306" i="1" s="1"/>
  <c r="Z306" i="1"/>
  <c r="S306" i="1"/>
  <c r="R306" i="1"/>
  <c r="AB305" i="1"/>
  <c r="AA305" i="1"/>
  <c r="AD305" i="1" s="1"/>
  <c r="Z305" i="1"/>
  <c r="AC305" i="1" s="1"/>
  <c r="S305" i="1"/>
  <c r="R305" i="1"/>
  <c r="AD304" i="1"/>
  <c r="AC304" i="1"/>
  <c r="AB304" i="1"/>
  <c r="AA304" i="1"/>
  <c r="Z304" i="1"/>
  <c r="S304" i="1"/>
  <c r="R304" i="1"/>
  <c r="AD303" i="1"/>
  <c r="AC303" i="1"/>
  <c r="AB303" i="1"/>
  <c r="AE303" i="1" s="1"/>
  <c r="AA303" i="1"/>
  <c r="Z303" i="1"/>
  <c r="S303" i="1"/>
  <c r="R303" i="1"/>
  <c r="AB302" i="1"/>
  <c r="AA302" i="1"/>
  <c r="AD302" i="1" s="1"/>
  <c r="Z302" i="1"/>
  <c r="AC302" i="1" s="1"/>
  <c r="S302" i="1"/>
  <c r="R302" i="1"/>
  <c r="AD301" i="1"/>
  <c r="AC301" i="1"/>
  <c r="AB301" i="1"/>
  <c r="AA301" i="1"/>
  <c r="Z301" i="1"/>
  <c r="S301" i="1"/>
  <c r="R301" i="1"/>
  <c r="AD300" i="1"/>
  <c r="AC300" i="1"/>
  <c r="AB300" i="1"/>
  <c r="AE300" i="1" s="1"/>
  <c r="AA300" i="1"/>
  <c r="Z300" i="1"/>
  <c r="S300" i="1"/>
  <c r="R300" i="1"/>
  <c r="AC299" i="1"/>
  <c r="AB299" i="1"/>
  <c r="AE299" i="1" s="1"/>
  <c r="AA299" i="1"/>
  <c r="AD299" i="1" s="1"/>
  <c r="Z299" i="1"/>
  <c r="S299" i="1"/>
  <c r="R299" i="1"/>
  <c r="AD298" i="1"/>
  <c r="AC298" i="1"/>
  <c r="AB298" i="1"/>
  <c r="AA298" i="1"/>
  <c r="Z298" i="1"/>
  <c r="S298" i="1"/>
  <c r="R298" i="1"/>
  <c r="AC297" i="1"/>
  <c r="AB297" i="1"/>
  <c r="AE297" i="1" s="1"/>
  <c r="AA297" i="1"/>
  <c r="AD297" i="1" s="1"/>
  <c r="Z297" i="1"/>
  <c r="S297" i="1"/>
  <c r="R297" i="1"/>
  <c r="AB296" i="1"/>
  <c r="AA296" i="1"/>
  <c r="AD296" i="1" s="1"/>
  <c r="Z296" i="1"/>
  <c r="AC296" i="1" s="1"/>
  <c r="S296" i="1"/>
  <c r="R296" i="1"/>
  <c r="AD295" i="1"/>
  <c r="AC295" i="1"/>
  <c r="AB295" i="1"/>
  <c r="AE295" i="1" s="1"/>
  <c r="AA295" i="1"/>
  <c r="Z295" i="1"/>
  <c r="S295" i="1"/>
  <c r="R295" i="1"/>
  <c r="AE294" i="1"/>
  <c r="AD294" i="1"/>
  <c r="AC294" i="1"/>
  <c r="AB294" i="1"/>
  <c r="AA294" i="1"/>
  <c r="Z294" i="1"/>
  <c r="S294" i="1"/>
  <c r="R294" i="1"/>
  <c r="AB293" i="1"/>
  <c r="AA293" i="1"/>
  <c r="AD293" i="1" s="1"/>
  <c r="Z293" i="1"/>
  <c r="AC293" i="1" s="1"/>
  <c r="S293" i="1"/>
  <c r="R293" i="1"/>
  <c r="AD292" i="1"/>
  <c r="AC292" i="1"/>
  <c r="AB292" i="1"/>
  <c r="AE292" i="1" s="1"/>
  <c r="AA292" i="1"/>
  <c r="Z292" i="1"/>
  <c r="S292" i="1"/>
  <c r="R292" i="1"/>
  <c r="AD291" i="1"/>
  <c r="AC291" i="1"/>
  <c r="AB291" i="1"/>
  <c r="AE291" i="1" s="1"/>
  <c r="AA291" i="1"/>
  <c r="Z291" i="1"/>
  <c r="S291" i="1"/>
  <c r="R291" i="1"/>
  <c r="AB290" i="1"/>
  <c r="AA290" i="1"/>
  <c r="AD290" i="1" s="1"/>
  <c r="Z290" i="1"/>
  <c r="AC290" i="1" s="1"/>
  <c r="S290" i="1"/>
  <c r="R290" i="1"/>
  <c r="AE289" i="1"/>
  <c r="AD289" i="1"/>
  <c r="AC289" i="1"/>
  <c r="AB289" i="1"/>
  <c r="AA289" i="1"/>
  <c r="Z289" i="1"/>
  <c r="S289" i="1"/>
  <c r="R289" i="1"/>
  <c r="AC288" i="1"/>
  <c r="AB288" i="1"/>
  <c r="AE288" i="1" s="1"/>
  <c r="AA288" i="1"/>
  <c r="AD288" i="1" s="1"/>
  <c r="Z288" i="1"/>
  <c r="S288" i="1"/>
  <c r="R288" i="1"/>
  <c r="AB287" i="1"/>
  <c r="AA287" i="1"/>
  <c r="AD287" i="1" s="1"/>
  <c r="Z287" i="1"/>
  <c r="AC287" i="1" s="1"/>
  <c r="S287" i="1"/>
  <c r="R287" i="1"/>
  <c r="AD286" i="1"/>
  <c r="AC286" i="1"/>
  <c r="AB286" i="1"/>
  <c r="AE286" i="1" s="1"/>
  <c r="AA286" i="1"/>
  <c r="Z286" i="1"/>
  <c r="S286" i="1"/>
  <c r="R286" i="1"/>
  <c r="AD285" i="1"/>
  <c r="AC285" i="1"/>
  <c r="AB285" i="1"/>
  <c r="AE285" i="1" s="1"/>
  <c r="AA285" i="1"/>
  <c r="Z285" i="1"/>
  <c r="S285" i="1"/>
  <c r="R285" i="1"/>
  <c r="AB284" i="1"/>
  <c r="AA284" i="1"/>
  <c r="AD284" i="1" s="1"/>
  <c r="Z284" i="1"/>
  <c r="AC284" i="1" s="1"/>
  <c r="S284" i="1"/>
  <c r="R284" i="1"/>
  <c r="AD283" i="1"/>
  <c r="AC283" i="1"/>
  <c r="AB283" i="1"/>
  <c r="AE283" i="1" s="1"/>
  <c r="AA283" i="1"/>
  <c r="Z283" i="1"/>
  <c r="S283" i="1"/>
  <c r="R283" i="1"/>
  <c r="AD282" i="1"/>
  <c r="AC282" i="1"/>
  <c r="AB282" i="1"/>
  <c r="AE282" i="1" s="1"/>
  <c r="AA282" i="1"/>
  <c r="Z282" i="1"/>
  <c r="S282" i="1"/>
  <c r="R282" i="1"/>
  <c r="AC281" i="1"/>
  <c r="AB281" i="1"/>
  <c r="AE281" i="1" s="1"/>
  <c r="AA281" i="1"/>
  <c r="AD281" i="1" s="1"/>
  <c r="Z281" i="1"/>
  <c r="S281" i="1"/>
  <c r="R281" i="1"/>
  <c r="AD280" i="1"/>
  <c r="AC280" i="1"/>
  <c r="AB280" i="1"/>
  <c r="AE280" i="1" s="1"/>
  <c r="AA280" i="1"/>
  <c r="Z280" i="1"/>
  <c r="S280" i="1"/>
  <c r="R280" i="1"/>
  <c r="AC279" i="1"/>
  <c r="AB279" i="1"/>
  <c r="AE279" i="1" s="1"/>
  <c r="AA279" i="1"/>
  <c r="AD279" i="1" s="1"/>
  <c r="Z279" i="1"/>
  <c r="S279" i="1"/>
  <c r="R279" i="1"/>
  <c r="AB278" i="1"/>
  <c r="AA278" i="1"/>
  <c r="AD278" i="1" s="1"/>
  <c r="Z278" i="1"/>
  <c r="AC278" i="1" s="1"/>
  <c r="S278" i="1"/>
  <c r="R278" i="1"/>
  <c r="AD277" i="1"/>
  <c r="AC277" i="1"/>
  <c r="AB277" i="1"/>
  <c r="AE277" i="1" s="1"/>
  <c r="AA277" i="1"/>
  <c r="Z277" i="1"/>
  <c r="S277" i="1"/>
  <c r="R277" i="1"/>
  <c r="AE276" i="1"/>
  <c r="AD276" i="1"/>
  <c r="AC276" i="1"/>
  <c r="AB276" i="1"/>
  <c r="AA276" i="1"/>
  <c r="Z276" i="1"/>
  <c r="S276" i="1"/>
  <c r="R276" i="1"/>
  <c r="AB275" i="1"/>
  <c r="AA275" i="1"/>
  <c r="AD275" i="1" s="1"/>
  <c r="Z275" i="1"/>
  <c r="AC275" i="1" s="1"/>
  <c r="S275" i="1"/>
  <c r="R275" i="1"/>
  <c r="AD274" i="1"/>
  <c r="AC274" i="1"/>
  <c r="AB274" i="1"/>
  <c r="AE274" i="1" s="1"/>
  <c r="AA274" i="1"/>
  <c r="Z274" i="1"/>
  <c r="S274" i="1"/>
  <c r="R274" i="1"/>
  <c r="AD273" i="1"/>
  <c r="AC273" i="1"/>
  <c r="AB273" i="1"/>
  <c r="AE273" i="1" s="1"/>
  <c r="AA273" i="1"/>
  <c r="Z273" i="1"/>
  <c r="S273" i="1"/>
  <c r="R273" i="1"/>
  <c r="AB272" i="1"/>
  <c r="AE272" i="1" s="1"/>
  <c r="AA272" i="1"/>
  <c r="AD272" i="1" s="1"/>
  <c r="Z272" i="1"/>
  <c r="AC272" i="1" s="1"/>
  <c r="S272" i="1"/>
  <c r="R272" i="1"/>
  <c r="AE271" i="1"/>
  <c r="AD271" i="1"/>
  <c r="AC271" i="1"/>
  <c r="AB271" i="1"/>
  <c r="AA271" i="1"/>
  <c r="Z271" i="1"/>
  <c r="S271" i="1"/>
  <c r="R271" i="1"/>
  <c r="AC270" i="1"/>
  <c r="AB270" i="1"/>
  <c r="AE270" i="1" s="1"/>
  <c r="AA270" i="1"/>
  <c r="AD270" i="1" s="1"/>
  <c r="Z270" i="1"/>
  <c r="S270" i="1"/>
  <c r="R270" i="1"/>
  <c r="AB269" i="1"/>
  <c r="AA269" i="1"/>
  <c r="AD269" i="1" s="1"/>
  <c r="Z269" i="1"/>
  <c r="AC269" i="1" s="1"/>
  <c r="S269" i="1"/>
  <c r="R269" i="1"/>
  <c r="AD268" i="1"/>
  <c r="AC268" i="1"/>
  <c r="AB268" i="1"/>
  <c r="AE268" i="1" s="1"/>
  <c r="AA268" i="1"/>
  <c r="Z268" i="1"/>
  <c r="S268" i="1"/>
  <c r="R268" i="1"/>
  <c r="AD267" i="1"/>
  <c r="AC267" i="1"/>
  <c r="AB267" i="1"/>
  <c r="AE267" i="1" s="1"/>
  <c r="AA267" i="1"/>
  <c r="Z267" i="1"/>
  <c r="S267" i="1"/>
  <c r="R267" i="1"/>
  <c r="AB266" i="1"/>
  <c r="AA266" i="1"/>
  <c r="AD266" i="1" s="1"/>
  <c r="Z266" i="1"/>
  <c r="AC266" i="1" s="1"/>
  <c r="S266" i="1"/>
  <c r="R266" i="1"/>
  <c r="AD265" i="1"/>
  <c r="AC265" i="1"/>
  <c r="AB265" i="1"/>
  <c r="AA265" i="1"/>
  <c r="Z265" i="1"/>
  <c r="S265" i="1"/>
  <c r="R265" i="1"/>
  <c r="AD264" i="1"/>
  <c r="AC264" i="1"/>
  <c r="AB264" i="1"/>
  <c r="AE264" i="1" s="1"/>
  <c r="AA264" i="1"/>
  <c r="Z264" i="1"/>
  <c r="S264" i="1"/>
  <c r="R264" i="1"/>
  <c r="AC263" i="1"/>
  <c r="AB263" i="1"/>
  <c r="AE263" i="1" s="1"/>
  <c r="AA263" i="1"/>
  <c r="AD263" i="1" s="1"/>
  <c r="Z263" i="1"/>
  <c r="S263" i="1"/>
  <c r="R263" i="1"/>
  <c r="AD262" i="1"/>
  <c r="AC262" i="1"/>
  <c r="AB262" i="1"/>
  <c r="AE262" i="1" s="1"/>
  <c r="AA262" i="1"/>
  <c r="Z262" i="1"/>
  <c r="S262" i="1"/>
  <c r="R262" i="1"/>
  <c r="AC261" i="1"/>
  <c r="AB261" i="1"/>
  <c r="AE261" i="1" s="1"/>
  <c r="AA261" i="1"/>
  <c r="AD261" i="1" s="1"/>
  <c r="Z261" i="1"/>
  <c r="S261" i="1"/>
  <c r="R261" i="1"/>
  <c r="AB260" i="1"/>
  <c r="AE260" i="1" s="1"/>
  <c r="AA260" i="1"/>
  <c r="AD260" i="1" s="1"/>
  <c r="Z260" i="1"/>
  <c r="AC260" i="1" s="1"/>
  <c r="S260" i="1"/>
  <c r="R260" i="1"/>
  <c r="AD259" i="1"/>
  <c r="AC259" i="1"/>
  <c r="AB259" i="1"/>
  <c r="AE259" i="1" s="1"/>
  <c r="AA259" i="1"/>
  <c r="Z259" i="1"/>
  <c r="S259" i="1"/>
  <c r="R259" i="1"/>
  <c r="AE258" i="1"/>
  <c r="AD258" i="1"/>
  <c r="AC258" i="1"/>
  <c r="AB258" i="1"/>
  <c r="AA258" i="1"/>
  <c r="Z258" i="1"/>
  <c r="S258" i="1"/>
  <c r="R258" i="1"/>
  <c r="AC257" i="1"/>
  <c r="AB257" i="1"/>
  <c r="AE257" i="1" s="1"/>
  <c r="AA257" i="1"/>
  <c r="AD257" i="1" s="1"/>
  <c r="Z257" i="1"/>
  <c r="S257" i="1"/>
  <c r="R257" i="1"/>
  <c r="AD256" i="1"/>
  <c r="AC256" i="1"/>
  <c r="AB256" i="1"/>
  <c r="AE256" i="1" s="1"/>
  <c r="AA256" i="1"/>
  <c r="Z256" i="1"/>
  <c r="S256" i="1"/>
  <c r="R256" i="1"/>
  <c r="AD255" i="1"/>
  <c r="AC255" i="1"/>
  <c r="AB255" i="1"/>
  <c r="AE255" i="1" s="1"/>
  <c r="AA255" i="1"/>
  <c r="Z255" i="1"/>
  <c r="S255" i="1"/>
  <c r="R255" i="1"/>
  <c r="AB254" i="1"/>
  <c r="AA254" i="1"/>
  <c r="AD254" i="1" s="1"/>
  <c r="Z254" i="1"/>
  <c r="AC254" i="1" s="1"/>
  <c r="S254" i="1"/>
  <c r="R254" i="1"/>
  <c r="AE253" i="1"/>
  <c r="AD253" i="1"/>
  <c r="AC253" i="1"/>
  <c r="AB253" i="1"/>
  <c r="AA253" i="1"/>
  <c r="Z253" i="1"/>
  <c r="S253" i="1"/>
  <c r="R253" i="1"/>
  <c r="AC252" i="1"/>
  <c r="AB252" i="1"/>
  <c r="AA252" i="1"/>
  <c r="AD252" i="1" s="1"/>
  <c r="Z252" i="1"/>
  <c r="S252" i="1"/>
  <c r="R252" i="1"/>
  <c r="AB251" i="1"/>
  <c r="AE251" i="1" s="1"/>
  <c r="AA251" i="1"/>
  <c r="AD251" i="1" s="1"/>
  <c r="Z251" i="1"/>
  <c r="AC251" i="1" s="1"/>
  <c r="S251" i="1"/>
  <c r="R251" i="1"/>
  <c r="AD250" i="1"/>
  <c r="AC250" i="1"/>
  <c r="AB250" i="1"/>
  <c r="AE250" i="1" s="1"/>
  <c r="AA250" i="1"/>
  <c r="Z250" i="1"/>
  <c r="S250" i="1"/>
  <c r="R250" i="1"/>
  <c r="AD249" i="1"/>
  <c r="AC249" i="1"/>
  <c r="AB249" i="1"/>
  <c r="AE249" i="1" s="1"/>
  <c r="AA249" i="1"/>
  <c r="Z249" i="1"/>
  <c r="S249" i="1"/>
  <c r="R249" i="1"/>
  <c r="AB248" i="1"/>
  <c r="AE248" i="1" s="1"/>
  <c r="AA248" i="1"/>
  <c r="AD248" i="1" s="1"/>
  <c r="Z248" i="1"/>
  <c r="AC248" i="1" s="1"/>
  <c r="S248" i="1"/>
  <c r="R248" i="1"/>
  <c r="AE247" i="1"/>
  <c r="AD247" i="1"/>
  <c r="AC247" i="1"/>
  <c r="AB247" i="1"/>
  <c r="AA247" i="1"/>
  <c r="Z247" i="1"/>
  <c r="S247" i="1"/>
  <c r="R247" i="1"/>
  <c r="AC246" i="1"/>
  <c r="AB246" i="1"/>
  <c r="AE246" i="1" s="1"/>
  <c r="AA246" i="1"/>
  <c r="AD246" i="1" s="1"/>
  <c r="Z246" i="1"/>
  <c r="S246" i="1"/>
  <c r="R246" i="1"/>
  <c r="AC245" i="1"/>
  <c r="AB245" i="1"/>
  <c r="AE245" i="1" s="1"/>
  <c r="AA245" i="1"/>
  <c r="AD245" i="1" s="1"/>
  <c r="Z245" i="1"/>
  <c r="S245" i="1"/>
  <c r="R245" i="1"/>
  <c r="AD244" i="1"/>
  <c r="AC244" i="1"/>
  <c r="AB244" i="1"/>
  <c r="AE244" i="1" s="1"/>
  <c r="AA244" i="1"/>
  <c r="Z244" i="1"/>
  <c r="S244" i="1"/>
  <c r="R244" i="1"/>
  <c r="AC243" i="1"/>
  <c r="AB243" i="1"/>
  <c r="AE243" i="1" s="1"/>
  <c r="AA243" i="1"/>
  <c r="AD243" i="1" s="1"/>
  <c r="Z243" i="1"/>
  <c r="S243" i="1"/>
  <c r="R243" i="1"/>
  <c r="AB242" i="1"/>
  <c r="AA242" i="1"/>
  <c r="AD242" i="1" s="1"/>
  <c r="Z242" i="1"/>
  <c r="AC242" i="1" s="1"/>
  <c r="S242" i="1"/>
  <c r="R242" i="1"/>
  <c r="AD241" i="1"/>
  <c r="AC241" i="1"/>
  <c r="AB241" i="1"/>
  <c r="AE241" i="1" s="1"/>
  <c r="AA241" i="1"/>
  <c r="Z241" i="1"/>
  <c r="S241" i="1"/>
  <c r="R241" i="1"/>
  <c r="AE240" i="1"/>
  <c r="AD240" i="1"/>
  <c r="AC240" i="1"/>
  <c r="AB240" i="1"/>
  <c r="AA240" i="1"/>
  <c r="Z240" i="1"/>
  <c r="S240" i="1"/>
  <c r="R240" i="1"/>
  <c r="AC239" i="1"/>
  <c r="AB239" i="1"/>
  <c r="AA239" i="1"/>
  <c r="AD239" i="1" s="1"/>
  <c r="Z239" i="1"/>
  <c r="S239" i="1"/>
  <c r="R239" i="1"/>
  <c r="AD238" i="1"/>
  <c r="AC238" i="1"/>
  <c r="AB238" i="1"/>
  <c r="AE238" i="1" s="1"/>
  <c r="AA238" i="1"/>
  <c r="Z238" i="1"/>
  <c r="S238" i="1"/>
  <c r="R238" i="1"/>
  <c r="AD237" i="1"/>
  <c r="AC237" i="1"/>
  <c r="AB237" i="1"/>
  <c r="AE237" i="1" s="1"/>
  <c r="AA237" i="1"/>
  <c r="Z237" i="1"/>
  <c r="S237" i="1"/>
  <c r="R237" i="1"/>
  <c r="AB236" i="1"/>
  <c r="AE236" i="1" s="1"/>
  <c r="AA236" i="1"/>
  <c r="AD236" i="1" s="1"/>
  <c r="Z236" i="1"/>
  <c r="AC236" i="1" s="1"/>
  <c r="S236" i="1"/>
  <c r="R236" i="1"/>
  <c r="AE235" i="1"/>
  <c r="AD235" i="1"/>
  <c r="AC235" i="1"/>
  <c r="AB235" i="1"/>
  <c r="AA235" i="1"/>
  <c r="Z235" i="1"/>
  <c r="S235" i="1"/>
  <c r="R235" i="1"/>
  <c r="AE234" i="1"/>
  <c r="AC234" i="1"/>
  <c r="AB234" i="1"/>
  <c r="AA234" i="1"/>
  <c r="AD234" i="1" s="1"/>
  <c r="Z234" i="1"/>
  <c r="S234" i="1"/>
  <c r="R234" i="1"/>
  <c r="AB233" i="1"/>
  <c r="AE233" i="1" s="1"/>
  <c r="AA233" i="1"/>
  <c r="AD233" i="1" s="1"/>
  <c r="Z233" i="1"/>
  <c r="AC233" i="1" s="1"/>
  <c r="S233" i="1"/>
  <c r="R233" i="1"/>
  <c r="AD232" i="1"/>
  <c r="AC232" i="1"/>
  <c r="AB232" i="1"/>
  <c r="AE232" i="1" s="1"/>
  <c r="AA232" i="1"/>
  <c r="Z232" i="1"/>
  <c r="S232" i="1"/>
  <c r="R232" i="1"/>
  <c r="AD231" i="1"/>
  <c r="AC231" i="1"/>
  <c r="AB231" i="1"/>
  <c r="AE231" i="1" s="1"/>
  <c r="AA231" i="1"/>
  <c r="Z231" i="1"/>
  <c r="S231" i="1"/>
  <c r="R231" i="1"/>
  <c r="AB230" i="1"/>
  <c r="AE230" i="1" s="1"/>
  <c r="AA230" i="1"/>
  <c r="AD230" i="1" s="1"/>
  <c r="Z230" i="1"/>
  <c r="AC230" i="1" s="1"/>
  <c r="S230" i="1"/>
  <c r="R230" i="1"/>
  <c r="AE229" i="1"/>
  <c r="AD229" i="1"/>
  <c r="AC229" i="1"/>
  <c r="AB229" i="1"/>
  <c r="AA229" i="1"/>
  <c r="Z229" i="1"/>
  <c r="S229" i="1"/>
  <c r="R229" i="1"/>
  <c r="AC228" i="1"/>
  <c r="AB228" i="1"/>
  <c r="AE228" i="1" s="1"/>
  <c r="AA228" i="1"/>
  <c r="AD228" i="1" s="1"/>
  <c r="Z228" i="1"/>
  <c r="S228" i="1"/>
  <c r="R228" i="1"/>
  <c r="AC227" i="1"/>
  <c r="AB227" i="1"/>
  <c r="AE227" i="1" s="1"/>
  <c r="AA227" i="1"/>
  <c r="AD227" i="1" s="1"/>
  <c r="Z227" i="1"/>
  <c r="S227" i="1"/>
  <c r="R227" i="1"/>
  <c r="AD226" i="1"/>
  <c r="AC226" i="1"/>
  <c r="AB226" i="1"/>
  <c r="AE226" i="1" s="1"/>
  <c r="AA226" i="1"/>
  <c r="Z226" i="1"/>
  <c r="S226" i="1"/>
  <c r="R226" i="1"/>
  <c r="AC225" i="1"/>
  <c r="AB225" i="1"/>
  <c r="AE225" i="1" s="1"/>
  <c r="AA225" i="1"/>
  <c r="AD225" i="1" s="1"/>
  <c r="Z225" i="1"/>
  <c r="S225" i="1"/>
  <c r="R225" i="1"/>
  <c r="AB224" i="1"/>
  <c r="AA224" i="1"/>
  <c r="AD224" i="1" s="1"/>
  <c r="Z224" i="1"/>
  <c r="AC224" i="1" s="1"/>
  <c r="S224" i="1"/>
  <c r="R224" i="1"/>
  <c r="AD223" i="1"/>
  <c r="AC223" i="1"/>
  <c r="AB223" i="1"/>
  <c r="AE223" i="1" s="1"/>
  <c r="AA223" i="1"/>
  <c r="Z223" i="1"/>
  <c r="S223" i="1"/>
  <c r="R223" i="1"/>
  <c r="AE222" i="1"/>
  <c r="AD222" i="1"/>
  <c r="AC222" i="1"/>
  <c r="AB222" i="1"/>
  <c r="AA222" i="1"/>
  <c r="Z222" i="1"/>
  <c r="S222" i="1"/>
  <c r="R222" i="1"/>
  <c r="AC221" i="1"/>
  <c r="AB221" i="1"/>
  <c r="AA221" i="1"/>
  <c r="AD221" i="1" s="1"/>
  <c r="Z221" i="1"/>
  <c r="S221" i="1"/>
  <c r="R221" i="1"/>
  <c r="AD220" i="1"/>
  <c r="AC220" i="1"/>
  <c r="AB220" i="1"/>
  <c r="AE220" i="1" s="1"/>
  <c r="AA220" i="1"/>
  <c r="Z220" i="1"/>
  <c r="S220" i="1"/>
  <c r="R220" i="1"/>
  <c r="AD219" i="1"/>
  <c r="AC219" i="1"/>
  <c r="AB219" i="1"/>
  <c r="AE219" i="1" s="1"/>
  <c r="AA219" i="1"/>
  <c r="Z219" i="1"/>
  <c r="S219" i="1"/>
  <c r="R219" i="1"/>
  <c r="AB218" i="1"/>
  <c r="AA218" i="1"/>
  <c r="AD218" i="1" s="1"/>
  <c r="Z218" i="1"/>
  <c r="AC218" i="1" s="1"/>
  <c r="S218" i="1"/>
  <c r="R218" i="1"/>
  <c r="AE217" i="1"/>
  <c r="AD217" i="1"/>
  <c r="AC217" i="1"/>
  <c r="AB217" i="1"/>
  <c r="AA217" i="1"/>
  <c r="Z217" i="1"/>
  <c r="S217" i="1"/>
  <c r="R217" i="1"/>
  <c r="AC216" i="1"/>
  <c r="AB216" i="1"/>
  <c r="AA216" i="1"/>
  <c r="AD216" i="1" s="1"/>
  <c r="Z216" i="1"/>
  <c r="S216" i="1"/>
  <c r="R216" i="1"/>
  <c r="AC215" i="1"/>
  <c r="AB215" i="1"/>
  <c r="AA215" i="1"/>
  <c r="AD215" i="1" s="1"/>
  <c r="Z215" i="1"/>
  <c r="S215" i="1"/>
  <c r="R215" i="1"/>
  <c r="AD214" i="1"/>
  <c r="AC214" i="1"/>
  <c r="AB214" i="1"/>
  <c r="AE214" i="1" s="1"/>
  <c r="AA214" i="1"/>
  <c r="Z214" i="1"/>
  <c r="S214" i="1"/>
  <c r="R214" i="1"/>
  <c r="AD213" i="1"/>
  <c r="AC213" i="1"/>
  <c r="AB213" i="1"/>
  <c r="AE213" i="1" s="1"/>
  <c r="AA213" i="1"/>
  <c r="Z213" i="1"/>
  <c r="S213" i="1"/>
  <c r="R213" i="1"/>
  <c r="AB212" i="1"/>
  <c r="AA212" i="1"/>
  <c r="AD212" i="1" s="1"/>
  <c r="Z212" i="1"/>
  <c r="AC212" i="1" s="1"/>
  <c r="S212" i="1"/>
  <c r="R212" i="1"/>
  <c r="AD211" i="1"/>
  <c r="AC211" i="1"/>
  <c r="AB211" i="1"/>
  <c r="AA211" i="1"/>
  <c r="Z211" i="1"/>
  <c r="S211" i="1"/>
  <c r="R211" i="1"/>
  <c r="AC210" i="1"/>
  <c r="AB210" i="1"/>
  <c r="AA210" i="1"/>
  <c r="AD210" i="1" s="1"/>
  <c r="Z210" i="1"/>
  <c r="S210" i="1"/>
  <c r="R210" i="1"/>
  <c r="AC209" i="1"/>
  <c r="AB209" i="1"/>
  <c r="AE209" i="1" s="1"/>
  <c r="AA209" i="1"/>
  <c r="AD209" i="1" s="1"/>
  <c r="Z209" i="1"/>
  <c r="S209" i="1"/>
  <c r="R209" i="1"/>
  <c r="AD208" i="1"/>
  <c r="AC208" i="1"/>
  <c r="AB208" i="1"/>
  <c r="AE208" i="1" s="1"/>
  <c r="AA208" i="1"/>
  <c r="Z208" i="1"/>
  <c r="S208" i="1"/>
  <c r="R208" i="1"/>
  <c r="AC207" i="1"/>
  <c r="AB207" i="1"/>
  <c r="AE207" i="1" s="1"/>
  <c r="AA207" i="1"/>
  <c r="AD207" i="1" s="1"/>
  <c r="Z207" i="1"/>
  <c r="S207" i="1"/>
  <c r="R207" i="1"/>
  <c r="AB206" i="1"/>
  <c r="AA206" i="1"/>
  <c r="AD206" i="1" s="1"/>
  <c r="Z206" i="1"/>
  <c r="AC206" i="1" s="1"/>
  <c r="S206" i="1"/>
  <c r="R206" i="1"/>
  <c r="AD205" i="1"/>
  <c r="AC205" i="1"/>
  <c r="AB205" i="1"/>
  <c r="AA205" i="1"/>
  <c r="Z205" i="1"/>
  <c r="S205" i="1"/>
  <c r="R205" i="1"/>
  <c r="AE204" i="1"/>
  <c r="AD204" i="1"/>
  <c r="AC204" i="1"/>
  <c r="AB204" i="1"/>
  <c r="AA204" i="1"/>
  <c r="Z204" i="1"/>
  <c r="S204" i="1"/>
  <c r="R204" i="1"/>
  <c r="AC203" i="1"/>
  <c r="AB203" i="1"/>
  <c r="AA203" i="1"/>
  <c r="AD203" i="1" s="1"/>
  <c r="Z203" i="1"/>
  <c r="S203" i="1"/>
  <c r="R203" i="1"/>
  <c r="AD202" i="1"/>
  <c r="AC202" i="1"/>
  <c r="AB202" i="1"/>
  <c r="AE202" i="1" s="1"/>
  <c r="AA202" i="1"/>
  <c r="Z202" i="1"/>
  <c r="S202" i="1"/>
  <c r="R202" i="1"/>
  <c r="AD201" i="1"/>
  <c r="AC201" i="1"/>
  <c r="AB201" i="1"/>
  <c r="AE201" i="1" s="1"/>
  <c r="AA201" i="1"/>
  <c r="Z201" i="1"/>
  <c r="S201" i="1"/>
  <c r="R201" i="1"/>
  <c r="AC200" i="1"/>
  <c r="AB200" i="1"/>
  <c r="AA200" i="1"/>
  <c r="AD200" i="1" s="1"/>
  <c r="Z200" i="1"/>
  <c r="S200" i="1"/>
  <c r="R200" i="1"/>
  <c r="AE199" i="1"/>
  <c r="AD199" i="1"/>
  <c r="AC199" i="1"/>
  <c r="AB199" i="1"/>
  <c r="AA199" i="1"/>
  <c r="Z199" i="1"/>
  <c r="S199" i="1"/>
  <c r="R199" i="1"/>
  <c r="AC198" i="1"/>
  <c r="AB198" i="1"/>
  <c r="AA198" i="1"/>
  <c r="AD198" i="1" s="1"/>
  <c r="Z198" i="1"/>
  <c r="S198" i="1"/>
  <c r="R198" i="1"/>
  <c r="AC197" i="1"/>
  <c r="AB197" i="1"/>
  <c r="AA197" i="1"/>
  <c r="AD197" i="1" s="1"/>
  <c r="Z197" i="1"/>
  <c r="S197" i="1"/>
  <c r="R197" i="1"/>
  <c r="AD196" i="1"/>
  <c r="AC196" i="1"/>
  <c r="AB196" i="1"/>
  <c r="AE196" i="1" s="1"/>
  <c r="AA196" i="1"/>
  <c r="Z196" i="1"/>
  <c r="S196" i="1"/>
  <c r="R196" i="1"/>
  <c r="AD195" i="1"/>
  <c r="AC195" i="1"/>
  <c r="AB195" i="1"/>
  <c r="AA195" i="1"/>
  <c r="Z195" i="1"/>
  <c r="S195" i="1"/>
  <c r="R195" i="1"/>
  <c r="AB194" i="1"/>
  <c r="AE194" i="1" s="1"/>
  <c r="AA194" i="1"/>
  <c r="AD194" i="1" s="1"/>
  <c r="Z194" i="1"/>
  <c r="AC194" i="1" s="1"/>
  <c r="S194" i="1"/>
  <c r="R194" i="1"/>
  <c r="AE193" i="1"/>
  <c r="AD193" i="1"/>
  <c r="AC193" i="1"/>
  <c r="AB193" i="1"/>
  <c r="AA193" i="1"/>
  <c r="Z193" i="1"/>
  <c r="S193" i="1"/>
  <c r="R193" i="1"/>
  <c r="AC192" i="1"/>
  <c r="AB192" i="1"/>
  <c r="AA192" i="1"/>
  <c r="AD192" i="1" s="1"/>
  <c r="Z192" i="1"/>
  <c r="S192" i="1"/>
  <c r="R192" i="1"/>
  <c r="AC191" i="1"/>
  <c r="AB191" i="1"/>
  <c r="AE191" i="1" s="1"/>
  <c r="AA191" i="1"/>
  <c r="AD191" i="1" s="1"/>
  <c r="Z191" i="1"/>
  <c r="S191" i="1"/>
  <c r="R191" i="1"/>
  <c r="AD190" i="1"/>
  <c r="AC190" i="1"/>
  <c r="AB190" i="1"/>
  <c r="AA190" i="1"/>
  <c r="Z190" i="1"/>
  <c r="S190" i="1"/>
  <c r="R190" i="1"/>
  <c r="AC189" i="1"/>
  <c r="AB189" i="1"/>
  <c r="AE189" i="1" s="1"/>
  <c r="AA189" i="1"/>
  <c r="AD189" i="1" s="1"/>
  <c r="Z189" i="1"/>
  <c r="S189" i="1"/>
  <c r="R189" i="1"/>
  <c r="AB188" i="1"/>
  <c r="AA188" i="1"/>
  <c r="AD188" i="1" s="1"/>
  <c r="Z188" i="1"/>
  <c r="AC188" i="1" s="1"/>
  <c r="S188" i="1"/>
  <c r="R188" i="1"/>
  <c r="AD187" i="1"/>
  <c r="AC187" i="1"/>
  <c r="AB187" i="1"/>
  <c r="AA187" i="1"/>
  <c r="Z187" i="1"/>
  <c r="S187" i="1"/>
  <c r="R187" i="1"/>
  <c r="AE186" i="1"/>
  <c r="AD186" i="1"/>
  <c r="AC186" i="1"/>
  <c r="AB186" i="1"/>
  <c r="AA186" i="1"/>
  <c r="Z186" i="1"/>
  <c r="S186" i="1"/>
  <c r="R186" i="1"/>
  <c r="AC185" i="1"/>
  <c r="AB185" i="1"/>
  <c r="AA185" i="1"/>
  <c r="AD185" i="1" s="1"/>
  <c r="Z185" i="1"/>
  <c r="S185" i="1"/>
  <c r="R185" i="1"/>
  <c r="AD184" i="1"/>
  <c r="AC184" i="1"/>
  <c r="AB184" i="1"/>
  <c r="AE184" i="1" s="1"/>
  <c r="AA184" i="1"/>
  <c r="Z184" i="1"/>
  <c r="S184" i="1"/>
  <c r="R184" i="1"/>
  <c r="AD183" i="1"/>
  <c r="AC183" i="1"/>
  <c r="AB183" i="1"/>
  <c r="AE183" i="1" s="1"/>
  <c r="AA183" i="1"/>
  <c r="Z183" i="1"/>
  <c r="S183" i="1"/>
  <c r="R183" i="1"/>
  <c r="AC182" i="1"/>
  <c r="AB182" i="1"/>
  <c r="AA182" i="1"/>
  <c r="AD182" i="1" s="1"/>
  <c r="Z182" i="1"/>
  <c r="S182" i="1"/>
  <c r="R182" i="1"/>
  <c r="AE181" i="1"/>
  <c r="AD181" i="1"/>
  <c r="AC181" i="1"/>
  <c r="AB181" i="1"/>
  <c r="AA181" i="1"/>
  <c r="Z181" i="1"/>
  <c r="S181" i="1"/>
  <c r="R181" i="1"/>
  <c r="AC180" i="1"/>
  <c r="AB180" i="1"/>
  <c r="AA180" i="1"/>
  <c r="AD180" i="1" s="1"/>
  <c r="Z180" i="1"/>
  <c r="S180" i="1"/>
  <c r="R180" i="1"/>
  <c r="AC179" i="1"/>
  <c r="AB179" i="1"/>
  <c r="AA179" i="1"/>
  <c r="AD179" i="1" s="1"/>
  <c r="Z179" i="1"/>
  <c r="S179" i="1"/>
  <c r="R179" i="1"/>
  <c r="AD178" i="1"/>
  <c r="AC178" i="1"/>
  <c r="AB178" i="1"/>
  <c r="AE178" i="1" s="1"/>
  <c r="AA178" i="1"/>
  <c r="Z178" i="1"/>
  <c r="S178" i="1"/>
  <c r="R178" i="1"/>
  <c r="AD177" i="1"/>
  <c r="AC177" i="1"/>
  <c r="AB177" i="1"/>
  <c r="AA177" i="1"/>
  <c r="Z177" i="1"/>
  <c r="S177" i="1"/>
  <c r="R177" i="1"/>
  <c r="AB176" i="1"/>
  <c r="AA176" i="1"/>
  <c r="AD176" i="1" s="1"/>
  <c r="Z176" i="1"/>
  <c r="AC176" i="1" s="1"/>
  <c r="S176" i="1"/>
  <c r="R176" i="1"/>
  <c r="AD175" i="1"/>
  <c r="AC175" i="1"/>
  <c r="AB175" i="1"/>
  <c r="AA175" i="1"/>
  <c r="Z175" i="1"/>
  <c r="S175" i="1"/>
  <c r="R175" i="1"/>
  <c r="AC174" i="1"/>
  <c r="AB174" i="1"/>
  <c r="AA174" i="1"/>
  <c r="AD174" i="1" s="1"/>
  <c r="Z174" i="1"/>
  <c r="S174" i="1"/>
  <c r="R174" i="1"/>
  <c r="AC173" i="1"/>
  <c r="AB173" i="1"/>
  <c r="AE173" i="1" s="1"/>
  <c r="AA173" i="1"/>
  <c r="AD173" i="1" s="1"/>
  <c r="Z173" i="1"/>
  <c r="S173" i="1"/>
  <c r="R173" i="1"/>
  <c r="AD172" i="1"/>
  <c r="AC172" i="1"/>
  <c r="AB172" i="1"/>
  <c r="AA172" i="1"/>
  <c r="Z172" i="1"/>
  <c r="S172" i="1"/>
  <c r="R172" i="1"/>
  <c r="AC171" i="1"/>
  <c r="AB171" i="1"/>
  <c r="AE171" i="1" s="1"/>
  <c r="AA171" i="1"/>
  <c r="AD171" i="1" s="1"/>
  <c r="Z171" i="1"/>
  <c r="S171" i="1"/>
  <c r="R171" i="1"/>
  <c r="AB170" i="1"/>
  <c r="AA170" i="1"/>
  <c r="AD170" i="1" s="1"/>
  <c r="Z170" i="1"/>
  <c r="AC170" i="1" s="1"/>
  <c r="S170" i="1"/>
  <c r="R170" i="1"/>
  <c r="AE169" i="1"/>
  <c r="AD169" i="1"/>
  <c r="AC169" i="1"/>
  <c r="AB169" i="1"/>
  <c r="AA169" i="1"/>
  <c r="Z169" i="1"/>
  <c r="S169" i="1"/>
  <c r="R169" i="1"/>
  <c r="AE168" i="1"/>
  <c r="AD168" i="1"/>
  <c r="AB168" i="1"/>
  <c r="AA168" i="1"/>
  <c r="Z168" i="1"/>
  <c r="AC168" i="1" s="1"/>
  <c r="S168" i="1"/>
  <c r="R168" i="1"/>
  <c r="AC167" i="1"/>
  <c r="AB167" i="1"/>
  <c r="AE167" i="1" s="1"/>
  <c r="AA167" i="1"/>
  <c r="AD167" i="1" s="1"/>
  <c r="Z167" i="1"/>
  <c r="S167" i="1"/>
  <c r="R167" i="1"/>
  <c r="AD166" i="1"/>
  <c r="AC166" i="1"/>
  <c r="AB166" i="1"/>
  <c r="AE166" i="1" s="1"/>
  <c r="AA166" i="1"/>
  <c r="Z166" i="1"/>
  <c r="S166" i="1"/>
  <c r="R166" i="1"/>
  <c r="AC165" i="1"/>
  <c r="AB165" i="1"/>
  <c r="AE165" i="1" s="1"/>
  <c r="AA165" i="1"/>
  <c r="AD165" i="1" s="1"/>
  <c r="Z165" i="1"/>
  <c r="S165" i="1"/>
  <c r="R165" i="1"/>
  <c r="AC164" i="1"/>
  <c r="AB164" i="1"/>
  <c r="AA164" i="1"/>
  <c r="AD164" i="1" s="1"/>
  <c r="Z164" i="1"/>
  <c r="S164" i="1"/>
  <c r="R164" i="1"/>
  <c r="AE163" i="1"/>
  <c r="AD163" i="1"/>
  <c r="AC163" i="1"/>
  <c r="AB163" i="1"/>
  <c r="AA163" i="1"/>
  <c r="Z163" i="1"/>
  <c r="S163" i="1"/>
  <c r="R163" i="1"/>
  <c r="AB162" i="1"/>
  <c r="AA162" i="1"/>
  <c r="AD162" i="1" s="1"/>
  <c r="Z162" i="1"/>
  <c r="AC162" i="1" s="1"/>
  <c r="S162" i="1"/>
  <c r="R162" i="1"/>
  <c r="AC161" i="1"/>
  <c r="AB161" i="1"/>
  <c r="AA161" i="1"/>
  <c r="AD161" i="1" s="1"/>
  <c r="Z161" i="1"/>
  <c r="S161" i="1"/>
  <c r="R161" i="1"/>
  <c r="AD160" i="1"/>
  <c r="AC160" i="1"/>
  <c r="AB160" i="1"/>
  <c r="AE160" i="1" s="1"/>
  <c r="AA160" i="1"/>
  <c r="Z160" i="1"/>
  <c r="S160" i="1"/>
  <c r="R160" i="1"/>
  <c r="AD159" i="1"/>
  <c r="AC159" i="1"/>
  <c r="AB159" i="1"/>
  <c r="AA159" i="1"/>
  <c r="Z159" i="1"/>
  <c r="S159" i="1"/>
  <c r="R159" i="1"/>
  <c r="AB158" i="1"/>
  <c r="AE158" i="1" s="1"/>
  <c r="AA158" i="1"/>
  <c r="AD158" i="1" s="1"/>
  <c r="Z158" i="1"/>
  <c r="AC158" i="1" s="1"/>
  <c r="S158" i="1"/>
  <c r="R158" i="1"/>
  <c r="AD157" i="1"/>
  <c r="AC157" i="1"/>
  <c r="AB157" i="1"/>
  <c r="AA157" i="1"/>
  <c r="Z157" i="1"/>
  <c r="S157" i="1"/>
  <c r="R157" i="1"/>
  <c r="AC156" i="1"/>
  <c r="AB156" i="1"/>
  <c r="AA156" i="1"/>
  <c r="AD156" i="1" s="1"/>
  <c r="Z156" i="1"/>
  <c r="S156" i="1"/>
  <c r="R156" i="1"/>
  <c r="AC155" i="1"/>
  <c r="AB155" i="1"/>
  <c r="AE155" i="1" s="1"/>
  <c r="AA155" i="1"/>
  <c r="AD155" i="1" s="1"/>
  <c r="Z155" i="1"/>
  <c r="S155" i="1"/>
  <c r="R155" i="1"/>
  <c r="AD154" i="1"/>
  <c r="AC154" i="1"/>
  <c r="AB154" i="1"/>
  <c r="AA154" i="1"/>
  <c r="Z154" i="1"/>
  <c r="S154" i="1"/>
  <c r="R154" i="1"/>
  <c r="AC153" i="1"/>
  <c r="AB153" i="1"/>
  <c r="AE153" i="1" s="1"/>
  <c r="AA153" i="1"/>
  <c r="AD153" i="1" s="1"/>
  <c r="Z153" i="1"/>
  <c r="S153" i="1"/>
  <c r="R153" i="1"/>
  <c r="AB152" i="1"/>
  <c r="AA152" i="1"/>
  <c r="AD152" i="1" s="1"/>
  <c r="Z152" i="1"/>
  <c r="AC152" i="1" s="1"/>
  <c r="S152" i="1"/>
  <c r="R152" i="1"/>
  <c r="AD151" i="1"/>
  <c r="AC151" i="1"/>
  <c r="AB151" i="1"/>
  <c r="AA151" i="1"/>
  <c r="Z151" i="1"/>
  <c r="S151" i="1"/>
  <c r="R151" i="1"/>
  <c r="AE150" i="1"/>
  <c r="AD150" i="1"/>
  <c r="AB150" i="1"/>
  <c r="AA150" i="1"/>
  <c r="Z150" i="1"/>
  <c r="AC150" i="1" s="1"/>
  <c r="S150" i="1"/>
  <c r="R150" i="1"/>
  <c r="AC149" i="1"/>
  <c r="AB149" i="1"/>
  <c r="AA149" i="1"/>
  <c r="AD149" i="1" s="1"/>
  <c r="Z149" i="1"/>
  <c r="S149" i="1"/>
  <c r="R149" i="1"/>
  <c r="AD148" i="1"/>
  <c r="AC148" i="1"/>
  <c r="AB148" i="1"/>
  <c r="AE148" i="1" s="1"/>
  <c r="AA148" i="1"/>
  <c r="Z148" i="1"/>
  <c r="S148" i="1"/>
  <c r="R148" i="1"/>
  <c r="AC147" i="1"/>
  <c r="AB147" i="1"/>
  <c r="AE147" i="1" s="1"/>
  <c r="AA147" i="1"/>
  <c r="AD147" i="1" s="1"/>
  <c r="Z147" i="1"/>
  <c r="S147" i="1"/>
  <c r="R147" i="1"/>
  <c r="AC146" i="1"/>
  <c r="AB146" i="1"/>
  <c r="AA146" i="1"/>
  <c r="AD146" i="1" s="1"/>
  <c r="Z146" i="1"/>
  <c r="S146" i="1"/>
  <c r="R146" i="1"/>
  <c r="AE145" i="1"/>
  <c r="AD145" i="1"/>
  <c r="AC145" i="1"/>
  <c r="AB145" i="1"/>
  <c r="AA145" i="1"/>
  <c r="Z145" i="1"/>
  <c r="S145" i="1"/>
  <c r="R145" i="1"/>
  <c r="AB144" i="1"/>
  <c r="AA144" i="1"/>
  <c r="AD144" i="1" s="1"/>
  <c r="Z144" i="1"/>
  <c r="AC144" i="1" s="1"/>
  <c r="S144" i="1"/>
  <c r="R144" i="1"/>
  <c r="AC143" i="1"/>
  <c r="AB143" i="1"/>
  <c r="AA143" i="1"/>
  <c r="AD143" i="1" s="1"/>
  <c r="Z143" i="1"/>
  <c r="S143" i="1"/>
  <c r="R143" i="1"/>
  <c r="AD142" i="1"/>
  <c r="AC142" i="1"/>
  <c r="AB142" i="1"/>
  <c r="AE142" i="1" s="1"/>
  <c r="AA142" i="1"/>
  <c r="Z142" i="1"/>
  <c r="S142" i="1"/>
  <c r="R142" i="1"/>
  <c r="AC141" i="1"/>
  <c r="AB141" i="1"/>
  <c r="AA141" i="1"/>
  <c r="AD141" i="1" s="1"/>
  <c r="Z141" i="1"/>
  <c r="S141" i="1"/>
  <c r="R141" i="1"/>
  <c r="AB140" i="1"/>
  <c r="AA140" i="1"/>
  <c r="AD140" i="1" s="1"/>
  <c r="Z140" i="1"/>
  <c r="AC140" i="1" s="1"/>
  <c r="S140" i="1"/>
  <c r="R140" i="1"/>
  <c r="AD139" i="1"/>
  <c r="AC139" i="1"/>
  <c r="AB139" i="1"/>
  <c r="AA139" i="1"/>
  <c r="Z139" i="1"/>
  <c r="S139" i="1"/>
  <c r="R139" i="1"/>
  <c r="AC138" i="1"/>
  <c r="AB138" i="1"/>
  <c r="AA138" i="1"/>
  <c r="AD138" i="1" s="1"/>
  <c r="Z138" i="1"/>
  <c r="S138" i="1"/>
  <c r="R138" i="1"/>
  <c r="AC137" i="1"/>
  <c r="AB137" i="1"/>
  <c r="AE137" i="1" s="1"/>
  <c r="AA137" i="1"/>
  <c r="AD137" i="1" s="1"/>
  <c r="Z137" i="1"/>
  <c r="S137" i="1"/>
  <c r="R137" i="1"/>
  <c r="AD136" i="1"/>
  <c r="AC136" i="1"/>
  <c r="AB136" i="1"/>
  <c r="AA136" i="1"/>
  <c r="Z136" i="1"/>
  <c r="S136" i="1"/>
  <c r="R136" i="1"/>
  <c r="AC135" i="1"/>
  <c r="AB135" i="1"/>
  <c r="AE135" i="1" s="1"/>
  <c r="AA135" i="1"/>
  <c r="AD135" i="1" s="1"/>
  <c r="Z135" i="1"/>
  <c r="S135" i="1"/>
  <c r="R135" i="1"/>
  <c r="AB134" i="1"/>
  <c r="AA134" i="1"/>
  <c r="AD134" i="1" s="1"/>
  <c r="Z134" i="1"/>
  <c r="AC134" i="1" s="1"/>
  <c r="S134" i="1"/>
  <c r="R134" i="1"/>
  <c r="AD133" i="1"/>
  <c r="AC133" i="1"/>
  <c r="AB133" i="1"/>
  <c r="AA133" i="1"/>
  <c r="Z133" i="1"/>
  <c r="S133" i="1"/>
  <c r="R133" i="1"/>
  <c r="AE132" i="1"/>
  <c r="AD132" i="1"/>
  <c r="AB132" i="1"/>
  <c r="AA132" i="1"/>
  <c r="Z132" i="1"/>
  <c r="AC132" i="1" s="1"/>
  <c r="S132" i="1"/>
  <c r="R132" i="1"/>
  <c r="AC131" i="1"/>
  <c r="AB131" i="1"/>
  <c r="AA131" i="1"/>
  <c r="AD131" i="1" s="1"/>
  <c r="Z131" i="1"/>
  <c r="S131" i="1"/>
  <c r="R131" i="1"/>
  <c r="AD130" i="1"/>
  <c r="AC130" i="1"/>
  <c r="AB130" i="1"/>
  <c r="AE130" i="1" s="1"/>
  <c r="AA130" i="1"/>
  <c r="Z130" i="1"/>
  <c r="S130" i="1"/>
  <c r="R130" i="1"/>
  <c r="AC129" i="1"/>
  <c r="AB129" i="1"/>
  <c r="AE129" i="1" s="1"/>
  <c r="AA129" i="1"/>
  <c r="AD129" i="1" s="1"/>
  <c r="Z129" i="1"/>
  <c r="S129" i="1"/>
  <c r="R129" i="1"/>
  <c r="AC128" i="1"/>
  <c r="AB128" i="1"/>
  <c r="AA128" i="1"/>
  <c r="AD128" i="1" s="1"/>
  <c r="Z128" i="1"/>
  <c r="S128" i="1"/>
  <c r="R128" i="1"/>
  <c r="AE127" i="1"/>
  <c r="AD127" i="1"/>
  <c r="AC127" i="1"/>
  <c r="AB127" i="1"/>
  <c r="AA127" i="1"/>
  <c r="Z127" i="1"/>
  <c r="S127" i="1"/>
  <c r="R127" i="1"/>
  <c r="AE126" i="1"/>
  <c r="AB126" i="1"/>
  <c r="AA126" i="1"/>
  <c r="AD126" i="1" s="1"/>
  <c r="Z126" i="1"/>
  <c r="AC126" i="1" s="1"/>
  <c r="S126" i="1"/>
  <c r="R126" i="1"/>
  <c r="AC125" i="1"/>
  <c r="AB125" i="1"/>
  <c r="AE125" i="1" s="1"/>
  <c r="AA125" i="1"/>
  <c r="AD125" i="1" s="1"/>
  <c r="Z125" i="1"/>
  <c r="S125" i="1"/>
  <c r="R125" i="1"/>
  <c r="AD124" i="1"/>
  <c r="AC124" i="1"/>
  <c r="AB124" i="1"/>
  <c r="AE124" i="1" s="1"/>
  <c r="AA124" i="1"/>
  <c r="Z124" i="1"/>
  <c r="S124" i="1"/>
  <c r="R124" i="1"/>
  <c r="AE123" i="1"/>
  <c r="AC123" i="1"/>
  <c r="AB123" i="1"/>
  <c r="AA123" i="1"/>
  <c r="AD123" i="1" s="1"/>
  <c r="Z123" i="1"/>
  <c r="S123" i="1"/>
  <c r="R123" i="1"/>
  <c r="AB122" i="1"/>
  <c r="AA122" i="1"/>
  <c r="AD122" i="1" s="1"/>
  <c r="Z122" i="1"/>
  <c r="AC122" i="1" s="1"/>
  <c r="S122" i="1"/>
  <c r="R122" i="1"/>
  <c r="AB121" i="1"/>
  <c r="AA121" i="1"/>
  <c r="AD121" i="1" s="1"/>
  <c r="Z121" i="1"/>
  <c r="AC121" i="1" s="1"/>
  <c r="S121" i="1"/>
  <c r="R121" i="1"/>
  <c r="AC120" i="1"/>
  <c r="AB120" i="1"/>
  <c r="AA120" i="1"/>
  <c r="AD120" i="1" s="1"/>
  <c r="Z120" i="1"/>
  <c r="S120" i="1"/>
  <c r="R120" i="1"/>
  <c r="AE119" i="1"/>
  <c r="AD119" i="1"/>
  <c r="AB119" i="1"/>
  <c r="AA119" i="1"/>
  <c r="Z119" i="1"/>
  <c r="AC119" i="1" s="1"/>
  <c r="S119" i="1"/>
  <c r="R119" i="1"/>
  <c r="AB118" i="1"/>
  <c r="AA118" i="1"/>
  <c r="AD118" i="1" s="1"/>
  <c r="Z118" i="1"/>
  <c r="AC118" i="1" s="1"/>
  <c r="S118" i="1"/>
  <c r="R118" i="1"/>
  <c r="AC117" i="1"/>
  <c r="AB117" i="1"/>
  <c r="AA117" i="1"/>
  <c r="AD117" i="1" s="1"/>
  <c r="Z117" i="1"/>
  <c r="S117" i="1"/>
  <c r="R117" i="1"/>
  <c r="AE116" i="1"/>
  <c r="AD116" i="1"/>
  <c r="AB116" i="1"/>
  <c r="AA116" i="1"/>
  <c r="Z116" i="1"/>
  <c r="AC116" i="1" s="1"/>
  <c r="S116" i="1"/>
  <c r="R116" i="1"/>
  <c r="AB115" i="1"/>
  <c r="AA115" i="1"/>
  <c r="AD115" i="1" s="1"/>
  <c r="Z115" i="1"/>
  <c r="AC115" i="1" s="1"/>
  <c r="S115" i="1"/>
  <c r="R115" i="1"/>
  <c r="AC114" i="1"/>
  <c r="AB114" i="1"/>
  <c r="AA114" i="1"/>
  <c r="AD114" i="1" s="1"/>
  <c r="Z114" i="1"/>
  <c r="S114" i="1"/>
  <c r="R114" i="1"/>
  <c r="AE113" i="1"/>
  <c r="AD113" i="1"/>
  <c r="AB113" i="1"/>
  <c r="AA113" i="1"/>
  <c r="Z113" i="1"/>
  <c r="AC113" i="1" s="1"/>
  <c r="S113" i="1"/>
  <c r="R113" i="1"/>
  <c r="AB112" i="1"/>
  <c r="AA112" i="1"/>
  <c r="AD112" i="1" s="1"/>
  <c r="Z112" i="1"/>
  <c r="AC112" i="1" s="1"/>
  <c r="S112" i="1"/>
  <c r="R112" i="1"/>
  <c r="AE111" i="1"/>
  <c r="AC111" i="1"/>
  <c r="AB111" i="1"/>
  <c r="AA111" i="1"/>
  <c r="AD111" i="1" s="1"/>
  <c r="Z111" i="1"/>
  <c r="S111" i="1"/>
  <c r="R111" i="1"/>
  <c r="AE110" i="1"/>
  <c r="AD110" i="1"/>
  <c r="AC110" i="1"/>
  <c r="AB110" i="1"/>
  <c r="AA110" i="1"/>
  <c r="Z110" i="1"/>
  <c r="S110" i="1"/>
  <c r="R110" i="1"/>
  <c r="AB109" i="1"/>
  <c r="AA109" i="1"/>
  <c r="AD109" i="1" s="1"/>
  <c r="Z109" i="1"/>
  <c r="AC109" i="1" s="1"/>
  <c r="S109" i="1"/>
  <c r="R109" i="1"/>
  <c r="AC108" i="1"/>
  <c r="AB108" i="1"/>
  <c r="AA108" i="1"/>
  <c r="AD108" i="1" s="1"/>
  <c r="Z108" i="1"/>
  <c r="S108" i="1"/>
  <c r="R108" i="1"/>
  <c r="AE107" i="1"/>
  <c r="AD107" i="1"/>
  <c r="AC107" i="1"/>
  <c r="AB107" i="1"/>
  <c r="AA107" i="1"/>
  <c r="Z107" i="1"/>
  <c r="S107" i="1"/>
  <c r="R107" i="1"/>
  <c r="AE106" i="1"/>
  <c r="AB106" i="1"/>
  <c r="AA106" i="1"/>
  <c r="AD106" i="1" s="1"/>
  <c r="Z106" i="1"/>
  <c r="AC106" i="1" s="1"/>
  <c r="S106" i="1"/>
  <c r="R106" i="1"/>
  <c r="AE105" i="1"/>
  <c r="AC105" i="1"/>
  <c r="AB105" i="1"/>
  <c r="AA105" i="1"/>
  <c r="AD105" i="1" s="1"/>
  <c r="Z105" i="1"/>
  <c r="S105" i="1"/>
  <c r="R105" i="1"/>
  <c r="AF104" i="1"/>
  <c r="AE104" i="1"/>
  <c r="AD104" i="1"/>
  <c r="AB104" i="1"/>
  <c r="AA104" i="1"/>
  <c r="Z104" i="1"/>
  <c r="AC104" i="1" s="1"/>
  <c r="S104" i="1"/>
  <c r="R104" i="1"/>
  <c r="AF103" i="1"/>
  <c r="AC103" i="1"/>
  <c r="AB103" i="1"/>
  <c r="AE103" i="1" s="1"/>
  <c r="AA103" i="1"/>
  <c r="AD103" i="1" s="1"/>
  <c r="Z103" i="1"/>
  <c r="S103" i="1"/>
  <c r="R103" i="1"/>
  <c r="AD102" i="1"/>
  <c r="AB102" i="1"/>
  <c r="AE102" i="1" s="1"/>
  <c r="AA102" i="1"/>
  <c r="Z102" i="1"/>
  <c r="AF102" i="1" s="1"/>
  <c r="S102" i="1"/>
  <c r="R102" i="1"/>
  <c r="AD101" i="1"/>
  <c r="AB101" i="1"/>
  <c r="AE101" i="1" s="1"/>
  <c r="AA101" i="1"/>
  <c r="Z101" i="1"/>
  <c r="AC101" i="1" s="1"/>
  <c r="S101" i="1"/>
  <c r="R101" i="1"/>
  <c r="AD100" i="1"/>
  <c r="AC100" i="1"/>
  <c r="AB100" i="1"/>
  <c r="AE100" i="1" s="1"/>
  <c r="AA100" i="1"/>
  <c r="Z100" i="1"/>
  <c r="S100" i="1"/>
  <c r="R100" i="1"/>
  <c r="AD99" i="1"/>
  <c r="AB99" i="1"/>
  <c r="AE99" i="1" s="1"/>
  <c r="AA99" i="1"/>
  <c r="Z99" i="1"/>
  <c r="AC99" i="1" s="1"/>
  <c r="S99" i="1"/>
  <c r="R99" i="1"/>
  <c r="AD98" i="1"/>
  <c r="AB98" i="1"/>
  <c r="AE98" i="1" s="1"/>
  <c r="AA98" i="1"/>
  <c r="Z98" i="1"/>
  <c r="AC98" i="1" s="1"/>
  <c r="S98" i="1"/>
  <c r="R98" i="1"/>
  <c r="AD97" i="1"/>
  <c r="AC97" i="1"/>
  <c r="AB97" i="1"/>
  <c r="AE97" i="1" s="1"/>
  <c r="AA97" i="1"/>
  <c r="Z97" i="1"/>
  <c r="S97" i="1"/>
  <c r="R97" i="1"/>
  <c r="AD96" i="1"/>
  <c r="AB96" i="1"/>
  <c r="AE96" i="1" s="1"/>
  <c r="AA96" i="1"/>
  <c r="Z96" i="1"/>
  <c r="AC96" i="1" s="1"/>
  <c r="S96" i="1"/>
  <c r="R96" i="1"/>
  <c r="AD95" i="1"/>
  <c r="AB95" i="1"/>
  <c r="AE95" i="1" s="1"/>
  <c r="AA95" i="1"/>
  <c r="Z95" i="1"/>
  <c r="AC95" i="1" s="1"/>
  <c r="S95" i="1"/>
  <c r="R95" i="1"/>
  <c r="AD94" i="1"/>
  <c r="AC94" i="1"/>
  <c r="AB94" i="1"/>
  <c r="AE94" i="1" s="1"/>
  <c r="AA94" i="1"/>
  <c r="Z94" i="1"/>
  <c r="S94" i="1"/>
  <c r="R94" i="1"/>
  <c r="AD93" i="1"/>
  <c r="AB93" i="1"/>
  <c r="AE93" i="1" s="1"/>
  <c r="AA93" i="1"/>
  <c r="Z93" i="1"/>
  <c r="AC93" i="1" s="1"/>
  <c r="S93" i="1"/>
  <c r="R93" i="1"/>
  <c r="AD92" i="1"/>
  <c r="AB92" i="1"/>
  <c r="AE92" i="1" s="1"/>
  <c r="AA92" i="1"/>
  <c r="Z92" i="1"/>
  <c r="AC92" i="1" s="1"/>
  <c r="S92" i="1"/>
  <c r="R92" i="1"/>
  <c r="AD91" i="1"/>
  <c r="AC91" i="1"/>
  <c r="AB91" i="1"/>
  <c r="AE91" i="1" s="1"/>
  <c r="AA91" i="1"/>
  <c r="Z91" i="1"/>
  <c r="S91" i="1"/>
  <c r="R91" i="1"/>
  <c r="AD90" i="1"/>
  <c r="AB90" i="1"/>
  <c r="AE90" i="1" s="1"/>
  <c r="AA90" i="1"/>
  <c r="Z90" i="1"/>
  <c r="AC90" i="1" s="1"/>
  <c r="S90" i="1"/>
  <c r="R90" i="1"/>
  <c r="AD89" i="1"/>
  <c r="AB89" i="1"/>
  <c r="AE89" i="1" s="1"/>
  <c r="AA89" i="1"/>
  <c r="Z89" i="1"/>
  <c r="AC89" i="1" s="1"/>
  <c r="S89" i="1"/>
  <c r="R89" i="1"/>
  <c r="AD88" i="1"/>
  <c r="AC88" i="1"/>
  <c r="AB88" i="1"/>
  <c r="AE88" i="1" s="1"/>
  <c r="AA88" i="1"/>
  <c r="Z88" i="1"/>
  <c r="S88" i="1"/>
  <c r="R88" i="1"/>
  <c r="AD87" i="1"/>
  <c r="AB87" i="1"/>
  <c r="AE87" i="1" s="1"/>
  <c r="AA87" i="1"/>
  <c r="Z87" i="1"/>
  <c r="AC87" i="1" s="1"/>
  <c r="S87" i="1"/>
  <c r="R87" i="1"/>
  <c r="AD86" i="1"/>
  <c r="AB86" i="1"/>
  <c r="AE86" i="1" s="1"/>
  <c r="AA86" i="1"/>
  <c r="Z86" i="1"/>
  <c r="AC86" i="1" s="1"/>
  <c r="S86" i="1"/>
  <c r="R86" i="1"/>
  <c r="AD85" i="1"/>
  <c r="AC85" i="1"/>
  <c r="AB85" i="1"/>
  <c r="AE85" i="1" s="1"/>
  <c r="AA85" i="1"/>
  <c r="Z85" i="1"/>
  <c r="S85" i="1"/>
  <c r="R85" i="1"/>
  <c r="AD84" i="1"/>
  <c r="AB84" i="1"/>
  <c r="AE84" i="1" s="1"/>
  <c r="AA84" i="1"/>
  <c r="Z84" i="1"/>
  <c r="AC84" i="1" s="1"/>
  <c r="S84" i="1"/>
  <c r="R84" i="1"/>
  <c r="AD83" i="1"/>
  <c r="AB83" i="1"/>
  <c r="AE83" i="1" s="1"/>
  <c r="AA83" i="1"/>
  <c r="Z83" i="1"/>
  <c r="AC83" i="1" s="1"/>
  <c r="S83" i="1"/>
  <c r="R83" i="1"/>
  <c r="AD82" i="1"/>
  <c r="AC82" i="1"/>
  <c r="AB82" i="1"/>
  <c r="AE82" i="1" s="1"/>
  <c r="AA82" i="1"/>
  <c r="Z82" i="1"/>
  <c r="S82" i="1"/>
  <c r="R82" i="1"/>
  <c r="AD81" i="1"/>
  <c r="AB81" i="1"/>
  <c r="AE81" i="1" s="1"/>
  <c r="AA81" i="1"/>
  <c r="Z81" i="1"/>
  <c r="AC81" i="1" s="1"/>
  <c r="S81" i="1"/>
  <c r="R81" i="1"/>
  <c r="AD80" i="1"/>
  <c r="AB80" i="1"/>
  <c r="AE80" i="1" s="1"/>
  <c r="AA80" i="1"/>
  <c r="Z80" i="1"/>
  <c r="AC80" i="1" s="1"/>
  <c r="S80" i="1"/>
  <c r="R80" i="1"/>
  <c r="AD79" i="1"/>
  <c r="AC79" i="1"/>
  <c r="AB79" i="1"/>
  <c r="AE79" i="1" s="1"/>
  <c r="AA79" i="1"/>
  <c r="Z79" i="1"/>
  <c r="S79" i="1"/>
  <c r="R79" i="1"/>
  <c r="AD78" i="1"/>
  <c r="AB78" i="1"/>
  <c r="AE78" i="1" s="1"/>
  <c r="AA78" i="1"/>
  <c r="Z78" i="1"/>
  <c r="AC78" i="1" s="1"/>
  <c r="S78" i="1"/>
  <c r="R78" i="1"/>
  <c r="AD77" i="1"/>
  <c r="AB77" i="1"/>
  <c r="AE77" i="1" s="1"/>
  <c r="AA77" i="1"/>
  <c r="Z77" i="1"/>
  <c r="AC77" i="1" s="1"/>
  <c r="S77" i="1"/>
  <c r="R77" i="1"/>
  <c r="AD76" i="1"/>
  <c r="AC76" i="1"/>
  <c r="AB76" i="1"/>
  <c r="AE76" i="1" s="1"/>
  <c r="AA76" i="1"/>
  <c r="Z76" i="1"/>
  <c r="S76" i="1"/>
  <c r="R76" i="1"/>
  <c r="AD75" i="1"/>
  <c r="AB75" i="1"/>
  <c r="AE75" i="1" s="1"/>
  <c r="AA75" i="1"/>
  <c r="Z75" i="1"/>
  <c r="AC75" i="1" s="1"/>
  <c r="S75" i="1"/>
  <c r="R75" i="1"/>
  <c r="AD74" i="1"/>
  <c r="AB74" i="1"/>
  <c r="AE74" i="1" s="1"/>
  <c r="AA74" i="1"/>
  <c r="Z74" i="1"/>
  <c r="AC74" i="1" s="1"/>
  <c r="S74" i="1"/>
  <c r="R74" i="1"/>
  <c r="AD73" i="1"/>
  <c r="AC73" i="1"/>
  <c r="AB73" i="1"/>
  <c r="AE73" i="1" s="1"/>
  <c r="AA73" i="1"/>
  <c r="Z73" i="1"/>
  <c r="S73" i="1"/>
  <c r="R73" i="1"/>
  <c r="AD72" i="1"/>
  <c r="AB72" i="1"/>
  <c r="AE72" i="1" s="1"/>
  <c r="AA72" i="1"/>
  <c r="Z72" i="1"/>
  <c r="AC72" i="1" s="1"/>
  <c r="S72" i="1"/>
  <c r="R72" i="1"/>
  <c r="AD71" i="1"/>
  <c r="AB71" i="1"/>
  <c r="AE71" i="1" s="1"/>
  <c r="AA71" i="1"/>
  <c r="Z71" i="1"/>
  <c r="AC71" i="1" s="1"/>
  <c r="S71" i="1"/>
  <c r="R71" i="1"/>
  <c r="AD70" i="1"/>
  <c r="AC70" i="1"/>
  <c r="AB70" i="1"/>
  <c r="AE70" i="1" s="1"/>
  <c r="AA70" i="1"/>
  <c r="Z70" i="1"/>
  <c r="S70" i="1"/>
  <c r="R70" i="1"/>
  <c r="AD69" i="1"/>
  <c r="AB69" i="1"/>
  <c r="AE69" i="1" s="1"/>
  <c r="AA69" i="1"/>
  <c r="Z69" i="1"/>
  <c r="AC69" i="1" s="1"/>
  <c r="S69" i="1"/>
  <c r="R69" i="1"/>
  <c r="AD68" i="1"/>
  <c r="AB68" i="1"/>
  <c r="AE68" i="1" s="1"/>
  <c r="AA68" i="1"/>
  <c r="Z68" i="1"/>
  <c r="AC68" i="1" s="1"/>
  <c r="S68" i="1"/>
  <c r="R68" i="1"/>
  <c r="AD67" i="1"/>
  <c r="AC67" i="1"/>
  <c r="AB67" i="1"/>
  <c r="AE67" i="1" s="1"/>
  <c r="AA67" i="1"/>
  <c r="Z67" i="1"/>
  <c r="S67" i="1"/>
  <c r="R67" i="1"/>
  <c r="AD66" i="1"/>
  <c r="AB66" i="1"/>
  <c r="AE66" i="1" s="1"/>
  <c r="AA66" i="1"/>
  <c r="Z66" i="1"/>
  <c r="AC66" i="1" s="1"/>
  <c r="S66" i="1"/>
  <c r="R66" i="1"/>
  <c r="AD65" i="1"/>
  <c r="AB65" i="1"/>
  <c r="AE65" i="1" s="1"/>
  <c r="AA65" i="1"/>
  <c r="Z65" i="1"/>
  <c r="AC65" i="1" s="1"/>
  <c r="S65" i="1"/>
  <c r="R65" i="1"/>
  <c r="AD64" i="1"/>
  <c r="AC64" i="1"/>
  <c r="AB64" i="1"/>
  <c r="AE64" i="1" s="1"/>
  <c r="AA64" i="1"/>
  <c r="Z64" i="1"/>
  <c r="S64" i="1"/>
  <c r="R64" i="1"/>
  <c r="AD63" i="1"/>
  <c r="AB63" i="1"/>
  <c r="AE63" i="1" s="1"/>
  <c r="AA63" i="1"/>
  <c r="Z63" i="1"/>
  <c r="AC63" i="1" s="1"/>
  <c r="S63" i="1"/>
  <c r="R63" i="1"/>
  <c r="AD62" i="1"/>
  <c r="AB62" i="1"/>
  <c r="AE62" i="1" s="1"/>
  <c r="AA62" i="1"/>
  <c r="Z62" i="1"/>
  <c r="AC62" i="1" s="1"/>
  <c r="S62" i="1"/>
  <c r="R62" i="1"/>
  <c r="AD61" i="1"/>
  <c r="AC61" i="1"/>
  <c r="AB61" i="1"/>
  <c r="AE61" i="1" s="1"/>
  <c r="AA61" i="1"/>
  <c r="Z61" i="1"/>
  <c r="S61" i="1"/>
  <c r="R61" i="1"/>
  <c r="AD60" i="1"/>
  <c r="AB60" i="1"/>
  <c r="AE60" i="1" s="1"/>
  <c r="AA60" i="1"/>
  <c r="Z60" i="1"/>
  <c r="AC60" i="1" s="1"/>
  <c r="S60" i="1"/>
  <c r="R60" i="1"/>
  <c r="AD59" i="1"/>
  <c r="AB59" i="1"/>
  <c r="AE59" i="1" s="1"/>
  <c r="AA59" i="1"/>
  <c r="Z59" i="1"/>
  <c r="AC59" i="1" s="1"/>
  <c r="S59" i="1"/>
  <c r="R59" i="1"/>
  <c r="AD58" i="1"/>
  <c r="AC58" i="1"/>
  <c r="AB58" i="1"/>
  <c r="AE58" i="1" s="1"/>
  <c r="AA58" i="1"/>
  <c r="Z58" i="1"/>
  <c r="S58" i="1"/>
  <c r="R58" i="1"/>
  <c r="AD57" i="1"/>
  <c r="AB57" i="1"/>
  <c r="AE57" i="1" s="1"/>
  <c r="AA57" i="1"/>
  <c r="Z57" i="1"/>
  <c r="AC57" i="1" s="1"/>
  <c r="S57" i="1"/>
  <c r="R57" i="1"/>
  <c r="AD56" i="1"/>
  <c r="AB56" i="1"/>
  <c r="AE56" i="1" s="1"/>
  <c r="AA56" i="1"/>
  <c r="Z56" i="1"/>
  <c r="AC56" i="1" s="1"/>
  <c r="S56" i="1"/>
  <c r="R56" i="1"/>
  <c r="AD55" i="1"/>
  <c r="AC55" i="1"/>
  <c r="AB55" i="1"/>
  <c r="AE55" i="1" s="1"/>
  <c r="AA55" i="1"/>
  <c r="Z55" i="1"/>
  <c r="S55" i="1"/>
  <c r="R55" i="1"/>
  <c r="AD54" i="1"/>
  <c r="AB54" i="1"/>
  <c r="AE54" i="1" s="1"/>
  <c r="AA54" i="1"/>
  <c r="Z54" i="1"/>
  <c r="AC54" i="1" s="1"/>
  <c r="S54" i="1"/>
  <c r="R54" i="1"/>
  <c r="AD53" i="1"/>
  <c r="AB53" i="1"/>
  <c r="AE53" i="1" s="1"/>
  <c r="AA53" i="1"/>
  <c r="Z53" i="1"/>
  <c r="AC53" i="1" s="1"/>
  <c r="S53" i="1"/>
  <c r="R53" i="1"/>
  <c r="AD52" i="1"/>
  <c r="AC52" i="1"/>
  <c r="AB52" i="1"/>
  <c r="AE52" i="1" s="1"/>
  <c r="AA52" i="1"/>
  <c r="Z52" i="1"/>
  <c r="S52" i="1"/>
  <c r="R52" i="1"/>
  <c r="AD51" i="1"/>
  <c r="AB51" i="1"/>
  <c r="AE51" i="1" s="1"/>
  <c r="AA51" i="1"/>
  <c r="Z51" i="1"/>
  <c r="AC51" i="1" s="1"/>
  <c r="S51" i="1"/>
  <c r="R51" i="1"/>
  <c r="AD50" i="1"/>
  <c r="AB50" i="1"/>
  <c r="AE50" i="1" s="1"/>
  <c r="AA50" i="1"/>
  <c r="Z50" i="1"/>
  <c r="AC50" i="1" s="1"/>
  <c r="S50" i="1"/>
  <c r="R50" i="1"/>
  <c r="AD49" i="1"/>
  <c r="AC49" i="1"/>
  <c r="AB49" i="1"/>
  <c r="AE49" i="1" s="1"/>
  <c r="AA49" i="1"/>
  <c r="Z49" i="1"/>
  <c r="S49" i="1"/>
  <c r="R49" i="1"/>
  <c r="AD48" i="1"/>
  <c r="AB48" i="1"/>
  <c r="AE48" i="1" s="1"/>
  <c r="AA48" i="1"/>
  <c r="Z48" i="1"/>
  <c r="AC48" i="1" s="1"/>
  <c r="S48" i="1"/>
  <c r="R48" i="1"/>
  <c r="AD47" i="1"/>
  <c r="AC47" i="1"/>
  <c r="AB47" i="1"/>
  <c r="AE47" i="1" s="1"/>
  <c r="AA47" i="1"/>
  <c r="Z47" i="1"/>
  <c r="S47" i="1"/>
  <c r="R47" i="1"/>
  <c r="AD46" i="1"/>
  <c r="AC46" i="1"/>
  <c r="AB46" i="1"/>
  <c r="AE46" i="1" s="1"/>
  <c r="AA46" i="1"/>
  <c r="Z46" i="1"/>
  <c r="S46" i="1"/>
  <c r="R46" i="1"/>
  <c r="AD45" i="1"/>
  <c r="AB45" i="1"/>
  <c r="AE45" i="1" s="1"/>
  <c r="AA45" i="1"/>
  <c r="Z45" i="1"/>
  <c r="AC45" i="1" s="1"/>
  <c r="S45" i="1"/>
  <c r="R45" i="1"/>
  <c r="AD44" i="1"/>
  <c r="AC44" i="1"/>
  <c r="AB44" i="1"/>
  <c r="AE44" i="1" s="1"/>
  <c r="AA44" i="1"/>
  <c r="Z44" i="1"/>
  <c r="S44" i="1"/>
  <c r="R44" i="1"/>
  <c r="AD43" i="1"/>
  <c r="AC43" i="1"/>
  <c r="AB43" i="1"/>
  <c r="AE43" i="1" s="1"/>
  <c r="AA43" i="1"/>
  <c r="Z43" i="1"/>
  <c r="S43" i="1"/>
  <c r="R43" i="1"/>
  <c r="AD42" i="1"/>
  <c r="AB42" i="1"/>
  <c r="AE42" i="1" s="1"/>
  <c r="AA42" i="1"/>
  <c r="Z42" i="1"/>
  <c r="AC42" i="1" s="1"/>
  <c r="S42" i="1"/>
  <c r="R42" i="1"/>
  <c r="AD41" i="1"/>
  <c r="AC41" i="1"/>
  <c r="AB41" i="1"/>
  <c r="AE41" i="1" s="1"/>
  <c r="AA41" i="1"/>
  <c r="Z41" i="1"/>
  <c r="S41" i="1"/>
  <c r="R41" i="1"/>
  <c r="AD40" i="1"/>
  <c r="AC40" i="1"/>
  <c r="AB40" i="1"/>
  <c r="AE40" i="1" s="1"/>
  <c r="AA40" i="1"/>
  <c r="Z40" i="1"/>
  <c r="S40" i="1"/>
  <c r="R40" i="1"/>
  <c r="AD39" i="1"/>
  <c r="AB39" i="1"/>
  <c r="AE39" i="1" s="1"/>
  <c r="AA39" i="1"/>
  <c r="Z39" i="1"/>
  <c r="AC39" i="1" s="1"/>
  <c r="S39" i="1"/>
  <c r="R39" i="1"/>
  <c r="AD38" i="1"/>
  <c r="AC38" i="1"/>
  <c r="AB38" i="1"/>
  <c r="AE38" i="1" s="1"/>
  <c r="AA38" i="1"/>
  <c r="Z38" i="1"/>
  <c r="S38" i="1"/>
  <c r="R38" i="1"/>
  <c r="AD37" i="1"/>
  <c r="AC37" i="1"/>
  <c r="AB37" i="1"/>
  <c r="AE37" i="1" s="1"/>
  <c r="AA37" i="1"/>
  <c r="Z37" i="1"/>
  <c r="S37" i="1"/>
  <c r="R37" i="1"/>
  <c r="AD36" i="1"/>
  <c r="AB36" i="1"/>
  <c r="AE36" i="1" s="1"/>
  <c r="AA36" i="1"/>
  <c r="Z36" i="1"/>
  <c r="AC36" i="1" s="1"/>
  <c r="S36" i="1"/>
  <c r="R36" i="1"/>
  <c r="AD35" i="1"/>
  <c r="AC35" i="1"/>
  <c r="AB35" i="1"/>
  <c r="AE35" i="1" s="1"/>
  <c r="AA35" i="1"/>
  <c r="Z35" i="1"/>
  <c r="S35" i="1"/>
  <c r="R35" i="1"/>
  <c r="AD34" i="1"/>
  <c r="AC34" i="1"/>
  <c r="AB34" i="1"/>
  <c r="AE34" i="1" s="1"/>
  <c r="AA34" i="1"/>
  <c r="Z34" i="1"/>
  <c r="S34" i="1"/>
  <c r="R34" i="1"/>
  <c r="AD33" i="1"/>
  <c r="AB33" i="1"/>
  <c r="AE33" i="1" s="1"/>
  <c r="AA33" i="1"/>
  <c r="Z33" i="1"/>
  <c r="AC33" i="1" s="1"/>
  <c r="S33" i="1"/>
  <c r="R33" i="1"/>
  <c r="AD32" i="1"/>
  <c r="AC32" i="1"/>
  <c r="AB32" i="1"/>
  <c r="AE32" i="1" s="1"/>
  <c r="AA32" i="1"/>
  <c r="Z32" i="1"/>
  <c r="S32" i="1"/>
  <c r="R32" i="1"/>
  <c r="AD31" i="1"/>
  <c r="AC31" i="1"/>
  <c r="AB31" i="1"/>
  <c r="AE31" i="1" s="1"/>
  <c r="AA31" i="1"/>
  <c r="Z31" i="1"/>
  <c r="S31" i="1"/>
  <c r="R31" i="1"/>
  <c r="AD30" i="1"/>
  <c r="AB30" i="1"/>
  <c r="AE30" i="1" s="1"/>
  <c r="AA30" i="1"/>
  <c r="Z30" i="1"/>
  <c r="AC30" i="1" s="1"/>
  <c r="S30" i="1"/>
  <c r="R30" i="1"/>
  <c r="AD29" i="1"/>
  <c r="AC29" i="1"/>
  <c r="AB29" i="1"/>
  <c r="AE29" i="1" s="1"/>
  <c r="AA29" i="1"/>
  <c r="Z29" i="1"/>
  <c r="S29" i="1"/>
  <c r="R29" i="1"/>
  <c r="AD28" i="1"/>
  <c r="AC28" i="1"/>
  <c r="AB28" i="1"/>
  <c r="AE28" i="1" s="1"/>
  <c r="AA28" i="1"/>
  <c r="Z28" i="1"/>
  <c r="S28" i="1"/>
  <c r="R28" i="1"/>
  <c r="AD27" i="1"/>
  <c r="AB27" i="1"/>
  <c r="AE27" i="1" s="1"/>
  <c r="AA27" i="1"/>
  <c r="Z27" i="1"/>
  <c r="AC27" i="1" s="1"/>
  <c r="S27" i="1"/>
  <c r="R27" i="1"/>
  <c r="AD26" i="1"/>
  <c r="AC26" i="1"/>
  <c r="AB26" i="1"/>
  <c r="AE26" i="1" s="1"/>
  <c r="AA26" i="1"/>
  <c r="Z26" i="1"/>
  <c r="S26" i="1"/>
  <c r="R26" i="1"/>
  <c r="AD25" i="1"/>
  <c r="AC25" i="1"/>
  <c r="AB25" i="1"/>
  <c r="AE25" i="1" s="1"/>
  <c r="AA25" i="1"/>
  <c r="Z25" i="1"/>
  <c r="S25" i="1"/>
  <c r="R25" i="1"/>
  <c r="AD24" i="1"/>
  <c r="AB24" i="1"/>
  <c r="AE24" i="1" s="1"/>
  <c r="AA24" i="1"/>
  <c r="Z24" i="1"/>
  <c r="AC24" i="1" s="1"/>
  <c r="S24" i="1"/>
  <c r="R24" i="1"/>
  <c r="AD23" i="1"/>
  <c r="AB23" i="1"/>
  <c r="AE23" i="1" s="1"/>
  <c r="AA23" i="1"/>
  <c r="Z23" i="1"/>
  <c r="AC23" i="1" s="1"/>
  <c r="S23" i="1"/>
  <c r="R23" i="1"/>
  <c r="AD22" i="1"/>
  <c r="AC22" i="1"/>
  <c r="AB22" i="1"/>
  <c r="AE22" i="1" s="1"/>
  <c r="AA22" i="1"/>
  <c r="Z22" i="1"/>
  <c r="S22" i="1"/>
  <c r="R22" i="1"/>
  <c r="AD21" i="1"/>
  <c r="AB21" i="1"/>
  <c r="AE21" i="1" s="1"/>
  <c r="AA21" i="1"/>
  <c r="Z21" i="1"/>
  <c r="AC21" i="1" s="1"/>
  <c r="S21" i="1"/>
  <c r="R21" i="1"/>
  <c r="AD20" i="1"/>
  <c r="AB20" i="1"/>
  <c r="AE20" i="1" s="1"/>
  <c r="AA20" i="1"/>
  <c r="Z20" i="1"/>
  <c r="AC20" i="1" s="1"/>
  <c r="S20" i="1"/>
  <c r="R20" i="1"/>
  <c r="AD19" i="1"/>
  <c r="AC19" i="1"/>
  <c r="AB19" i="1"/>
  <c r="AE19" i="1" s="1"/>
  <c r="AA19" i="1"/>
  <c r="Z19" i="1"/>
  <c r="S19" i="1"/>
  <c r="R19" i="1"/>
  <c r="AD18" i="1"/>
  <c r="AB18" i="1"/>
  <c r="AE18" i="1" s="1"/>
  <c r="AA18" i="1"/>
  <c r="Z18" i="1"/>
  <c r="AC18" i="1" s="1"/>
  <c r="S18" i="1"/>
  <c r="R18" i="1"/>
  <c r="AD17" i="1"/>
  <c r="AB17" i="1"/>
  <c r="AE17" i="1" s="1"/>
  <c r="AA17" i="1"/>
  <c r="Z17" i="1"/>
  <c r="AC17" i="1" s="1"/>
  <c r="S17" i="1"/>
  <c r="R17" i="1"/>
  <c r="AD16" i="1"/>
  <c r="AC16" i="1"/>
  <c r="AB16" i="1"/>
  <c r="AE16" i="1" s="1"/>
  <c r="AA16" i="1"/>
  <c r="Z16" i="1"/>
  <c r="S16" i="1"/>
  <c r="R16" i="1"/>
  <c r="AD15" i="1"/>
  <c r="AB15" i="1"/>
  <c r="AE15" i="1" s="1"/>
  <c r="AA15" i="1"/>
  <c r="Z15" i="1"/>
  <c r="AC15" i="1" s="1"/>
  <c r="S15" i="1"/>
  <c r="R15" i="1"/>
  <c r="AD14" i="1"/>
  <c r="AC14" i="1"/>
  <c r="AB14" i="1"/>
  <c r="AE14" i="1" s="1"/>
  <c r="AA14" i="1"/>
  <c r="Z14" i="1"/>
  <c r="S14" i="1"/>
  <c r="R14" i="1"/>
  <c r="AD13" i="1"/>
  <c r="AC13" i="1"/>
  <c r="AB13" i="1"/>
  <c r="AE13" i="1" s="1"/>
  <c r="AA13" i="1"/>
  <c r="Z13" i="1"/>
  <c r="S13" i="1"/>
  <c r="R13" i="1"/>
  <c r="AD12" i="1"/>
  <c r="AB12" i="1"/>
  <c r="AE12" i="1" s="1"/>
  <c r="AA12" i="1"/>
  <c r="Z12" i="1"/>
  <c r="AC12" i="1" s="1"/>
  <c r="S12" i="1"/>
  <c r="R12" i="1"/>
  <c r="AD11" i="1"/>
  <c r="AC11" i="1"/>
  <c r="AB11" i="1"/>
  <c r="AE11" i="1" s="1"/>
  <c r="AA11" i="1"/>
  <c r="Z11" i="1"/>
  <c r="S11" i="1"/>
  <c r="R11" i="1"/>
  <c r="AD10" i="1"/>
  <c r="AC10" i="1"/>
  <c r="AB10" i="1"/>
  <c r="AE10" i="1" s="1"/>
  <c r="AA10" i="1"/>
  <c r="Z10" i="1"/>
  <c r="S10" i="1"/>
  <c r="R10" i="1"/>
  <c r="AD9" i="1"/>
  <c r="AB9" i="1"/>
  <c r="AE9" i="1" s="1"/>
  <c r="AA9" i="1"/>
  <c r="Z9" i="1"/>
  <c r="AC9" i="1" s="1"/>
  <c r="S9" i="1"/>
  <c r="R9" i="1"/>
  <c r="AD8" i="1"/>
  <c r="AC8" i="1"/>
  <c r="AB8" i="1"/>
  <c r="AE8" i="1" s="1"/>
  <c r="AA8" i="1"/>
  <c r="Z8" i="1"/>
  <c r="S8" i="1"/>
  <c r="R8" i="1"/>
  <c r="AD7" i="1"/>
  <c r="AC7" i="1"/>
  <c r="AB7" i="1"/>
  <c r="AE7" i="1" s="1"/>
  <c r="AA7" i="1"/>
  <c r="Z7" i="1"/>
  <c r="S7" i="1"/>
  <c r="R7" i="1"/>
  <c r="AD6" i="1"/>
  <c r="AB6" i="1"/>
  <c r="AE6" i="1" s="1"/>
  <c r="AA6" i="1"/>
  <c r="Z6" i="1"/>
  <c r="AC6" i="1" s="1"/>
  <c r="S6" i="1"/>
  <c r="R6" i="1"/>
  <c r="AD5" i="1"/>
  <c r="AC5" i="1"/>
  <c r="AB5" i="1"/>
  <c r="AE5" i="1" s="1"/>
  <c r="AA5" i="1"/>
  <c r="Z5" i="1"/>
  <c r="S5" i="1"/>
  <c r="R5" i="1"/>
  <c r="AD4" i="1"/>
  <c r="AC4" i="1"/>
  <c r="AB4" i="1"/>
  <c r="AE4" i="1" s="1"/>
  <c r="AA4" i="1"/>
  <c r="Z4" i="1"/>
  <c r="S4" i="1"/>
  <c r="R4" i="1"/>
  <c r="U1" i="1"/>
  <c r="AE319" i="1" s="1"/>
  <c r="AE307" i="1" l="1"/>
  <c r="AE312" i="1"/>
  <c r="AE134" i="1"/>
  <c r="AE152" i="1"/>
  <c r="AE170" i="1"/>
  <c r="AE188" i="1"/>
  <c r="AE206" i="1"/>
  <c r="AE224" i="1"/>
  <c r="AE242" i="1"/>
  <c r="AE278" i="1"/>
  <c r="AE296" i="1"/>
  <c r="AE314" i="1"/>
  <c r="AE324" i="1"/>
  <c r="AE350" i="1"/>
  <c r="AE304" i="1"/>
  <c r="AE322" i="1"/>
  <c r="AC102" i="1"/>
  <c r="AE131" i="1"/>
  <c r="AE149" i="1"/>
  <c r="AE185" i="1"/>
  <c r="AE203" i="1"/>
  <c r="AE221" i="1"/>
  <c r="AE239" i="1"/>
  <c r="AE275" i="1"/>
  <c r="AE293" i="1"/>
  <c r="AE311" i="1"/>
  <c r="AE109" i="1"/>
  <c r="AE112" i="1"/>
  <c r="AE115" i="1"/>
  <c r="AE118" i="1"/>
  <c r="AE121" i="1"/>
  <c r="AE139" i="1"/>
  <c r="AE144" i="1"/>
  <c r="AE157" i="1"/>
  <c r="AE162" i="1"/>
  <c r="AE175" i="1"/>
  <c r="AE180" i="1"/>
  <c r="AE198" i="1"/>
  <c r="AE211" i="1"/>
  <c r="AE216" i="1"/>
  <c r="AE252" i="1"/>
  <c r="AE265" i="1"/>
  <c r="AE301" i="1"/>
  <c r="AE326" i="1"/>
  <c r="AE338" i="1"/>
  <c r="AE347" i="1"/>
  <c r="AE360" i="1"/>
  <c r="AE358" i="1"/>
  <c r="AE355" i="1"/>
  <c r="AE352" i="1"/>
  <c r="AE349" i="1"/>
  <c r="AE346" i="1"/>
  <c r="AE359" i="1"/>
  <c r="AE128" i="1"/>
  <c r="AE146" i="1"/>
  <c r="AE164" i="1"/>
  <c r="AE182" i="1"/>
  <c r="AE200" i="1"/>
  <c r="AE218" i="1"/>
  <c r="AE254" i="1"/>
  <c r="AE290" i="1"/>
  <c r="AE308" i="1"/>
  <c r="AE345" i="1"/>
  <c r="AE357" i="1"/>
  <c r="AE136" i="1"/>
  <c r="AE141" i="1"/>
  <c r="AE154" i="1"/>
  <c r="AE159" i="1"/>
  <c r="AE172" i="1"/>
  <c r="AE177" i="1"/>
  <c r="AE190" i="1"/>
  <c r="AE195" i="1"/>
  <c r="AE298" i="1"/>
  <c r="AE316" i="1"/>
  <c r="AE143" i="1"/>
  <c r="AE161" i="1"/>
  <c r="AE179" i="1"/>
  <c r="AE197" i="1"/>
  <c r="AE215" i="1"/>
  <c r="AE269" i="1"/>
  <c r="AE287" i="1"/>
  <c r="AE305" i="1"/>
  <c r="AE323" i="1"/>
  <c r="AE356" i="1"/>
  <c r="AE108" i="1"/>
  <c r="AE114" i="1"/>
  <c r="AE117" i="1"/>
  <c r="AE120" i="1"/>
  <c r="AE133" i="1"/>
  <c r="AE138" i="1"/>
  <c r="AE151" i="1"/>
  <c r="AE156" i="1"/>
  <c r="AE174" i="1"/>
  <c r="AE187" i="1"/>
  <c r="AE192" i="1"/>
  <c r="AE205" i="1"/>
  <c r="AE210" i="1"/>
  <c r="AE313" i="1"/>
  <c r="AE365" i="1"/>
  <c r="AE122" i="1"/>
  <c r="AE140" i="1"/>
  <c r="AE176" i="1"/>
  <c r="AE212" i="1"/>
  <c r="AE266" i="1"/>
  <c r="AE284" i="1"/>
  <c r="AE302" i="1"/>
  <c r="AE320" i="1"/>
  <c r="AE310" i="1"/>
  <c r="AE353" i="1"/>
  <c r="AE362" i="1"/>
  <c r="AE364" i="1"/>
</calcChain>
</file>

<file path=xl/sharedStrings.xml><?xml version="1.0" encoding="utf-8"?>
<sst xmlns="http://schemas.openxmlformats.org/spreadsheetml/2006/main" count="5738" uniqueCount="1695">
  <si>
    <t>PC-12/47</t>
  </si>
  <si>
    <t>Дата Выпуска ВС</t>
  </si>
  <si>
    <t>Климатическая зона:</t>
  </si>
  <si>
    <t>Moderate / Умеренная</t>
  </si>
  <si>
    <t>Текущая наработка Л.Ч.</t>
  </si>
  <si>
    <t>Текущая 
наработка пос.</t>
  </si>
  <si>
    <t>Сегодня:</t>
  </si>
  <si>
    <t>PC-12/47E АММ Iss. 01 Rev. 29, 29.08.2022</t>
  </si>
  <si>
    <t>Сортировать: 1) task number, 2) Chapter, 3)Package</t>
  </si>
  <si>
    <t>Интервал</t>
  </si>
  <si>
    <t>Выполнено (факт)</t>
  </si>
  <si>
    <t>Следующее</t>
  </si>
  <si>
    <t>Остаток</t>
  </si>
  <si>
    <t>Chptr</t>
  </si>
  <si>
    <t>Chaprer name</t>
  </si>
  <si>
    <t>Task number</t>
  </si>
  <si>
    <t>Item Name</t>
  </si>
  <si>
    <t>Task Description</t>
  </si>
  <si>
    <t>Notes</t>
  </si>
  <si>
    <t>Interval</t>
  </si>
  <si>
    <t>Data Module Reference</t>
  </si>
  <si>
    <t>Package</t>
  </si>
  <si>
    <t>Skill</t>
  </si>
  <si>
    <t>Effectivity</t>
  </si>
  <si>
    <t>Revision</t>
  </si>
  <si>
    <t>Control</t>
  </si>
  <si>
    <t>Labor</t>
  </si>
  <si>
    <t>Tools</t>
  </si>
  <si>
    <t>Materials</t>
  </si>
  <si>
    <t>№ для WPSS</t>
  </si>
  <si>
    <t>Название для WPSS</t>
  </si>
  <si>
    <t>F.H.</t>
  </si>
  <si>
    <t>LND</t>
  </si>
  <si>
    <t>MON</t>
  </si>
  <si>
    <t>Last F.H.</t>
  </si>
  <si>
    <t>Last LND</t>
  </si>
  <si>
    <t>Last CAL</t>
  </si>
  <si>
    <t>Next  F.H.</t>
  </si>
  <si>
    <t>Next LND</t>
  </si>
  <si>
    <t>Next CAL</t>
  </si>
  <si>
    <t>Rem F.H.</t>
  </si>
  <si>
    <t>Rem LND</t>
  </si>
  <si>
    <t>Rem CAL</t>
  </si>
  <si>
    <t>Примечания</t>
  </si>
  <si>
    <t xml:space="preserve">LIFTING AND SHORING </t>
  </si>
  <si>
    <t>07-10/161</t>
  </si>
  <si>
    <t>Aircraft</t>
  </si>
  <si>
    <t>Lift on jacks and connect the aircraft to ground</t>
  </si>
  <si>
    <t>Job Set Up</t>
  </si>
  <si>
    <t>12-B-07-10-00-00A-901A-A</t>
  </si>
  <si>
    <t>0. Job Set Up</t>
  </si>
  <si>
    <t>B1 / B2</t>
  </si>
  <si>
    <t>All PC-12/47E</t>
  </si>
  <si>
    <t>АММ Iss. 01 Rev. 29, 29.08.2022;
ЕММ Rev. 55.0, 11.04.2022;
POM 147, Rev. 18, March 2022.</t>
  </si>
  <si>
    <t>K2</t>
  </si>
  <si>
    <t>---</t>
  </si>
  <si>
    <t>SERVICING</t>
  </si>
  <si>
    <t>12-20/124</t>
  </si>
  <si>
    <t>Wash the exterior</t>
  </si>
  <si>
    <t>Including the landing gear and flap compartments as required to perform the inspection</t>
  </si>
  <si>
    <t>12-B-12-20-01-00A-902A-A</t>
  </si>
  <si>
    <t>12-20/125</t>
  </si>
  <si>
    <t>Windshields and windows</t>
  </si>
  <si>
    <t>Clean</t>
  </si>
  <si>
    <t>12-B-12-20-02-00A-902A-A</t>
  </si>
  <si>
    <t>12-20/126</t>
  </si>
  <si>
    <t>Cockpit and cabin</t>
  </si>
  <si>
    <t>12-B-12-20-03-00A-902A-A</t>
  </si>
  <si>
    <t>EQUIPMENT/FURNISHINGS</t>
  </si>
  <si>
    <t>25-10/296</t>
  </si>
  <si>
    <t>Crew seats</t>
  </si>
  <si>
    <t>Remove as necessary to do the inspection</t>
  </si>
  <si>
    <t>12-B-25-10-01-00A-920A-A</t>
  </si>
  <si>
    <t>25-20/298</t>
  </si>
  <si>
    <t>Passenger seats</t>
  </si>
  <si>
    <t>12-B-25-21-01-00A-920A-A ---  or  --- 12-B-25-22-01-00A-920A-A</t>
  </si>
  <si>
    <t>FLIGHT CONTRIOL</t>
  </si>
  <si>
    <t>27-50/143</t>
  </si>
  <si>
    <t>Flaps</t>
  </si>
  <si>
    <t>Lower to 40° as necessary to do the inspection</t>
  </si>
  <si>
    <t>-</t>
  </si>
  <si>
    <t xml:space="preserve">POWER PLANT </t>
  </si>
  <si>
    <t>71-00/287</t>
  </si>
  <si>
    <t>Power plant</t>
  </si>
  <si>
    <t>Do an inspection ground run as necessary.</t>
  </si>
  <si>
    <t>Record any defects.
Note:
A pre-inspection ground run is not a prerequisite but may be useful to determine any repair work needed to maintain the airworthiness of the aircraft.</t>
  </si>
  <si>
    <t>12-B-71-00-00-00A-903A-A</t>
  </si>
  <si>
    <t>B1</t>
  </si>
  <si>
    <t>K1</t>
  </si>
  <si>
    <t>71-10/207</t>
  </si>
  <si>
    <t>Engine cowlings ENG 43AL and ENG 43AR</t>
  </si>
  <si>
    <t>Open and examine, particularly for condition of rubbing strips and fasteners.</t>
  </si>
  <si>
    <t>Lubricate the hinges with a minimum of material P10-001.</t>
  </si>
  <si>
    <t>LANDING GEAR</t>
  </si>
  <si>
    <t>*32-10/441</t>
  </si>
  <si>
    <t>Main landing gear drag link top attachment shear bolt, cap, bolt and nut</t>
  </si>
  <si>
    <t>Examine</t>
  </si>
  <si>
    <t>10 Year --- See Note 7</t>
  </si>
  <si>
    <t>12-B-32-10-00-00A-310B-A</t>
  </si>
  <si>
    <t>10 Y /AL</t>
  </si>
  <si>
    <t>ELECTRICAL POWER EQUIPMENTS AND FURNISHING</t>
  </si>
  <si>
    <t>24-30/496</t>
  </si>
  <si>
    <t>Generator 1 (P/N 978.91.23.437)</t>
  </si>
  <si>
    <t>Overhaul</t>
  </si>
  <si>
    <t>1,000 FH</t>
  </si>
  <si>
    <t>1000 FH /TL</t>
  </si>
  <si>
    <t>B2</t>
  </si>
  <si>
    <t>не установлено</t>
  </si>
  <si>
    <t>24-30/497</t>
  </si>
  <si>
    <t>Starter/Generator 2 (P/N 978.91.23.437)</t>
  </si>
  <si>
    <t xml:space="preserve">ENGINE OIL </t>
  </si>
  <si>
    <t>790070</t>
  </si>
  <si>
    <t>Engine</t>
  </si>
  <si>
    <t>Check the AGB internal scavenge pump inlet screen</t>
  </si>
  <si>
    <t>(Ref. 72-60-00, Cleaning/Inspection)
Collect the drained oil. Using a mirror and a flashlight/borescope inspect the scavenge oil pump inlet screen. Any foreign material found blocking the screen or contained in the oil should be identified before further operation (Ref. Unscheduled Inspection).</t>
  </si>
  <si>
    <t>1000 hours for engines NOT operating in high relative humidity/tropical environment. 300 hours - or 6 months (at operator's option) for operation in high relative humidity/tropical environment (in the rage of 70% to 100% for most of the year).</t>
  </si>
  <si>
    <t>EMM 72-60-00, Cleaning/Inspection</t>
  </si>
  <si>
    <t>1000 FH P&amp;WC /TL</t>
  </si>
  <si>
    <t>PT6A-67P</t>
  </si>
  <si>
    <t>27-50/28</t>
  </si>
  <si>
    <t>Flap power drive unit (P/N 978.73.20.003)</t>
  </si>
  <si>
    <t>10,000 FH / 13,500 LDG</t>
  </si>
  <si>
    <t>10000 FH / 13500 LDG /TL</t>
  </si>
  <si>
    <t>27-50/31</t>
  </si>
  <si>
    <t>Flap flexible drive shafts (P/N 945.02.02.203, 204, 205 and 206)</t>
  </si>
  <si>
    <t>Discard</t>
  </si>
  <si>
    <t>STABILIZER</t>
  </si>
  <si>
    <t>*55-10/638</t>
  </si>
  <si>
    <t>Horizontal stabilizer</t>
  </si>
  <si>
    <t>Examine with borescope</t>
  </si>
  <si>
    <t>Threshold --- 10,000 FH / 240 Months --- Repeat --- 10,000 FH / 120 Months --- See Note 8</t>
  </si>
  <si>
    <t>12-B-55-10-01-00A-312A-A</t>
  </si>
  <si>
    <t>10000 FH / 240 M - Repeat - 10000 FH / 120 M /AL</t>
  </si>
  <si>
    <t>*27-40/307</t>
  </si>
  <si>
    <t>Pitch trim actuator attachment parts, fail safe plates and their attachment parts (IPD 12-20-00-07)</t>
  </si>
  <si>
    <t>Life limit</t>
  </si>
  <si>
    <t>Fail safe plate removal/installation</t>
  </si>
  <si>
    <t>10,000 FH</t>
  </si>
  <si>
    <t>12-B-27-40-02-00A-920A-A</t>
  </si>
  <si>
    <t>10000 FH /AL</t>
  </si>
  <si>
    <t>WINDOWS</t>
  </si>
  <si>
    <t>56-11/332</t>
  </si>
  <si>
    <t>Cockpit side windows</t>
  </si>
  <si>
    <t>Inspection/check</t>
  </si>
  <si>
    <t>11,000 FH / 120 Months</t>
  </si>
  <si>
    <t>12-B-56-11-02-00A-313A-A</t>
  </si>
  <si>
    <t>11000 FH / 120 M /TL</t>
  </si>
  <si>
    <t>WINGS</t>
  </si>
  <si>
    <t>57-00/99</t>
  </si>
  <si>
    <t>Wing to fuselage attachments</t>
  </si>
  <si>
    <t>Examine attachment fittings with wings removed</t>
  </si>
  <si>
    <t>12-B-57-00-00-00A-313A-A</t>
  </si>
  <si>
    <t>*32-20/335</t>
  </si>
  <si>
    <t>NLG torque tube (P/N 532.50.12.047)</t>
  </si>
  <si>
    <t>11,000 FH / 15,000 LDG / 10 Years</t>
  </si>
  <si>
    <t xml:space="preserve">11000 FH / 15000 LDG / 10 Y /AL </t>
  </si>
  <si>
    <t>Не применима</t>
  </si>
  <si>
    <t>POWER PLANT</t>
  </si>
  <si>
    <t>*71-00/17</t>
  </si>
  <si>
    <t>Engine mounting frame, replace all bolts, washers and nuts</t>
  </si>
  <si>
    <t>11,000 FH</t>
  </si>
  <si>
    <t>11000 FH /AL</t>
  </si>
  <si>
    <t>*32-10/436</t>
  </si>
  <si>
    <t>Main landing gear shock absorber top and bottom attachment bolts and nuts</t>
  </si>
  <si>
    <t>12 Months --- See Note 2</t>
  </si>
  <si>
    <t>12-B-32-10-00-00A-310A-A --- or --- 12-B-32-10-00-00A-310B-A</t>
  </si>
  <si>
    <t>12 M /AL</t>
  </si>
  <si>
    <t>24-50/70</t>
  </si>
  <si>
    <t>Emergency power supply (if installed)</t>
  </si>
  <si>
    <t>Remove and cap test</t>
  </si>
  <si>
    <t>12 Months</t>
  </si>
  <si>
    <t>12-B-24-52-51-00A-920A-A</t>
  </si>
  <si>
    <t>12 M /TL</t>
  </si>
  <si>
    <t>25-60/483</t>
  </si>
  <si>
    <t>ELT, Kannad 406 AF (with and without Navigation Interface unit) and Kannad Integra 406 AF</t>
  </si>
  <si>
    <t>Local regulation can require additional ELT periodic inspections</t>
  </si>
  <si>
    <t>Refer to Kannad Service Letter, Main- tenance Policy for Kannad ELT (SL S18XX50X-25-02)</t>
  </si>
  <si>
    <t>FIRE PROTECTION</t>
  </si>
  <si>
    <t>26-20/24</t>
  </si>
  <si>
    <t>Fire extinguisher (except Model P3APP003010D)</t>
  </si>
  <si>
    <t>Content check</t>
  </si>
  <si>
    <t>12 Months --- (elapsed)</t>
  </si>
  <si>
    <t>32-10/80</t>
  </si>
  <si>
    <t>Main and nose wheel bearings</t>
  </si>
  <si>
    <t>Lubricate</t>
  </si>
  <si>
    <t>Tire change or 12 Months</t>
  </si>
  <si>
    <t>12-B-12-20-06-00A-902A-A</t>
  </si>
  <si>
    <t>FUSELAGE</t>
  </si>
  <si>
    <t>53-30/342</t>
  </si>
  <si>
    <t>Static ports critical area (RVSM aircraft)</t>
  </si>
  <si>
    <t>12-B-53-30-01-00A-313A-A</t>
  </si>
  <si>
    <t>B1/B2</t>
  </si>
  <si>
    <t xml:space="preserve">FIRE PROTECTION </t>
  </si>
  <si>
    <t>*26-20/2</t>
  </si>
  <si>
    <t>120 Months --- (elapsed)</t>
  </si>
  <si>
    <t>120 M /AL</t>
  </si>
  <si>
    <t>STABILIZERS</t>
  </si>
  <si>
    <t>55-10/641</t>
  </si>
  <si>
    <t>Horizontal/vertical stabilizer attachment bolts (P/N 555.10.12.158 and .178)</t>
  </si>
  <si>
    <t>120 Months</t>
  </si>
  <si>
    <t>12-B-55-00-00-01A-313A-A</t>
  </si>
  <si>
    <t xml:space="preserve">120 M /TL </t>
  </si>
  <si>
    <t>DIMENSIONS AND AREAS</t>
  </si>
  <si>
    <t>06-00/578</t>
  </si>
  <si>
    <t>Access panels, wing: 51LB, 51JB, 51KB, 51MB, 51NB, 52KB, 52MB, 52NB, 52OB, 52PB, 52RB, 52TB, 52SB, 61KB, 61MB, 61NB, 62KB, 62MB, 62NB, 62OB, 62PB, 62RB, 62SB, 62TB</t>
  </si>
  <si>
    <t>Remove and examine</t>
  </si>
  <si>
    <t>1,200 FH / 12 Months</t>
  </si>
  <si>
    <t>12-B-06-20-00-00A-040A-A</t>
  </si>
  <si>
    <t>1200 FH / 12 Months Inspection</t>
  </si>
  <si>
    <t>06-00/579</t>
  </si>
  <si>
    <t>Install</t>
  </si>
  <si>
    <t>06-00/608</t>
  </si>
  <si>
    <t>Access panels, fuselage: 11AL, 11AR, 11BR, 11BL, 11BZ, 11DZ, 12AL, 12AR, 12AB, 12AZ, 12BL, 12BR, 12BZ, 12CZ, 12DZ, 12EL, 12EZ, 12FZ, 12GZ, 12HZ, 12IZ, 12JZ, 12KZ, 12LZ, 12MZ, 21GZ, 21HZ, 21JZ, 21QZ, 22PZ, 22TZ, 22UZ</t>
  </si>
  <si>
    <t>Open or remove.</t>
  </si>
  <si>
    <t>Examine and make sure the access panel drain holes are clear</t>
  </si>
  <si>
    <t>06-00/609</t>
  </si>
  <si>
    <t>Close or install</t>
  </si>
  <si>
    <t>06-00/610</t>
  </si>
  <si>
    <t>Access panels, empennage: 31AB, 31AL, 31AR, 32AB, 32BL, 32BR, 32AL, 32CL, 32CT, 32DL, 32DR, 32BT, 33DT, 33ET, 34DT</t>
  </si>
  <si>
    <t>Open or remove. Examine</t>
  </si>
  <si>
    <t>06-00/611</t>
  </si>
  <si>
    <t>06-00/612</t>
  </si>
  <si>
    <t>Access panels, engine: 42AT, 42AB</t>
  </si>
  <si>
    <t>06-00/613</t>
  </si>
  <si>
    <t>PLACARDS</t>
  </si>
  <si>
    <t>11-00/220</t>
  </si>
  <si>
    <t>Placards and markings</t>
  </si>
  <si>
    <t>Examine and attach new placards if necessary</t>
  </si>
  <si>
    <t>12-B-11-00-00-00A-040A-A --- 12-B-11-00-00-00A-901A-A</t>
  </si>
  <si>
    <t>AIR CONDITIONING</t>
  </si>
  <si>
    <t>21-40/128</t>
  </si>
  <si>
    <t>Flight compartment foot heater (if installed) thermal protection switch</t>
  </si>
  <si>
    <t>Operational test</t>
  </si>
  <si>
    <t>12-B-21-43-00-00A-903A-A</t>
  </si>
  <si>
    <t>Local supply - Wood or metal heat resistant blank - AR
Local supply - DC Ammeter (clip-on) - AR</t>
  </si>
  <si>
    <t>21-40/330</t>
  </si>
  <si>
    <t>Cabin auxiliary heater thermal protection switch</t>
  </si>
  <si>
    <t>12-B-21-40-01-00A-903A-A --- 12-B-21-40-01-00A-903B-A</t>
  </si>
  <si>
    <t>Local supply - Resistance box - AR
Local supply - Clip-on ammeter - AR
Local supply - Stopwatch - AR</t>
  </si>
  <si>
    <t>T45–005 - Maintenance box - 1
Local supply - - Clip-on ammeter - AR
Local supply - Stopwatch - AR</t>
  </si>
  <si>
    <t>21-40/331</t>
  </si>
  <si>
    <t>Underfloor heater thermal protection switch</t>
  </si>
  <si>
    <t>Functional test</t>
  </si>
  <si>
    <t>Local supply - Resistance box - AR
Local supply - Clip-on ammeter - AR
Local supply - Stopwatch - AR
T45–005 Maintenance box - 1</t>
  </si>
  <si>
    <t>21-40/50</t>
  </si>
  <si>
    <t>Water separator condenser</t>
  </si>
  <si>
    <t>12-B-21-40-03-00A-250A-A</t>
  </si>
  <si>
    <t>Local supply - Clean fresh water - AR
P01-010 Solvent - AR
P01-005 Soap solution - AR
P02-031 Absorbent paper - AR
Local supply - Cord - AR
Local supply - O ring - 2</t>
  </si>
  <si>
    <t>21-50/223</t>
  </si>
  <si>
    <t>Vapor cycle cooling system (if installed)</t>
  </si>
  <si>
    <t>Examine the cooling unit</t>
  </si>
  <si>
    <t>__</t>
  </si>
  <si>
    <t>AUTO PILOT</t>
  </si>
  <si>
    <t>22-10/60</t>
  </si>
  <si>
    <t>Servo mount (pitch, roll and yaw)</t>
  </si>
  <si>
    <t>Remove for clutch check</t>
  </si>
  <si>
    <t>12-B-22-10-00-00A-313A-A</t>
  </si>
  <si>
    <t>T12-030 Safety clip (circuit breaker hold open) - AR
T22-006 Adaptor - AR
T22-010 Clutch plate - AR
Local supply - Dry air supply - AR
Local supply - W- ARning sign (DO NOT OPERATE THE FLIGHT CONTROLS) - AR</t>
  </si>
  <si>
    <t>22-20/226</t>
  </si>
  <si>
    <t>Stick pusher system</t>
  </si>
  <si>
    <t>12-B-22-20-00-00A-903A-A</t>
  </si>
  <si>
    <t>T12-030 Safety clip - Circuit breaker hold open - AR; T22-015 AOA calibration tool LH - AR; T22-020 AOA calibration tool RH - AR; T22-012 Kit, indicator AOA rigging gauge - AR; T45-005 Maintenance box - AR; T79-025 Pressure calibrator test set - AR; T77-025 Pressure calibrator - AR; T34-025 Air Data Test Set - 1; T34-005 Pitot test adaptor - AR; 903.70.32.920 Gauge (0 to 150 lbf (0 to 68 kg)) - AR; T32-040 Digital Force Gauge - AR; Local supply - Jumper wire - AR; Local supply - Laptop with FCWU Utility software - AR; Local supply - Adaptor - AR</t>
  </si>
  <si>
    <t>P02-031 Absorbent paper - AR
P09-014 Cable tie - AR</t>
  </si>
  <si>
    <t>24-30/313</t>
  </si>
  <si>
    <t>DC electrical system</t>
  </si>
  <si>
    <t>12-B-71-00-00-00A-903D-A</t>
  </si>
  <si>
    <t>T45-005 Maintenance box - AR
Local supply - DC voltmeter (0 to 30 VDC) - AR
T12-030 Safety clip (circuit breaker hold open) - AR
Ohmmeter Local supply - AR</t>
  </si>
  <si>
    <t>25-10/300</t>
  </si>
  <si>
    <t>Remove cushions, covers and shells (Refer CMM) and examine seat.</t>
  </si>
  <si>
    <t>Install cushions, covers and shells</t>
  </si>
  <si>
    <t>25-20/137</t>
  </si>
  <si>
    <t>If necessary, reference the applicable supplier CMM (CMM 25-20-07 for executive seatsand CMM 25-20-99 for standard seats). --- For executive seats only, with the seat cushion removed, check the hydrolock rearattachment bolt for security of attachment</t>
  </si>
  <si>
    <t>25-60/232</t>
  </si>
  <si>
    <t>ELT installation</t>
  </si>
  <si>
    <t>27-10/234</t>
  </si>
  <si>
    <t>Aileron LH and RH rods and levers</t>
  </si>
  <si>
    <t>Spray PTFE Teflon Spray OKS 571 (or equivalent) around the aileron pushrod guide roller sleeves at all three locations in each wing</t>
  </si>
  <si>
    <t>Teflon Spray OKS 571</t>
  </si>
  <si>
    <t>27-10/235</t>
  </si>
  <si>
    <t>Aileron electrical bonding straps</t>
  </si>
  <si>
    <t>27-10/236</t>
  </si>
  <si>
    <t>Aileron control system</t>
  </si>
  <si>
    <t>12-B-27-10-00-00A-313A-A</t>
  </si>
  <si>
    <t>27-10/237</t>
  </si>
  <si>
    <t>Aileron cable tension</t>
  </si>
  <si>
    <t>Check</t>
  </si>
  <si>
    <t>12-B-27-10-00-00A-903A-A</t>
  </si>
  <si>
    <t xml:space="preserve"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- AR
</t>
  </si>
  <si>
    <t>27-10/470</t>
  </si>
  <si>
    <t>Aileron control system bearings</t>
  </si>
  <si>
    <t>12-B-27-10-00-00A-901A-A</t>
  </si>
  <si>
    <t>P01-010 Solvent - AR
P02-031 Absorbent paper - AR
Grease P04-037 - AR</t>
  </si>
  <si>
    <t>27-20/241</t>
  </si>
  <si>
    <t>Rudder control system</t>
  </si>
  <si>
    <t>12-B-27-20-00-00A-313A-A</t>
  </si>
  <si>
    <t>27-20/243</t>
  </si>
  <si>
    <t>Rudder cable tension</t>
  </si>
  <si>
    <t>12-B-27-20-00-00A-903A-A</t>
  </si>
  <si>
    <t>P02-007 Lockwire - AR
P04-029 Installation paste - AR</t>
  </si>
  <si>
    <t>27-20/246</t>
  </si>
  <si>
    <t>Rudder electrical bonding straps</t>
  </si>
  <si>
    <t>27-30/247</t>
  </si>
  <si>
    <t>Elevator electrical bonding straps</t>
  </si>
  <si>
    <t>27-30/249</t>
  </si>
  <si>
    <t>Elevator control system</t>
  </si>
  <si>
    <t>12-B-27-30-00-00A-313A-A</t>
  </si>
  <si>
    <t>27-30/250</t>
  </si>
  <si>
    <t>Elevator cable tension</t>
  </si>
  <si>
    <t>12-B-27-30-00-00A-903A-A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</si>
  <si>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- AR</t>
  </si>
  <si>
    <t>27-30/514</t>
  </si>
  <si>
    <t>Elevator stops</t>
  </si>
  <si>
    <t>Examine.</t>
  </si>
  <si>
    <t>If found missing, loose or damaged, install a new or repair the stops.</t>
  </si>
  <si>
    <t>12-B-55-20-01-00A-904B-A</t>
  </si>
  <si>
    <t>P08-052 Adhesive - AR
P01-010 Solvent - AR
P02-031 Absorbent paper - AR
P02-016 Abrasive pad - AR</t>
  </si>
  <si>
    <t>27-40/252</t>
  </si>
  <si>
    <t>Pitch trim actuator and attachments</t>
  </si>
  <si>
    <t>12-B-27-40-01-00A-313A-A</t>
  </si>
  <si>
    <t>T12-030 Safety clip (circuit breaker hold open) - AR</t>
  </si>
  <si>
    <t>P02-019 Cloth - AR
P01-011 Solvent (Isopropyl alcohol) - AR
P01-008 Solvent (Exxsol D40) - AR
P10-013 Corrosion preventive - AR</t>
  </si>
  <si>
    <t>27-40/292</t>
  </si>
  <si>
    <t>Horizontal stabilizer trim system</t>
  </si>
  <si>
    <t>12-B-27-40-00-00A-903A-A</t>
  </si>
  <si>
    <t>Local supply - Ladder - AR
Local supply - Ruler - AR
T08-010 Inclinometer - AR
T07-015 Hydraulic jack - AR
T07-010 Adapter kit - AR
T45-005 Maintenance Box - AR</t>
  </si>
  <si>
    <t>27-50/253</t>
  </si>
  <si>
    <t>Flaps electrical bonding straps</t>
  </si>
  <si>
    <t>27-50/254</t>
  </si>
  <si>
    <t>Flap motor, actuators and flexible drive shafts</t>
  </si>
  <si>
    <t>27-50/255</t>
  </si>
  <si>
    <t>Functional test and asymmetry monitor test</t>
  </si>
  <si>
    <t>12-B-27-50-00-00A-903A-A</t>
  </si>
  <si>
    <t>T45-005 Maintenance box - AR
Local supply - Tape measure, steel - AR
T34-050 Sub-D cable - AR
T27-045 FCWU maintenance utility disc (latest version) - AR
Local supply - Laptop computer - AR
Local supply - Mirror - AR</t>
  </si>
  <si>
    <t>P08-001 Caulking putty - AR</t>
  </si>
  <si>
    <t xml:space="preserve">HYDRAULIC POWER </t>
  </si>
  <si>
    <t>29-10/257</t>
  </si>
  <si>
    <t>Power pack (If installed)</t>
  </si>
  <si>
    <t>Examine, specially for leaks and cracks on the end plates and where motor is attached</t>
  </si>
  <si>
    <t>12-B-29-00-00-00A-902A-A</t>
  </si>
  <si>
    <t>110.88.07.065 Safety clip (circuit breaker hold open) - AR
Local supply - Bottle and hose - AR
Local supply - Container - AR
Local supply - Nitrogen or dry air supply - AR</t>
  </si>
  <si>
    <t>P02-007 Lockwire - AR
P10-017 Hydraulic fluid - AR</t>
  </si>
  <si>
    <t>29-10/258</t>
  </si>
  <si>
    <t>Nitrogen accumulator (P/N 960.30.01.291) (If installed)</t>
  </si>
  <si>
    <t>Check nitrogen pressure and fill as necessary</t>
  </si>
  <si>
    <t>12-B-29-10-02-00A-901A-A</t>
  </si>
  <si>
    <t>110.88.07.065 Safety clip (circuit breaker hold open) - AR
Local supply - Thermometer - AR
Local supply - Nitrogen supply - AR</t>
  </si>
  <si>
    <t>P02-007 Lockwire - AR
P06-004 Leak detector spray - AR</t>
  </si>
  <si>
    <t>29-10/259</t>
  </si>
  <si>
    <t>Power pack electric motor shaft seal drain fluid collector bottle (If installed). (Post SB 29–002 and MSN 1001-9999)</t>
  </si>
  <si>
    <t>Remove, clean and reinstall</t>
  </si>
  <si>
    <t>ICE AND RAIN PROTECTION</t>
  </si>
  <si>
    <t>30-10/260</t>
  </si>
  <si>
    <t>Airfoil de-ice system</t>
  </si>
  <si>
    <t>12-B-30-10-00-00A-903A-A --- or  --- 12-B-30-10-00-00A-903B-A</t>
  </si>
  <si>
    <t>T12-030 Safety clip (circuit breaker hold open) - AR
Local supply - Ground air supply (filtered, pressure 3,8 b- AR (55 psi)) - AR
Local supply - Air supply hose (min. inside dia. 9,9 mm (0.391 in)) - AR</t>
  </si>
  <si>
    <t>P01-005 Soap solution - AR
P02-003 Cleaning cloth - AR
P08-027 Protective coating - AR</t>
  </si>
  <si>
    <t>30-20/261</t>
  </si>
  <si>
    <t>Air by-pass door and operating mechanism</t>
  </si>
  <si>
    <t>Examine and lubricate with minimum quantity of CPC (P10-001)</t>
  </si>
  <si>
    <t>INDICATING AND RECORDING SYSTEMS</t>
  </si>
  <si>
    <t>31-30/421</t>
  </si>
  <si>
    <t>LDR (if installed)</t>
  </si>
  <si>
    <t>12-B-31-30-01-00A-903A-A</t>
  </si>
  <si>
    <t>T45-010 -  Laptop - 1
Local supply - Ethernet CAT5E crossover cable - 1
Local supply - Headset with microphone - 1
Local supply - ESD wrist strap - 1
T31-030 - A717 FRED CD-ROM - 1
T31-031 - A717 FRED CD-ROM - 1
T31-032 - A717 FRED CD-ROM  - 1</t>
  </si>
  <si>
    <t>32-10/263</t>
  </si>
  <si>
    <t>Main landing gear electrical bonding straps</t>
  </si>
  <si>
    <t>32-20/265</t>
  </si>
  <si>
    <t>Nose landing gear electrical bonding straps</t>
  </si>
  <si>
    <t>32-30/170</t>
  </si>
  <si>
    <t>Extension and retraction system (Hydraulic landing gear)</t>
  </si>
  <si>
    <t>Functional test of extension and retraction system and emergency extension system</t>
  </si>
  <si>
    <t>12-B-32-30-00-00A-903A-A</t>
  </si>
  <si>
    <t>110.88.07.065 Safety clip (circuit breaker hold open) - AR
Local supply - Stopwatch - AR
Local supply - Steel plate - AR</t>
  </si>
  <si>
    <t>P02-007 Lockwire - AR
940.17.02.226 Cotter pin - AR</t>
  </si>
  <si>
    <t>NAVIGATION</t>
  </si>
  <si>
    <t>34-11/268</t>
  </si>
  <si>
    <t>Pitot and static system</t>
  </si>
  <si>
    <t>Drain</t>
  </si>
  <si>
    <t>12-B-34-11-00-00A-901A-A</t>
  </si>
  <si>
    <t>OXYGEN</t>
  </si>
  <si>
    <t>35-10/269</t>
  </si>
  <si>
    <t>Oxygen pipelines and equipment</t>
  </si>
  <si>
    <t>35-10/458</t>
  </si>
  <si>
    <t>Crew oxygen system</t>
  </si>
  <si>
    <t>12-B-35-00-00-00A-903A-A --- 12-B-35-00-00-00A-903B-A</t>
  </si>
  <si>
    <t>Local supply - Thermometer - AR</t>
  </si>
  <si>
    <t>P02-007 Lockwire - AR
P06-004 Leak detector spray - AR
P01-009 Solvent - AR
P02-031 Absorbent paper - AR
Local supply - Water (drinking quality) - AR
Local supply - Mild detergent solution - AR</t>
  </si>
  <si>
    <t>DIAGNOSTIC AND MAINTENANCE SYSTEM</t>
  </si>
  <si>
    <t>45-45/454</t>
  </si>
  <si>
    <t>Central maintenance system</t>
  </si>
  <si>
    <t>Do a CMC REPORTS - EXPORT FAULT HISTORY - SEND TO → LOCAL STORAGE download</t>
  </si>
  <si>
    <t>12-B-45-45-00-00A-551A-A</t>
  </si>
  <si>
    <t>Local supply - Laptop computer - AR
T45-020 LAN Kit LANTAP-10 - AR
Local supply - LAN Kit LTEPIC-25 (Alternative to T45-020) - AR
T31-035 CVFDR &amp; ACMS data analysis tools disc - 1
T31-035 ACMS and LDR data analysis disc - 1</t>
  </si>
  <si>
    <t>DOORS</t>
  </si>
  <si>
    <t>52-10/271</t>
  </si>
  <si>
    <t>Passenger/crew door, counterbalance and cable support brackets</t>
  </si>
  <si>
    <t>52-20/272</t>
  </si>
  <si>
    <t>Emergency door</t>
  </si>
  <si>
    <t>Examine (door removed)</t>
  </si>
  <si>
    <t>52-20/273</t>
  </si>
  <si>
    <t>Emergency door seal</t>
  </si>
  <si>
    <t>Clean with a wet cloth, dry and examine and apply french chalk (P09-002)</t>
  </si>
  <si>
    <t>52-30/274</t>
  </si>
  <si>
    <t>Cargo door</t>
  </si>
  <si>
    <t>52-70/275</t>
  </si>
  <si>
    <t>Door warning system</t>
  </si>
  <si>
    <t>12-B-52-70-00-00A-903A-A</t>
  </si>
  <si>
    <t>Local supply - PTFE Teflon spray OKS 571 - AR</t>
  </si>
  <si>
    <t>53-00/276</t>
  </si>
  <si>
    <t>Rear pressure bulkhead</t>
  </si>
  <si>
    <t>53-00/277</t>
  </si>
  <si>
    <t>Floor panels top and bottom surface and seat rails</t>
  </si>
  <si>
    <t>Examine as far as possible with carpet and floor panels removed</t>
  </si>
  <si>
    <t>53-00/280</t>
  </si>
  <si>
    <t>Rear fuselage internal structure</t>
  </si>
  <si>
    <t>Examine as far as possible, in particular examine battery mounting tray for corrosion</t>
  </si>
  <si>
    <t>53-00/337</t>
  </si>
  <si>
    <t>Carry through Frames 21 and 24</t>
  </si>
  <si>
    <t>12-B-53-20-02-00A-313A-A</t>
  </si>
  <si>
    <t>Local supply - Magnifying glass x10 - AR
Local supply - Straight edge - AR
Local supply - Light source - AR</t>
  </si>
  <si>
    <t>P01-010 Solvent - AR
P02-003 Cloth - AR</t>
  </si>
  <si>
    <t>55-10/319</t>
  </si>
  <si>
    <t>Horizontal/vertical stabilizer attachment</t>
  </si>
  <si>
    <t>12-B-55-00-00-00A-313A-A</t>
  </si>
  <si>
    <t>Local supply - Dial test indicator - AR</t>
  </si>
  <si>
    <t>55-30/281</t>
  </si>
  <si>
    <t>Vertical stabilizer electrical bonding straps</t>
  </si>
  <si>
    <t>56-11/517</t>
  </si>
  <si>
    <t>Cockpit DV Window</t>
  </si>
  <si>
    <t>Make sure that you can open and close the DV window with one hand</t>
  </si>
  <si>
    <t>57-00/283</t>
  </si>
  <si>
    <t>Wing internal surfaces and flap compartment</t>
  </si>
  <si>
    <t>Examine as far as possible with panels removed</t>
  </si>
  <si>
    <t>57-00/284</t>
  </si>
  <si>
    <t>Examine as far as possible</t>
  </si>
  <si>
    <t>PROPELLERS</t>
  </si>
  <si>
    <t>61-20/286</t>
  </si>
  <si>
    <t>Propeller governor, overspeed governor and beta controls</t>
  </si>
  <si>
    <t>71-00/205</t>
  </si>
  <si>
    <t>Engine tubular mounting frame and shockmounts</t>
  </si>
  <si>
    <t>Replace shockmount if cracks in elastomer are more than 25,4 mm (1 in) long and/or 1,5 mm (0.06 in) deep.</t>
  </si>
  <si>
    <t>71-00/301</t>
  </si>
  <si>
    <t>Engine tubular mounting frame firewall attachment fittings</t>
  </si>
  <si>
    <t>Examine with firewall insulation blanket removed as necessary.</t>
  </si>
  <si>
    <t>If cracked, blistered or flaking paint is found on the mounting frame refer to SRM.</t>
  </si>
  <si>
    <t>SRM  --- 12-B-54-20-02-00A-664A-A</t>
  </si>
  <si>
    <t>ENGINE CONTROL</t>
  </si>
  <si>
    <t>76-00/303</t>
  </si>
  <si>
    <t>Cockpit control quadrant</t>
  </si>
  <si>
    <t>Power control - Operational test</t>
  </si>
  <si>
    <t>Manual override - Operational test
Note: Make sure the MOR is stowed correctly.</t>
  </si>
  <si>
    <t>12-B-76-10-00-00A-903A-A --- 12-B-76-20-00-00A-903A-A</t>
  </si>
  <si>
    <t>T12-030 Safety clip (circuit breaker hold open) - AR
Local supply - Rigging pin (2,28 mm (0.09 in) diameter) - AR
Local supply - Rigging pin (4,7 mm (0.19 in) diameter) - AR
Local supply - Rule - AR</t>
  </si>
  <si>
    <t>968.20.12.319 Cotter pin - AR
 Cotter pin (CSN-76100001 090)- AR
 Cotter pin (CSN-76100001 060)- AR
 Cotter pin (CSN-76200001 060)- AR
 Cotter pin (CSN-76100002 060)- AR
P02-007 Lockwire - AR
Local supply - Masking tape - AR</t>
  </si>
  <si>
    <t>79-20/289</t>
  </si>
  <si>
    <t>Engine oil cooler</t>
  </si>
  <si>
    <t>Make sure outlet door has full and free movement.</t>
  </si>
  <si>
    <t>27-40/574</t>
  </si>
  <si>
    <t>Manual Pitch Trim Relays (P/N 974.20.01.221)</t>
  </si>
  <si>
    <t>1200 FH / 12 M /TL</t>
  </si>
  <si>
    <t>24-30/492</t>
  </si>
  <si>
    <t>Generator 1 (P/N 978.91.23.407)</t>
  </si>
  <si>
    <t>1,200 FH</t>
  </si>
  <si>
    <t>1200 FH /TL</t>
  </si>
  <si>
    <t>24-30/493</t>
  </si>
  <si>
    <t>Starter/Generator 2 (P/N 978.91.23.407)</t>
  </si>
  <si>
    <t>611110</t>
  </si>
  <si>
    <t>5-bladed propeller</t>
  </si>
  <si>
    <t>PERIODIC COIN-TAP INSPECTIONS FOR COMPOSITE BLADES - EXPOSED SECTION OF BLADE</t>
  </si>
  <si>
    <t>1200 FH</t>
  </si>
  <si>
    <t>Hartzell Owner’s Manual 147 and Manual 170, 61-13-70</t>
  </si>
  <si>
    <t>1200 FH Hartzell /TL</t>
  </si>
  <si>
    <t>All PC-12/47E, Five-bladed composite propeller</t>
  </si>
  <si>
    <t>32-30/435</t>
  </si>
  <si>
    <t>NLG and MLG Electro mechanical actuators anti-rotation pads</t>
  </si>
  <si>
    <t>12,000 LDG</t>
  </si>
  <si>
    <t>12-B-32-30-02-01A-920B-A --- or  --- 12-B-32-30-01-01A-920B-A</t>
  </si>
  <si>
    <t>12000 LDG /TL</t>
  </si>
  <si>
    <t>*52-30/8</t>
  </si>
  <si>
    <t>Cargo door lower lug fittings (qty 3)</t>
  </si>
  <si>
    <t>13,000 FH / 17,000 LDG</t>
  </si>
  <si>
    <t>13000 FH / 17000 LDG /AL</t>
  </si>
  <si>
    <t>*26-20/516</t>
  </si>
  <si>
    <t>Fire extinguisher (Model P3APP003010D)</t>
  </si>
  <si>
    <t>144 Months --- (elapsed)</t>
  </si>
  <si>
    <t>144 M /AL</t>
  </si>
  <si>
    <t>25-63/434</t>
  </si>
  <si>
    <t>ELT Nav interface unit serial memory module (if Kannad 406 AF Nav interface unit installed)</t>
  </si>
  <si>
    <t>16,000 FH / 120 Months</t>
  </si>
  <si>
    <t>16000 FH / 120 Months /TL</t>
  </si>
  <si>
    <t>ENGINE FUEL AND CONTROL</t>
  </si>
  <si>
    <t>73-10-02</t>
  </si>
  <si>
    <t>Torque the three nuts again to the value specified, even if the gasket was replaced or not.</t>
  </si>
  <si>
    <t>(Ref. 73-10-02, FUEL PUMP - MAINTENANCE PRACTICES).</t>
  </si>
  <si>
    <t>1750 hours - For PT6A-67P engines installed with a five blade propeller:</t>
  </si>
  <si>
    <t>EMM 73-10-02, FUEL PUMP - MAINTENANCE PRACTICES</t>
  </si>
  <si>
    <t>1750 FH P&amp;WC /TL</t>
  </si>
  <si>
    <t>731035</t>
  </si>
  <si>
    <t>Do a visual inspection to check the condition of the fuel pump to AGB cover interface.</t>
  </si>
  <si>
    <t>If you find too much oil leakage (Ref. 71-00-00, POWER PLANT - ADJUSTMENT/TEST) and/or gasket displaced, then you must replace the gasket.</t>
  </si>
  <si>
    <t>EMM 71-00-00, POWER PLANT - ADJUSTMENT/TEST</t>
  </si>
  <si>
    <t>*35-10/6</t>
  </si>
  <si>
    <t>Oxygen bottle</t>
  </si>
  <si>
    <t>180 Months --- (elapsed)</t>
  </si>
  <si>
    <t>180 M /AL</t>
  </si>
  <si>
    <t>611231</t>
  </si>
  <si>
    <t>Propeller DE-ICE SYSTEM INSPECTION</t>
  </si>
  <si>
    <t>Slip Ring Assembly Inspection</t>
  </si>
  <si>
    <t>Refer to the Hartzell ICE PROTECTION SYSTEM MANUAL 180, 30-61-80</t>
  </si>
  <si>
    <t>Refer to the Hartzell ICE PROTECTION SYSTEM MANUAL 180, 30-61-81</t>
  </si>
  <si>
    <t>Hartzell ICE PROTECTION SYSTEM MANUAL 180, 30-61-80</t>
  </si>
  <si>
    <t>200 FH / 12 Months Hartzell /TL</t>
  </si>
  <si>
    <t>611232</t>
  </si>
  <si>
    <t>De‐Ice Boot Inspection</t>
  </si>
  <si>
    <t>611233</t>
  </si>
  <si>
    <t>De‐Ice System Inspection</t>
  </si>
  <si>
    <t>611234</t>
  </si>
  <si>
    <t>Detailed inspection of Non‐rotating or Airframe Mounted Component</t>
  </si>
  <si>
    <t>611235</t>
  </si>
  <si>
    <t>System Check</t>
  </si>
  <si>
    <t>611236</t>
  </si>
  <si>
    <t>De‐ice Circuit Resistance Inspection</t>
  </si>
  <si>
    <t>*32-20/338</t>
  </si>
  <si>
    <t>NLG upper drag link right part (P/N 532.20.12.289)</t>
  </si>
  <si>
    <t>Initially 2000 FH or 2500 landings, then every 300 FH or 400 landings</t>
  </si>
  <si>
    <t>12-B-32-20-06-00A-313A-A</t>
  </si>
  <si>
    <t>2000 FH / 2500 LDG then every 300 FH or 400 landings /AL</t>
  </si>
  <si>
    <t>*32-30/424</t>
  </si>
  <si>
    <t>Emergency gear extension system (Electro mechanical landing gear)</t>
  </si>
  <si>
    <t>2,000 FH / 12 Months --- See Note 2</t>
  </si>
  <si>
    <t>12-B-32-30-10-00A-903A-A</t>
  </si>
  <si>
    <t>2000 FH / 12 M /AL</t>
  </si>
  <si>
    <t>*32-30/426</t>
  </si>
  <si>
    <t>Time delay relays and power contactor (Electro mechanical landing gear)</t>
  </si>
  <si>
    <t>12-B-32-30-08-00A-903A-A</t>
  </si>
  <si>
    <t>*32-30/429</t>
  </si>
  <si>
    <t>Main landing gear spring strut (Electro mechanical landing gear)</t>
  </si>
  <si>
    <t>Loosen and move the spring strut cover to examine the springs</t>
  </si>
  <si>
    <t>25-63/477</t>
  </si>
  <si>
    <t>Underwater beacon locator (if installed)</t>
  </si>
  <si>
    <t>24 Months</t>
  </si>
  <si>
    <t>12-B-25-63-04-00A-903A-A</t>
  </si>
  <si>
    <t>24 M /TL</t>
  </si>
  <si>
    <t>25-63/478</t>
  </si>
  <si>
    <t>25-63/479</t>
  </si>
  <si>
    <t>Underwater locator beacon battery voltage (if installed)</t>
  </si>
  <si>
    <t>26-20/515</t>
  </si>
  <si>
    <t>24 Months --- (elapsed)</t>
  </si>
  <si>
    <t>34-11/343</t>
  </si>
  <si>
    <t>Static ports plate height (RVSM aircraft)</t>
  </si>
  <si>
    <t>12-B-34-11-12-00A-313A-A</t>
  </si>
  <si>
    <t>34-11/82</t>
  </si>
  <si>
    <t>Leak check</t>
  </si>
  <si>
    <t>12-B-34-11-00-00A-903A-A</t>
  </si>
  <si>
    <t>34-21/84</t>
  </si>
  <si>
    <t>Standby magnetic compass (if installed)</t>
  </si>
  <si>
    <t>Check swing</t>
  </si>
  <si>
    <t>12-B-34-21-00-00A-903A-A</t>
  </si>
  <si>
    <t>34-25/344</t>
  </si>
  <si>
    <t>Altitude and vertical speed indication (RVSM aircraft)</t>
  </si>
  <si>
    <t>12-B-34-14-00-00A-903B-A</t>
  </si>
  <si>
    <t>34-26/484</t>
  </si>
  <si>
    <t>ESIS magnetic heading reference system (if installed)</t>
  </si>
  <si>
    <t>12-B-34-26-40-00A-903B-A</t>
  </si>
  <si>
    <t>34-54/86</t>
  </si>
  <si>
    <t>Transponder system (single and dual systems)</t>
  </si>
  <si>
    <t>12-B-34-54-00-00A-903A-A --- or  --- 12-B-34-54-00-00A-903B-A --- or  --- 12-B-34-54-10-00A-903A-A --- or  --- 12-B-34-54-10-00A-903B-A</t>
  </si>
  <si>
    <t>32-10/315</t>
  </si>
  <si>
    <t>Main landing gear hinge pin and bushes</t>
  </si>
  <si>
    <t>2,400 FH / 12 Months</t>
  </si>
  <si>
    <t>12-B-32-10-00-00A-313A-A --- or  --- 12-B-32-10-00-00A-313B-A</t>
  </si>
  <si>
    <t>2400 FH / 12 M /TL</t>
  </si>
  <si>
    <t>06-00/614</t>
  </si>
  <si>
    <t>Access panels, fuselage: 11AL, 11AZ, 11BL, 12EL, 12ER, 12CZ, 12EZ, 12FZ, 21JZ</t>
  </si>
  <si>
    <t>2,400 FH / 24 Months</t>
  </si>
  <si>
    <t>2400 FH / 24 Months Inspection</t>
  </si>
  <si>
    <t>06-00/615</t>
  </si>
  <si>
    <t>06-00/616</t>
  </si>
  <si>
    <t>Access panels, empennage: 31AB, 32AB, 32BB, 32CT, 33ET</t>
  </si>
  <si>
    <t>06-00/617</t>
  </si>
  <si>
    <t>06-00/618</t>
  </si>
  <si>
    <t>06-00/619</t>
  </si>
  <si>
    <t>06-00/620</t>
  </si>
  <si>
    <t>Access panels, wing: 51AB, 51BB, 61AB, 61BB</t>
  </si>
  <si>
    <t>06-00/621</t>
  </si>
  <si>
    <t>21-20/221</t>
  </si>
  <si>
    <t>ECS and bleed air ducts, pipelines, equipment and associated clamps in the engine compartment</t>
  </si>
  <si>
    <t>21-30/314</t>
  </si>
  <si>
    <t>Cabin pressurization positive pressure relief valve</t>
  </si>
  <si>
    <t>Check for contamination of the valve poppet and poppet seat.</t>
  </si>
  <si>
    <t>If contamination is found remove and clean</t>
  </si>
  <si>
    <t>12-B-21-30-02-00A-250A-A</t>
  </si>
  <si>
    <t>P01-005 Soap solution  - AR
P01-011 Solvent (alcohol) - AR
P02-003 Cleaning cloth - AR</t>
  </si>
  <si>
    <t>22-10/233</t>
  </si>
  <si>
    <t>Pitch, roll, and yaw actuators and capstan control cables</t>
  </si>
  <si>
    <t>COMMUNICATION</t>
  </si>
  <si>
    <t>23-10/322</t>
  </si>
  <si>
    <t>Audio control panel emergency switch</t>
  </si>
  <si>
    <t>12-B-23-50-00-00A-903A-A</t>
  </si>
  <si>
    <t>NAV 401L Navigation test set  - AR
ATC 600A ATC transponder/DME test set  - AR
Local supply - External Radio Set  - AR
Local supply - Headset - AR</t>
  </si>
  <si>
    <t>23-10/323</t>
  </si>
  <si>
    <t>Emergency frequency COMM tuning switch</t>
  </si>
  <si>
    <t>12-B-23-12-00-00A-903A-A</t>
  </si>
  <si>
    <t>110.88.07.065 Safety clip (circuit breaker hold open) - AR
Local supply - Headset - AR</t>
  </si>
  <si>
    <t>24-30/312</t>
  </si>
  <si>
    <t>External power controller</t>
  </si>
  <si>
    <t>Over/under voltage trip protection operational test</t>
  </si>
  <si>
    <t>12-B-24-40-00-00A-903A-A</t>
  </si>
  <si>
    <t>24-40/229</t>
  </si>
  <si>
    <t>External Power Unit (EPU) receptacle</t>
  </si>
  <si>
    <t>24-60/133</t>
  </si>
  <si>
    <t>Cockpit circuit breaker panels and switch panels</t>
  </si>
  <si>
    <t>27-10/238</t>
  </si>
  <si>
    <t>Ailerons</t>
  </si>
  <si>
    <t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 - AR</t>
  </si>
  <si>
    <t>P02-007 Lockwire  - AR
OKS 571 PTFE Teflon spray  - AR</t>
  </si>
  <si>
    <t>27-15/239</t>
  </si>
  <si>
    <t>Aileron trim</t>
  </si>
  <si>
    <t>12-B-27-15-00-00A-903A-A</t>
  </si>
  <si>
    <t>(K1)</t>
  </si>
  <si>
    <t xml:space="preserve">T12-030 Safety clip (circuit breaker hold open) - AR
T27-026 Rigging block - AR
Local supply - Steel ruler  - AR
Local supply - W- ARning sign (DO NOT OPERATE THE FLIGHT CONTROLS) - AR
</t>
  </si>
  <si>
    <t>27-20/240</t>
  </si>
  <si>
    <t>Rudder static dischargers</t>
  </si>
  <si>
    <t>27-20/244</t>
  </si>
  <si>
    <t>Rudder</t>
  </si>
  <si>
    <t>T27-005 Rigging pin - 2
T27-010 Tensiometer - AR
T12-030 Safety clip (circuit breaker hold open) - AR
Local supply - W- ARning sign (DO NOT OPERATE THE FLIGHT CONTROLS) - AR
T27-026 Rigging block assembly - 1
Local manufacture Rigging tool - AR
T07-040 Locking screw (for the NLG leg) - AR
T27-070 Turnbuckle fix tool  - AR</t>
  </si>
  <si>
    <t>P02-007 Lockwire - AR
P04-029 Installation paste  - AR</t>
  </si>
  <si>
    <t>27-20/245</t>
  </si>
  <si>
    <t>Rudder trim</t>
  </si>
  <si>
    <t>12-B-27-25-00-00A-903A-A</t>
  </si>
  <si>
    <t>110.88.07.065 Safety clip (circuit breaker hold open) - AR
Local supply - W- ARning sign (DO NOT OPERATE THE FLIGHT CONTROLS) - AR
110.85.07.050 Rigging pin - 1
Local manufacture Rigging tool - AR
Local supply - Straight edge  - AR</t>
  </si>
  <si>
    <t>27-30/248</t>
  </si>
  <si>
    <t>Elevator static dischargers</t>
  </si>
  <si>
    <t>27-30/251</t>
  </si>
  <si>
    <t>Elevator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</si>
  <si>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 - AR</t>
  </si>
  <si>
    <t>FUEL</t>
  </si>
  <si>
    <t>28-20/256</t>
  </si>
  <si>
    <t>Fuel system components</t>
  </si>
  <si>
    <t>Examine as far as possible with those access panels opened/removed in this inspection package.</t>
  </si>
  <si>
    <t>29-10/471</t>
  </si>
  <si>
    <t>Nitrogen accumulator (P/N 960.30.01.292) (If installed)</t>
  </si>
  <si>
    <t>P02-007 Lockwire - AR
P06-004 Leak detector spray  - AR</t>
  </si>
  <si>
    <t>30-40/262</t>
  </si>
  <si>
    <t>Windshield de-ice system</t>
  </si>
  <si>
    <t>12-B-30-40-00-00A-903A-A</t>
  </si>
  <si>
    <t>34-00/183</t>
  </si>
  <si>
    <t>Communications and navigation antennas</t>
  </si>
  <si>
    <t>53-00/278</t>
  </si>
  <si>
    <t>Baggage/freight net mounting plates attachment bolts and surrounding structure</t>
  </si>
  <si>
    <t>Examine for corrosion</t>
  </si>
  <si>
    <t>53-00/279</t>
  </si>
  <si>
    <t>Baggage compartment</t>
  </si>
  <si>
    <t>57-00/282</t>
  </si>
  <si>
    <t>Wing tip static dischargers</t>
  </si>
  <si>
    <t>27-50/495</t>
  </si>
  <si>
    <t>Flap actuators (black anodized) (P/N 978.73.20.309)</t>
  </si>
  <si>
    <t>Backlash check</t>
  </si>
  <si>
    <t>2,400 FH / 3,200 LDG / 24 Months</t>
  </si>
  <si>
    <t>12-B-27-50-03-00A-313A-A</t>
  </si>
  <si>
    <t>2400 FH / 3200 LDG / 24 M /TL</t>
  </si>
  <si>
    <t>28-10/306</t>
  </si>
  <si>
    <t>Fuel cross vent and outward check valve</t>
  </si>
  <si>
    <t>2,400 FH</t>
  </si>
  <si>
    <t>12-B-28-10-01-00A-903A-A</t>
  </si>
  <si>
    <t>2400 FH /TL</t>
  </si>
  <si>
    <t>27-20/430</t>
  </si>
  <si>
    <t>Rudder control cables tension</t>
  </si>
  <si>
    <t>Check for new factory delivered aircraft that have not done the 1200 FH or 12 Months Inspection package</t>
  </si>
  <si>
    <t>Within the next 300 FH</t>
  </si>
  <si>
    <t>300 after manufacture /TL</t>
  </si>
  <si>
    <t>27-20/431</t>
  </si>
  <si>
    <t>Check after replacement of any rudder control system cables (autopilot, and/or rudder)</t>
  </si>
  <si>
    <t>At the next scheduled inspection, but not later than 300 FH</t>
  </si>
  <si>
    <t>27-30/333</t>
  </si>
  <si>
    <t>Elevator control cables tension</t>
  </si>
  <si>
    <t>27-30/334</t>
  </si>
  <si>
    <t>Check after replacement of any elevator control system cables (autopilot, stick pusher and elevator)</t>
  </si>
  <si>
    <t>06-00/594</t>
  </si>
  <si>
    <t>Access panels, fuselage: 11BL , 21PZ</t>
  </si>
  <si>
    <t>300 FH / 12 Months</t>
  </si>
  <si>
    <t>300 FH / 12 Months Inspection</t>
  </si>
  <si>
    <t>110.88.07.065 Safety clip (circuit breaker hold open) - AR
Local supply - W- ARning sign DO NOT OPERATE THE FLAPS - AR</t>
  </si>
  <si>
    <t>P02-037 Cloth    - AR
P10-001 CPC temporary, Lear Chemical ACF-50    - AR</t>
  </si>
  <si>
    <t>06-00/595</t>
  </si>
  <si>
    <t>P10-001 CPC - AR</t>
  </si>
  <si>
    <t>06-00/596</t>
  </si>
  <si>
    <t>Access panels, empennage: 31AB, 32AB, 33ET</t>
  </si>
  <si>
    <t>06-00/597</t>
  </si>
  <si>
    <t>06-00/598</t>
  </si>
  <si>
    <t>06-00/599</t>
  </si>
  <si>
    <t>PARKING MOORING, STORAGE AND RETURN TO SERVICE</t>
  </si>
  <si>
    <t>10-10/428</t>
  </si>
  <si>
    <t>External protective covers</t>
  </si>
  <si>
    <t>Replace if any part of the cover is missing, damaged, torn or does not install properly</t>
  </si>
  <si>
    <t>22-20/129</t>
  </si>
  <si>
    <t>Angle of Attack (AOA) transmitters</t>
  </si>
  <si>
    <t>25-10/134</t>
  </si>
  <si>
    <t>Crew seat belts</t>
  </si>
  <si>
    <t>25-20/136</t>
  </si>
  <si>
    <t>Passenger seat belts and extensions</t>
  </si>
  <si>
    <t>25-60/231</t>
  </si>
  <si>
    <t>ELT</t>
  </si>
  <si>
    <t>12-B-25-63-00-00A-903A-A --- or  --- 12-B-25-63-00-00A-903B-A</t>
  </si>
  <si>
    <t>T12-030 Safety clip - Circuit breaker hold open - AR
T25-001 S- ARsat beacon tester - 1</t>
  </si>
  <si>
    <t>27-10/139</t>
  </si>
  <si>
    <t>Aileron LH and RH</t>
  </si>
  <si>
    <t>Examine and lubricate the trim hinges with minimum quantity of CPC (P10-001)</t>
  </si>
  <si>
    <t>27-20/140</t>
  </si>
  <si>
    <t>12-B-55-40-00-00A-313A-A</t>
  </si>
  <si>
    <t>27-30/141</t>
  </si>
  <si>
    <t>Elevators</t>
  </si>
  <si>
    <t>27-40/142</t>
  </si>
  <si>
    <t>Horizontal stabilizer trim interrupt and alternate trim switches</t>
  </si>
  <si>
    <t>27-50/144</t>
  </si>
  <si>
    <t>Flaps and flap support mechanism</t>
  </si>
  <si>
    <t>27-50/443</t>
  </si>
  <si>
    <t>Flap up and down limit switches</t>
  </si>
  <si>
    <t>Servicing</t>
  </si>
  <si>
    <t>12-B-12-20-07-00A-902A-A</t>
  </si>
  <si>
    <t>P02-037 Cloth - AR
P10-001 CPC tempor- ARy - AR</t>
  </si>
  <si>
    <t>27-50/576</t>
  </si>
  <si>
    <t>12-B-27-50-00-00A-902A-A</t>
  </si>
  <si>
    <t>110.88.07.065 Safety clip (circuit breaker hold open) - AR
Local supply - W- ARning sign (DO NOT OPERATE THE FLAPS) - AR
Local supply - Grease gun - AR</t>
  </si>
  <si>
    <t>P02-003 Cleaning cloth - AR
P01-010 MEK - AR
P04-028 Grease, Aeroshell Grease 33 - AR</t>
  </si>
  <si>
    <t>28-10/145</t>
  </si>
  <si>
    <t>Fuel tank filler caps</t>
  </si>
  <si>
    <t>28-10/146</t>
  </si>
  <si>
    <t>Fuel</t>
  </si>
  <si>
    <t>Remove a sample from each drain valve and examine for water</t>
  </si>
  <si>
    <t>28-20/147</t>
  </si>
  <si>
    <t>Fuel tank vent valve and flame arrestor</t>
  </si>
  <si>
    <t>12-B-28-20-07-00A-903A-A</t>
  </si>
  <si>
    <t>Local supply - Low pressure air supply - AR</t>
  </si>
  <si>
    <t>P01-015 Ethanol (Ethyl alcohol) - AR</t>
  </si>
  <si>
    <t>28-20/148</t>
  </si>
  <si>
    <t>Fuel filter element</t>
  </si>
  <si>
    <t>Remove and clean</t>
  </si>
  <si>
    <t>12-B-28-20-01-00A-920A-A --- and  --- 12-B-28-20-01-00A-250A-A</t>
  </si>
  <si>
    <t>Local supply - Container (1.0 US gal (3,78 l)) - AR</t>
  </si>
  <si>
    <t>P04-030 Grease, Vaselinum, 26-7500-1 - AR
P02-007 Lockwire - AR</t>
  </si>
  <si>
    <t>28-20/150</t>
  </si>
  <si>
    <t>Engine driven pump</t>
  </si>
  <si>
    <t>29-10/153</t>
  </si>
  <si>
    <t>Reservoir tank (If installed)</t>
  </si>
  <si>
    <t>Make sure nitrogen pressure is correct.</t>
  </si>
  <si>
    <t>Pressurize as necessary</t>
  </si>
  <si>
    <t>29-10/316</t>
  </si>
  <si>
    <t>Hydraulic system (If installed)</t>
  </si>
  <si>
    <t>Make sure fluid level indicator on the reservoir tank shows full.</t>
  </si>
  <si>
    <t>Fill as needed.</t>
  </si>
  <si>
    <t>30-10/154</t>
  </si>
  <si>
    <t>Wing and horizontal stabilizer airfoil de-ice boots</t>
  </si>
  <si>
    <t>12-B-30-10-00-00A-313A-A</t>
  </si>
  <si>
    <t>P01-005 Soap solution - AR
P02-031 Absorbent paper - AR
P08-056 Sealant - AR
P08-078 Ice adhesion inhibitor - AR</t>
  </si>
  <si>
    <t>30-20/156</t>
  </si>
  <si>
    <t>Engine air intake de-ice lip</t>
  </si>
  <si>
    <t>Examine and look for signs of gas leaks - none are permitted</t>
  </si>
  <si>
    <t>32-40/172</t>
  </si>
  <si>
    <t>Main wheel tires</t>
  </si>
  <si>
    <t>Examine and check tire pressure</t>
  </si>
  <si>
    <t>12-B-12-10-04-00A-902A-A</t>
  </si>
  <si>
    <t>99.00.00.702 Compressed nitrogen supply - AR
903.70.32.911 Tire pressure gage  - AR</t>
  </si>
  <si>
    <t>P01-005 Soap solution - AR
P02-003 Cleaning cloth - AR</t>
  </si>
  <si>
    <t>32-40/174</t>
  </si>
  <si>
    <t>Nose wheel tire</t>
  </si>
  <si>
    <t>99.00.00.702 Compressed nitrogen supply - AR
903.70.32.911 Tire pressure gage - AR</t>
  </si>
  <si>
    <t>32-40/175</t>
  </si>
  <si>
    <t>Brake system</t>
  </si>
  <si>
    <t>Apply the parking brake. Examine the brake units.</t>
  </si>
  <si>
    <t>Make sure that pad wear indicators protrude from housing.</t>
  </si>
  <si>
    <t>32-40/176</t>
  </si>
  <si>
    <t>Fluid reservoir</t>
  </si>
  <si>
    <t>Check and replenish, if necessary</t>
  </si>
  <si>
    <t>12-B-12-10-02-00A-902A-A</t>
  </si>
  <si>
    <t>Local supply - Wheel chocks - AR</t>
  </si>
  <si>
    <t>P02-031 Absorbent paper - AR</t>
  </si>
  <si>
    <t>LIGHTS</t>
  </si>
  <si>
    <t>33-40/177</t>
  </si>
  <si>
    <t>Exterior lighting</t>
  </si>
  <si>
    <t>12-B-33-40-00-00A-903A-A</t>
  </si>
  <si>
    <t>T12-030 Safety clip (circuit breaker hold open) - AR
Locally made Beam sighting bo- ARd  - AR
Local supply - Jumper wire - AR</t>
  </si>
  <si>
    <t>33-41/178</t>
  </si>
  <si>
    <t>Landing lights</t>
  </si>
  <si>
    <t>33-42/179</t>
  </si>
  <si>
    <t>Taxi lights</t>
  </si>
  <si>
    <t>33-43/180</t>
  </si>
  <si>
    <t>Navigation and strobe lights</t>
  </si>
  <si>
    <t>33-44/181</t>
  </si>
  <si>
    <t>Recognition lights (if installed)</t>
  </si>
  <si>
    <t>33-46/182</t>
  </si>
  <si>
    <t>Beacon lights (if installed)</t>
  </si>
  <si>
    <t>34-00/184</t>
  </si>
  <si>
    <t>Cockpit instruments and avionic equipment</t>
  </si>
  <si>
    <t>34-11/185</t>
  </si>
  <si>
    <t>Pitot tube</t>
  </si>
  <si>
    <t>34-11/186</t>
  </si>
  <si>
    <t>Static ports</t>
  </si>
  <si>
    <t>35-10/187</t>
  </si>
  <si>
    <t>High pressure relief indicator (green disk)</t>
  </si>
  <si>
    <t>Make sure that it is not damaged</t>
  </si>
  <si>
    <t>INFORMATION SYSTEM</t>
  </si>
  <si>
    <t>46-26/320</t>
  </si>
  <si>
    <t>Pilot and copilot (if installed) PFD reversionary switches</t>
  </si>
  <si>
    <t>12-B-46-30-05-00A-903A-A --- or  --- 12-B-46-30-06-00A-903A-A</t>
  </si>
  <si>
    <t>46-26/321</t>
  </si>
  <si>
    <t>ADAHRS sensor source select switches</t>
  </si>
  <si>
    <t>12-B-46-30-02-00A-903A-A</t>
  </si>
  <si>
    <t>53-00/196</t>
  </si>
  <si>
    <t>Fuselage external surface</t>
  </si>
  <si>
    <t>For aircraft that experience stone damage to the belly skin, visually examine affected areas for cracks</t>
  </si>
  <si>
    <t>55-10/197</t>
  </si>
  <si>
    <t>Horizontal stabilizer external surface</t>
  </si>
  <si>
    <t>55-30/198</t>
  </si>
  <si>
    <t>Vertical stabilizer external surface</t>
  </si>
  <si>
    <t>Examine, specially around rear spar top rivets.</t>
  </si>
  <si>
    <t>If cracks are found, refer to SRM for repair procedure.</t>
  </si>
  <si>
    <t>12-B-55-00-01-00A-664A-A</t>
  </si>
  <si>
    <t>Local supply - W- ARning sign (DO NOT MOVE THE ELEVATOR CONTROLS) - AR
Local supply - Brush - AR</t>
  </si>
  <si>
    <t>P01-010 Solvent - AR
P02-031 Absorbent paper - AR
P07-001 CCC solution - AR
P07-007 Primer - AR
P08-020 Sealant - AR
P10-005 CPC-light - AR</t>
  </si>
  <si>
    <t>56-11/200</t>
  </si>
  <si>
    <t>Windshield LH and RH</t>
  </si>
  <si>
    <t>12-B-56-00-00-00A-313A-A</t>
  </si>
  <si>
    <t>56-20/201</t>
  </si>
  <si>
    <t>Cockpit and cabin windows</t>
  </si>
  <si>
    <t>57-00/202</t>
  </si>
  <si>
    <t>Wing external surfaces</t>
  </si>
  <si>
    <t>71-00/209</t>
  </si>
  <si>
    <t>Engine drain mast and tank</t>
  </si>
  <si>
    <t>Examine the drain mast for fuel leaks (no leaks permitted) and drain the collector tank.</t>
  </si>
  <si>
    <t>IGNITION</t>
  </si>
  <si>
    <t>74-00/288</t>
  </si>
  <si>
    <t>Ignition system</t>
  </si>
  <si>
    <t>12-B-74-00-00-00A-903A-A</t>
  </si>
  <si>
    <t>110.88.07.065 Safety clip (circuit breaker hold open) - AR</t>
  </si>
  <si>
    <t>P02-007 Lockwire - AR</t>
  </si>
  <si>
    <t>76-00/211</t>
  </si>
  <si>
    <t>Beta slip ring carbon block</t>
  </si>
  <si>
    <t>Make sure gap is not more than 0,25 mm (0.01 in).</t>
  </si>
  <si>
    <t>76-00/304</t>
  </si>
  <si>
    <t>ENGINE EXHAUST</t>
  </si>
  <si>
    <t>78-00/214</t>
  </si>
  <si>
    <t>Exhaust stubs</t>
  </si>
  <si>
    <t>79-20/290</t>
  </si>
  <si>
    <t>Oil system chip detector indication system</t>
  </si>
  <si>
    <t>12-B-79-30-01-00A-903A-A</t>
  </si>
  <si>
    <t>110.88.07.065 Safety clip (circuit breaker hold open) - AR
Local supply - Jumper - AR</t>
  </si>
  <si>
    <t>71-00/432</t>
  </si>
  <si>
    <t>Minor and Routine Periodic Inspection</t>
  </si>
  <si>
    <t xml:space="preserve">Power plant and accessories - Periodic Inspection and do the minor and time limited inspection items
Refer to P&amp;WC EMM Chapter 72-00-00 </t>
  </si>
  <si>
    <t>Refer to P&amp;WC EMM Chapter 72-00-00 Periodic Inspection</t>
  </si>
  <si>
    <t>P&amp;WC EMM Chapter 72-00-00 Periodic Inspection</t>
  </si>
  <si>
    <t>300 FH / 12 P&amp;WC /TL</t>
  </si>
  <si>
    <t>06-00/590</t>
  </si>
  <si>
    <t>Access panels, fuselage: 11BR , 21QZ</t>
  </si>
  <si>
    <t>300 FH</t>
  </si>
  <si>
    <t>300 FH Inspection</t>
  </si>
  <si>
    <t>06-00/591</t>
  </si>
  <si>
    <t>06-00/592</t>
  </si>
  <si>
    <t>Access panel, engine: 42AT</t>
  </si>
  <si>
    <t>06-00/593</t>
  </si>
  <si>
    <t>22-20/130</t>
  </si>
  <si>
    <t>T12-030 Safety clip - Circuit breaker hold open - AR
T22-015 AOA calibration tool LH - AR
T22-020 AOA calibration tool RH - AR
T22-012 Kit, indicator AOA rigging gauge - AR
T45-005 Maintenance box - AR
T79-025 Pressure calibrator test set - AR
T77-025 Pressure calibrator - AR
T34-025 Air Data Test Set - 1
T34-005 Pitot test adaptor - AR
903.70.32.920 Gauge (0 to 150 lbf (0 to 68 kg)) - AR
T32-040 Digital Force Gauge - AR
Local supply - Jumper wire - AR
Local supply - Laptop with FCWU Utility software - AR</t>
  </si>
  <si>
    <t>24-30/309</t>
  </si>
  <si>
    <t>Brush Check</t>
  </si>
  <si>
    <t>12-B-24-30-01-00A-313A-A</t>
  </si>
  <si>
    <t>T12-030 Safety clip - Circuit breaker hold open - 2
Local supply - Brush (non-metallic) - AR
Local supply - Dry air supply (2,0 b- AR (30 psi)) - AR</t>
  </si>
  <si>
    <t>24-30/310</t>
  </si>
  <si>
    <t>25-10/135</t>
  </si>
  <si>
    <t>Examine as far as possible with seats installed</t>
  </si>
  <si>
    <t>25-20/302</t>
  </si>
  <si>
    <t>Examine as far as possible with seats installed.</t>
  </si>
  <si>
    <t xml:space="preserve"> Move the recline mechanism and swivel function (executive seat only) through its full motion and check for correct operation. If necessary, refer to the applicable supplier CMM (CMM 25-20-07 for executive seats and CMM 25-20-99 for standard seats)</t>
  </si>
  <si>
    <t>27-00/138</t>
  </si>
  <si>
    <t>Aileron, elevator and rudder controls</t>
  </si>
  <si>
    <t>Operate, make sure full and free travel</t>
  </si>
  <si>
    <t>27-40/291</t>
  </si>
  <si>
    <t>35-10/188</t>
  </si>
  <si>
    <t>Oxygen system</t>
  </si>
  <si>
    <t>Check contents</t>
  </si>
  <si>
    <t>76-00/212</t>
  </si>
  <si>
    <t>PCL - move between idle and max and make sure movement is full and free.</t>
  </si>
  <si>
    <t>CAUTION:
Do not move PCL into the reverse range.
Condition lever - Do the operational test (refer to AMM).
Manual override lever - move between off and max and make sure movement is full and free.
Note:
Make sure the MOR is stored correctly.</t>
  </si>
  <si>
    <t>12-B-76-10-00-00A-903A-A</t>
  </si>
  <si>
    <t>T12-030 Safety clip (circuit breaker hold open)   - AR
Local supply - Rigging pin (2,28 mm (0.09 in) diameter) - AR
Local supply - Rigging pin (4,7 mm (0.19 in) diameter) - AR
Local supply - Rule - AR</t>
  </si>
  <si>
    <t>968.20.12.319 Cotter pin - AR
 Cotter pin (CSN-76100001 090) - AR
 Cotter pin (CSN-76100001 060) - AR
 Cotter pin (CSN-76200001 060) - AR
 Cotter pin (CSN-76100002 060) - AR
P02-007 Lockwire - AR
Local supply - Masking tape - AR</t>
  </si>
  <si>
    <t>*21-20/317</t>
  </si>
  <si>
    <t>ECS emergency shut-off system</t>
  </si>
  <si>
    <t>Attach a spring balance to the ECS EMER SHUT-OFF lever.</t>
  </si>
  <si>
    <t>Pull the lever and check that the max pull force to open the ram air scoop is 100 N (22.5 lbf) and make sure that the ram air scoop is completely open</t>
  </si>
  <si>
    <t>3,000 FH / 12 Months --- See Note 2</t>
  </si>
  <si>
    <t>3000 FH / 12 M /AL</t>
  </si>
  <si>
    <t>*21-30/318</t>
  </si>
  <si>
    <t>MSN 1001-1719 - Pressurization dump switch</t>
  </si>
  <si>
    <t>12-B-21-30-00-00A-903A-A</t>
  </si>
  <si>
    <t>PC-12/47E, MSN 1001-1719</t>
  </si>
  <si>
    <t>*24-30/311</t>
  </si>
  <si>
    <t>Generator control units, GCU 1 and GCU 2</t>
  </si>
  <si>
    <t>Functional test of the GCU 1 and GCU 2 over and under voltage trip protection (CMR)</t>
  </si>
  <si>
    <t>*27-40/1</t>
  </si>
  <si>
    <t>Horizontal stabilizer trim</t>
  </si>
  <si>
    <t>Functional test of trim runaway aural warning system (FAA CMR)</t>
  </si>
  <si>
    <t>*35-20/452</t>
  </si>
  <si>
    <t>Passenger oxygen (drop-down mask) system (if installed)</t>
  </si>
  <si>
    <t>12-B-35-00-00-00A-903B-A</t>
  </si>
  <si>
    <t>76-10/117</t>
  </si>
  <si>
    <t>Propeller feathering microswitches</t>
  </si>
  <si>
    <t>3,000 FH / 12 Months</t>
  </si>
  <si>
    <t>12-B-76-10-02-00A-903A-A</t>
  </si>
  <si>
    <t>3000 FH / 12 M /TL</t>
  </si>
  <si>
    <t>52-10/472</t>
  </si>
  <si>
    <t>Passenger/crew door shoot bolt fitting (only if SB 52–007 Part C is done)</t>
  </si>
  <si>
    <t>Eddy current inspection</t>
  </si>
  <si>
    <t>3,000 FH / 3,600 LDG</t>
  </si>
  <si>
    <t>12-B-52-10-06-00A-353A-A</t>
  </si>
  <si>
    <t>3000 FH / 3600 LDG /TL</t>
  </si>
  <si>
    <t>28-20/32</t>
  </si>
  <si>
    <t>3,500 FH</t>
  </si>
  <si>
    <t>3500 FH /TL</t>
  </si>
  <si>
    <t>ENGINE</t>
  </si>
  <si>
    <t>72-00/308</t>
  </si>
  <si>
    <t>Engine accessories</t>
  </si>
  <si>
    <t>P&amp;WC SB 14603 latest revision</t>
  </si>
  <si>
    <t>72-00/39</t>
  </si>
  <si>
    <t>3,500 FH --- P&amp;WC SB 14603 latest revision</t>
  </si>
  <si>
    <t>79-20/43</t>
  </si>
  <si>
    <t>Oil cooler</t>
  </si>
  <si>
    <t>At engine overhaul</t>
  </si>
  <si>
    <t>35-20/87</t>
  </si>
  <si>
    <t>Passenger oxygen masks</t>
  </si>
  <si>
    <t>36 Months</t>
  </si>
  <si>
    <t>12-B-35-20-00-00A-313A-A</t>
  </si>
  <si>
    <t>36 M /TL</t>
  </si>
  <si>
    <t>61-00/456</t>
  </si>
  <si>
    <t>Four-bladed aluminum propeller</t>
  </si>
  <si>
    <t>Periodic Inspections and Maintenance and do the time limited inspection items</t>
  </si>
  <si>
    <t>Refer to Hartzell Owner’s Manual 149</t>
  </si>
  <si>
    <t>Refer to Hartzell Owner’s Manual 149 - Periodic Inspections and Maintenance</t>
  </si>
  <si>
    <t>400 FH / 12 Months Hartzell /TL</t>
  </si>
  <si>
    <t>All PC-12/47E, Four-bladed propeller</t>
  </si>
  <si>
    <t>61-00/457</t>
  </si>
  <si>
    <t>Five-bladed composite propeller</t>
  </si>
  <si>
    <t>Perform the periodic inspections and maintenance and do the time limited inspections items (TASK 611010)</t>
  </si>
  <si>
    <t>Refer to the Hartzell Owner’s Manual 147</t>
  </si>
  <si>
    <t>Refer to Hartzell Owner’s Manual 147 - Periodic Inspections and Maintenance</t>
  </si>
  <si>
    <t xml:space="preserve">Hartzell Owner’s Manual 147, 61-00-47 </t>
  </si>
  <si>
    <t>611020</t>
  </si>
  <si>
    <t>Propeller</t>
  </si>
  <si>
    <t>LUBRICATE</t>
  </si>
  <si>
    <t>Refer to the Hartzell Owner’s Manual 147 (5 blades) or 149 (4 blades)</t>
  </si>
  <si>
    <t>Refer to Hartzell Owner’s Manual 147 (5 blades) or 149 (4 blades) - Periodic Inspections and Maintenance</t>
  </si>
  <si>
    <t xml:space="preserve">Hartzell Owner’s Manual 147 (5 blades) or 149 (4 blades), 61-00-47 </t>
  </si>
  <si>
    <t>611025</t>
  </si>
  <si>
    <t>APPLY CORROSION INHIBITOR TO STEEL COUNTERWEIGHTS</t>
  </si>
  <si>
    <t>24-30/339</t>
  </si>
  <si>
    <t>Ni-Cad batteries</t>
  </si>
  <si>
    <t>Remove and service</t>
  </si>
  <si>
    <t>400 FH / 12 Months</t>
  </si>
  <si>
    <t>12-B-24-30-07-00A-920B-A --- 12-B-24-30-07-00A-920C-A --- and CMM</t>
  </si>
  <si>
    <t>400 FH / 12 M /TL</t>
  </si>
  <si>
    <t>710031</t>
  </si>
  <si>
    <t>Hot Section - Examine with borescope.</t>
  </si>
  <si>
    <t>(Ref. Paras. 9.F.G. &amp; H. 72-00-00).</t>
  </si>
  <si>
    <t>400 hours</t>
  </si>
  <si>
    <t>EMM Paras. 9.F.G. &amp; H. 72-00-00</t>
  </si>
  <si>
    <t>400 FH P&amp;WC /TL</t>
  </si>
  <si>
    <t>731025</t>
  </si>
  <si>
    <t>Leak test and function test fuel manifold adapter and nozzle assemblies.</t>
  </si>
  <si>
    <t>(Ref. 73-11-05, Inspection/Check).</t>
  </si>
  <si>
    <t>EMM 73-11-05, Inspection/Check</t>
  </si>
  <si>
    <t>740015</t>
  </si>
  <si>
    <t>Check ignition exciter for installation and condition</t>
  </si>
  <si>
    <t>(Ref. 74-10-00, Inspection/Check).</t>
  </si>
  <si>
    <t>EMM Inspection/Check</t>
  </si>
  <si>
    <t>740025</t>
  </si>
  <si>
    <t>Check spark igniters for cleanliness and erosion.</t>
  </si>
  <si>
    <t>Check function (Ref. 74-20-00, Inspection/Check).</t>
  </si>
  <si>
    <t>EMM 74-20-00, Inspection/Check</t>
  </si>
  <si>
    <t>742010</t>
  </si>
  <si>
    <t>Check ignition cables for chafing, wear and installation</t>
  </si>
  <si>
    <t>(Ref. 74-20-00, Inspection/Check)</t>
  </si>
  <si>
    <t>61-10/37</t>
  </si>
  <si>
    <t>4,000 FH / 72 Months --- (Refer to Hartzell SL 61)</t>
  </si>
  <si>
    <t>4000 FH / 72 M /TL</t>
  </si>
  <si>
    <t>LEVELING AND WEIGHING</t>
  </si>
  <si>
    <t>08-00-00</t>
  </si>
  <si>
    <t>AIRCRAFT</t>
  </si>
  <si>
    <t>WEIGHT CHECK</t>
  </si>
  <si>
    <t>48 Months</t>
  </si>
  <si>
    <t>12-B-08-10-00-00A-901A-A</t>
  </si>
  <si>
    <t>Aircraft weighing equipment - T08-005 - AR; Inclinometer - T08-010 - AR;</t>
  </si>
  <si>
    <t>21-30/46</t>
  </si>
  <si>
    <t>MSN 1001-1719 - Cabin positive pressure relief</t>
  </si>
  <si>
    <t>4,800 FH / 48 Months</t>
  </si>
  <si>
    <t>4800 FH / 48 M /TL</t>
  </si>
  <si>
    <t>21-30/467</t>
  </si>
  <si>
    <t>MSN 1720-9999 - Cabin pressurization negative pressure relief valve</t>
  </si>
  <si>
    <t>12-B-21-30-05-00A-310A-A</t>
  </si>
  <si>
    <t>PC-12/47E, MSN 1720-9999</t>
  </si>
  <si>
    <t>*21-30/465</t>
  </si>
  <si>
    <t>MSN 1720-9999 - Cabin pressurization positive pressure relief valve</t>
  </si>
  <si>
    <t>12-B-21-30-00-00A-903B-A</t>
  </si>
  <si>
    <t>4800 FH / 48 M /AL</t>
  </si>
  <si>
    <t>*21-30/468</t>
  </si>
  <si>
    <t>MSN 1720-9999 - Cabin pressurization altitude limiting function</t>
  </si>
  <si>
    <t>*21-30/469</t>
  </si>
  <si>
    <t>MSN 1720-9999 - Cabin pressurization high cabin altitude warning</t>
  </si>
  <si>
    <t>21-40/51</t>
  </si>
  <si>
    <t>Overtemperature switch</t>
  </si>
  <si>
    <t>4,800 FH / 60 Months</t>
  </si>
  <si>
    <t>12-B-21-40-06-00A-903A-A</t>
  </si>
  <si>
    <t>4800 FH / 60 M /TL</t>
  </si>
  <si>
    <t xml:space="preserve"> K1</t>
  </si>
  <si>
    <t>21-40/52</t>
  </si>
  <si>
    <t>Duct overtemperature switch</t>
  </si>
  <si>
    <t>12-B-21-60-05-00A-903A-A</t>
  </si>
  <si>
    <t>27-00/71</t>
  </si>
  <si>
    <t>Flight control cables including auto pilot and stick pusher cables</t>
  </si>
  <si>
    <t>12-B-27-00-00-00A-313A-A</t>
  </si>
  <si>
    <t>21-50/58</t>
  </si>
  <si>
    <t>Vapor cycle compressor motor (if installed)</t>
  </si>
  <si>
    <t>500 Operating hours</t>
  </si>
  <si>
    <t>12-B-21-50-03-00A-313A-A</t>
  </si>
  <si>
    <t>500 op.hrs VCCS /TL</t>
  </si>
  <si>
    <t>21-50/59</t>
  </si>
  <si>
    <t>Vapor cycle compressor motor drive belt (if installed)</t>
  </si>
  <si>
    <t>Check for tension</t>
  </si>
  <si>
    <t>12-B-21-50-01-00A-903A-A</t>
  </si>
  <si>
    <t>71-00/38</t>
  </si>
  <si>
    <t>Engine shock mount assemblies</t>
  </si>
  <si>
    <t>At engine overhaul but not later than 5000 FH</t>
  </si>
  <si>
    <t>5000 FH /TL</t>
  </si>
  <si>
    <t>27-50/506</t>
  </si>
  <si>
    <t>5,000 FH / 7,000 LDG</t>
  </si>
  <si>
    <t>5000 FH / 7000 LDG /TL</t>
  </si>
  <si>
    <t>*27-40/26</t>
  </si>
  <si>
    <t>Pitch trim actuator (P/N 978.73.14.202 and 978.73.14.203)</t>
  </si>
  <si>
    <t>5000 FH or 5 Years --- or --- 4200 FH or 6 Years --- or --- 3400 FH or 7 Years</t>
  </si>
  <si>
    <t>5000/5 4200/6 3400/7 /AL</t>
  </si>
  <si>
    <t>24-30/340</t>
  </si>
  <si>
    <t>Lead acid batteries</t>
  </si>
  <si>
    <t>Remove and do a capacity test</t>
  </si>
  <si>
    <t>Initially at 1000 FH or 12 Months. If capacity above 90% then every 600 FH or 6 Months. If capacity is between 85% and 90% then every 300 FH or 3 Months. If capacity is below 85% replace.</t>
  </si>
  <si>
    <t>12-B-24-30-07-00A-920A-A</t>
  </si>
  <si>
    <t>6 M / 600 FH /TL</t>
  </si>
  <si>
    <t>21-50/433</t>
  </si>
  <si>
    <t>Vapor cycle compressor condenser module (including motor) (if installed)</t>
  </si>
  <si>
    <t>Clean, refer to OSCMM</t>
  </si>
  <si>
    <t>Initially at each scheduled inspection, then based on field experience the interval can be adjusted to a more effective level</t>
  </si>
  <si>
    <t>6 M /TL</t>
  </si>
  <si>
    <t>30-10/79</t>
  </si>
  <si>
    <t>Airfoil de-icers</t>
  </si>
  <si>
    <t>Apply a surface coating of Age Master No. 1</t>
  </si>
  <si>
    <t>In accordance with the manufacturers instructions CMM 30-10-31 (latest issue) --- Note 1 --- The deice boot treatment with Age Master No 1 can be performed by the operator IAW the instructions given in the AFM §8 Deicing Boot Care</t>
  </si>
  <si>
    <t>6 Months</t>
  </si>
  <si>
    <t>6 M /TL</t>
  </si>
  <si>
    <t>*32-10/438</t>
  </si>
  <si>
    <t>Main landing gear leg forward attachment bolt and bush and rear attachment bolt and nut</t>
  </si>
  <si>
    <t>6 Year --- See Note 5</t>
  </si>
  <si>
    <t>12-B-32-10-00-00A-310A-A --- or  --- 12-B-32-10-00-00A-310B-A</t>
  </si>
  <si>
    <t>6 Y /AL</t>
  </si>
  <si>
    <t>*32-10/439</t>
  </si>
  <si>
    <t>Main landing gear spring pack assembly top and bottom attachment bolts and nuts</t>
  </si>
  <si>
    <t>*32-10/440</t>
  </si>
  <si>
    <t>Main landing gear folding strut top and bottom attachment bolts and nuts</t>
  </si>
  <si>
    <t>*32-30/442</t>
  </si>
  <si>
    <t>Main landing gear actuator top and bottom attachment bolts and nuts</t>
  </si>
  <si>
    <t>6 Years --- See Note 5</t>
  </si>
  <si>
    <t>*32-30/518</t>
  </si>
  <si>
    <t>Main landing gear actuator bottom attachment bolts P/N 532.10.12.218 (identified with .218 and VLG on bolt head)</t>
  </si>
  <si>
    <t>60 Months --- See Note 6</t>
  </si>
  <si>
    <t>60 M /AL</t>
  </si>
  <si>
    <t>*35-10/7</t>
  </si>
  <si>
    <t>Hydrostatic test</t>
  </si>
  <si>
    <t>Refer to AVOX Service Information Letter SIL-35-114 latest revision (www.avoxsys.com) or (www.pilatus-aircraft.com-&gt;Customer Support-&gt;Technical Publications-&gt;PC-12-&gt;Third-Party Documents-&gt;Zodiac)</t>
  </si>
  <si>
    <t>21-50/461</t>
  </si>
  <si>
    <t>Vapor cycle compressor motor (CCM P/N 959.90.22.140, if installed)</t>
  </si>
  <si>
    <t>600 Operating hours</t>
  </si>
  <si>
    <t>600 op.hrs VCCS /TL</t>
  </si>
  <si>
    <t>21-50/462</t>
  </si>
  <si>
    <t>Vapor cycle compressor motor drive belt (CCM P/N 959.90.22.140, if installed)</t>
  </si>
  <si>
    <t>611120</t>
  </si>
  <si>
    <t>PERIODIC COIN-TAP INSPECTIONS FOR COMPOSITE BLADES - EROSION SHIELD SURFACE</t>
  </si>
  <si>
    <t>600 FH</t>
  </si>
  <si>
    <t>Hartzell Owner’s Manual 147 and Manual 170, 61-13-71</t>
  </si>
  <si>
    <t>600 FH / 12 M Hartzell /TL</t>
  </si>
  <si>
    <t>790040</t>
  </si>
  <si>
    <t>Bridge chip detector(s) magnetic pins with correct jumper, then check the continuity by the output terminal.</t>
  </si>
  <si>
    <t>If there is no continuity, remove and install the new chip detector. Any foreign material found on chip detector or in main oil filter should be identified before further inspection/operation (Ref. 79-20-02, Inspection/Check).</t>
  </si>
  <si>
    <t>600 hours - or 12 months, whichever comes first.</t>
  </si>
  <si>
    <t>EMM 79-20-02, Inspection/Check</t>
  </si>
  <si>
    <t>600 FH / 12 P&amp;WC /TL</t>
  </si>
  <si>
    <t>*21-30/463</t>
  </si>
  <si>
    <t>MSN 1720-9999 - Cabin pressurization dump control</t>
  </si>
  <si>
    <t>600 FH / 12 Months --- See Note 2</t>
  </si>
  <si>
    <t>600 FH / 12 M /AL</t>
  </si>
  <si>
    <t>*21-30/464</t>
  </si>
  <si>
    <t>MSN 1720-9999 - Cabin pressurization manual control</t>
  </si>
  <si>
    <t>*27-50/437</t>
  </si>
  <si>
    <t>Inboard flap drive arms (P/N 527.52.12.153 or P/N 527.52.12.154)</t>
  </si>
  <si>
    <t>In-situ inspection/check</t>
  </si>
  <si>
    <t>600 FH / 12 Months --- See Note 3</t>
  </si>
  <si>
    <t>12-B-27-51-00-00A-313A-A</t>
  </si>
  <si>
    <t>06-00/583</t>
  </si>
  <si>
    <t>Access panels, engine: 41AT, 42AB, 42AT</t>
  </si>
  <si>
    <t>600 FH / 12 Months</t>
  </si>
  <si>
    <t>600 FH / 12 Months Inspection</t>
  </si>
  <si>
    <t>06-00/604</t>
  </si>
  <si>
    <t>Access panels, fuselage: 11AL, 12EL, 21QZ</t>
  </si>
  <si>
    <t>06-00/605</t>
  </si>
  <si>
    <t>06-00/606</t>
  </si>
  <si>
    <t>Access panels, wing: 52NB, 52OB, 62NB, 62OB</t>
  </si>
  <si>
    <t>06-00/607</t>
  </si>
  <si>
    <t>29-10/151</t>
  </si>
  <si>
    <t>Return line filter differential pressure indicator (If installed)</t>
  </si>
  <si>
    <t>Make sure that it has not come out.</t>
  </si>
  <si>
    <t>If indicator found out, do the inspection/check procedure</t>
  </si>
  <si>
    <t>12-B-29-10-04-00A-313A-A</t>
  </si>
  <si>
    <t>30-10/155</t>
  </si>
  <si>
    <t>Inertial separation system</t>
  </si>
  <si>
    <t>12-B-30-20-00-00A-903A-A</t>
  </si>
  <si>
    <t>30-30/329</t>
  </si>
  <si>
    <t>Probes de-ice system</t>
  </si>
  <si>
    <t>12-B-30-30-20-00A-903A-A</t>
  </si>
  <si>
    <t>30-60/158</t>
  </si>
  <si>
    <t>Propeller de-ice system</t>
  </si>
  <si>
    <t>12-B-30-60-00-00A-313A-A --- or --- 12-B-30-60-00-00A-313B-A</t>
  </si>
  <si>
    <t>30-60/159</t>
  </si>
  <si>
    <t>12-B-30-60-00-00A-903A-A --- or  --- 12-B-30-60-00-00A-903B-A --- or  --- 12-B-30-60-00-00A-903C-A --- or  --- 12-B-30-60-00-00A-903D-A</t>
  </si>
  <si>
    <t>32-10/162</t>
  </si>
  <si>
    <t>Main landing gear</t>
  </si>
  <si>
    <t>12-B-12-20-04-00A-902A-A</t>
  </si>
  <si>
    <t>T27-050 Grease gun - AR</t>
  </si>
  <si>
    <t>P02-031 Absorbent paper - AR
P04-028 Grease - AR</t>
  </si>
  <si>
    <t>32-10/163</t>
  </si>
  <si>
    <t>Main landing gear legs</t>
  </si>
  <si>
    <t>32-10/164</t>
  </si>
  <si>
    <t>Main landing gear compartments</t>
  </si>
  <si>
    <t>32-10/165</t>
  </si>
  <si>
    <t>Main landing gear shock struts</t>
  </si>
  <si>
    <t>Check nitrogen pressure</t>
  </si>
  <si>
    <t>12-B-32-10-00-00A-902A-A</t>
  </si>
  <si>
    <t>T12-030 Safety clip (circuit breaker hold open) - AR
T12-005 Service gage - AR
T12-025 Nitrogen c- ARt - AR
Local supply - Suitable supply hose - AR
Local supply - Suitable drain hose - AR
Local supply - Spillage container - AR</t>
  </si>
  <si>
    <t>32-20/166</t>
  </si>
  <si>
    <t>Nose landing gear shock strut</t>
  </si>
  <si>
    <t>12-B-32-20-00-00A-902A-A</t>
  </si>
  <si>
    <t>T12-030 Safety clip (circuit breaker hold open) - AR
513.32.12.059 Aluminum angle - AR
T12-005 Service gage - AR
T12-025 Nitrogen c- ARt - AR
513.32.12.074 Sleeve plug extractor - AR
Local supply - Suitable supply hose - AR
Local supply - Suitable drain hose - AR
Local supply - Spillage container - AR</t>
  </si>
  <si>
    <t>P02-003 Cleaning cloth - AR
P01-008 White spirit - AR
P10-017 Hydraulic fluid - AR
P10-005 CPC-light - AR</t>
  </si>
  <si>
    <t>32-20/167</t>
  </si>
  <si>
    <t>Nose landing gear</t>
  </si>
  <si>
    <t>32-20/168</t>
  </si>
  <si>
    <t>Nose landing gear leg and steering mechanism</t>
  </si>
  <si>
    <t>Examine, in particular the steering rod end (P/N 532.20.12.134) for the complete retention of bearing into the steering rod end housing.</t>
  </si>
  <si>
    <t>32-20/169</t>
  </si>
  <si>
    <t>Nose landing gear compartment</t>
  </si>
  <si>
    <t>32-30/425</t>
  </si>
  <si>
    <t>Electro mechanical extension and retraction mechanism</t>
  </si>
  <si>
    <t>Examine all components and their attachments in the nose and main landing gear compartments</t>
  </si>
  <si>
    <t>32-40/171</t>
  </si>
  <si>
    <t>Main wheels</t>
  </si>
  <si>
    <t>Rotate wheels, make sure bearing movement is smooth and free and no excessive play exists</t>
  </si>
  <si>
    <t>32-40/173</t>
  </si>
  <si>
    <t>Nose wheel</t>
  </si>
  <si>
    <t>Rotate wheel, make sure bearing movement is smooth and free and no excessive play exists</t>
  </si>
  <si>
    <t>52-10/189</t>
  </si>
  <si>
    <t>Passenger/crew door seal</t>
  </si>
  <si>
    <t>Clean with a dry cloth, examine and apply french chalk (P09-002)</t>
  </si>
  <si>
    <t>52-10/190</t>
  </si>
  <si>
    <t>Passenger/crew door shoot bolts and door frame fittings</t>
  </si>
  <si>
    <t>52-10/191</t>
  </si>
  <si>
    <t>Passenger/crew door handle lock pin and latch</t>
  </si>
  <si>
    <t>Make sure movement is free</t>
  </si>
  <si>
    <t>Lubricate with CPC (P10-001) as necessary when operating in freezing conditions.</t>
  </si>
  <si>
    <t>52-10/192</t>
  </si>
  <si>
    <t>Passenger/crew door hinges</t>
  </si>
  <si>
    <t>Examine and lubricate as necessary with minimum quantity of CPC (P10-001)</t>
  </si>
  <si>
    <t>52-30/193</t>
  </si>
  <si>
    <t>Cargo door seal</t>
  </si>
  <si>
    <t>52-30/194</t>
  </si>
  <si>
    <t>Cargo door shoot bolts, door frame fittings and hooks</t>
  </si>
  <si>
    <t>Make sure the hook roller bushes are free to rotate. For roller bush wear limits refer to AMM.</t>
  </si>
  <si>
    <t>12-B-52-30-00-00A-313A-A</t>
  </si>
  <si>
    <t>P04-021 Grease - AR
P01-008 White spirit - AR
P01-010 Solvent - AR
P02-003 Cloth - AR</t>
  </si>
  <si>
    <t>52-30/195</t>
  </si>
  <si>
    <t>Cargo door hinges</t>
  </si>
  <si>
    <t>71-00/101</t>
  </si>
  <si>
    <t>Power plant torque limiter</t>
  </si>
  <si>
    <t>12-B-71-00-00-00A-903G-A</t>
  </si>
  <si>
    <t>Lockwire P02-007 - AR</t>
  </si>
  <si>
    <t>71-00/102</t>
  </si>
  <si>
    <t>Power plant performance</t>
  </si>
  <si>
    <t>12-B-71-00-00-00A-903H-A</t>
  </si>
  <si>
    <t>71-00/107</t>
  </si>
  <si>
    <t>Engine torque and stick pusher torque transducer electrical connectors</t>
  </si>
  <si>
    <t>12-B-71-00-03-00A-250A-A</t>
  </si>
  <si>
    <t>76-00/210</t>
  </si>
  <si>
    <t>Engine controls in engine compartment</t>
  </si>
  <si>
    <t>79-00/422</t>
  </si>
  <si>
    <t>Oil filler cap/dipstick</t>
  </si>
  <si>
    <t>12-B-79-30-06-00A-903A-A</t>
  </si>
  <si>
    <t>06-00/582</t>
  </si>
  <si>
    <t xml:space="preserve">600 FH / 12 Months Inspection </t>
  </si>
  <si>
    <t>28-20/149</t>
  </si>
  <si>
    <t>Firewall shutoff valve</t>
  </si>
  <si>
    <t>Operate FUEL EMERG SHUTOFF lever and make sure firewall shutoff valve opens and closes fully to each dead stop.</t>
  </si>
  <si>
    <t>Make sure movement is free and check if initial pull out force at lever outer end is below 44.5 N (10 lbf)</t>
  </si>
  <si>
    <t>*35-20/459</t>
  </si>
  <si>
    <t>Passenger oxygen (plug-in mask) system (if installed)</t>
  </si>
  <si>
    <t>12-B-35-00-00-00A-903A-A</t>
  </si>
  <si>
    <t>600 FH /AL</t>
  </si>
  <si>
    <t>06-00/602</t>
  </si>
  <si>
    <t>600 FH Inspection</t>
  </si>
  <si>
    <t>06-00/603</t>
  </si>
  <si>
    <t>21-40/55</t>
  </si>
  <si>
    <t>Cold air unit</t>
  </si>
  <si>
    <t>Add oil</t>
  </si>
  <si>
    <t>12-B-21-40-02-00A-902A-A</t>
  </si>
  <si>
    <t xml:space="preserve">T12-030 Safety clip (circuit breaker hold open) - AR
Local supply - Oil container with hose (minimum capacity 0.68 fl oz (20 cc)) - AR
</t>
  </si>
  <si>
    <t>P02-031 Absorbent paper - AR
P02-007 Lockwire - AR
P10-009 Oil - AR</t>
  </si>
  <si>
    <t>21-40/56</t>
  </si>
  <si>
    <t>Heat exchanger matrix</t>
  </si>
  <si>
    <t>12-B-21-40-02-00A-313A-A</t>
  </si>
  <si>
    <t>110.88.07.065 Safety clip (circuit breaker hold open) - AR
Local supply - Light source - AR</t>
  </si>
  <si>
    <t>24-30/474</t>
  </si>
  <si>
    <t>Brush check</t>
  </si>
  <si>
    <t>24-30/473</t>
  </si>
  <si>
    <t xml:space="preserve">600 FH Inspection </t>
  </si>
  <si>
    <t>731040</t>
  </si>
  <si>
    <t>Check fuel pump fuel inlet screen for foreign matter or distortion, clean and reinstall, or install new screen.</t>
  </si>
  <si>
    <t>(Ref. 73-10-02, Inspection/Check).</t>
  </si>
  <si>
    <t>600 hours</t>
  </si>
  <si>
    <t>EMM 73-10-02, Inspection/Check</t>
  </si>
  <si>
    <t>600 FH P&amp;WC /TL</t>
  </si>
  <si>
    <t>731055</t>
  </si>
  <si>
    <t>Replace fuel pump outlet filter</t>
  </si>
  <si>
    <t>As service conditions dictate not to exceed 600 hours and when fuel system contamination is suspected.</t>
  </si>
  <si>
    <t>as service conditions dictate not to exceed 600 hours and when fuel system contamination is suspected.</t>
  </si>
  <si>
    <t>EMM 73-10-00</t>
  </si>
  <si>
    <t>25-63/480</t>
  </si>
  <si>
    <t>72 Months</t>
  </si>
  <si>
    <t>12-B-25-63-04-00A-920A-A</t>
  </si>
  <si>
    <t>72 Months /TL</t>
  </si>
  <si>
    <t>35-20/453</t>
  </si>
  <si>
    <t>Passenger oxygen mask cartridge</t>
  </si>
  <si>
    <t>55-10/640</t>
  </si>
  <si>
    <t>Horizontal/vertical stabilizer attachment bolts (P/N 555.10.12.139)</t>
  </si>
  <si>
    <t>733020</t>
  </si>
  <si>
    <t>Pneumatic System - Replace P3 filter.</t>
  </si>
  <si>
    <t>Or alternatively send the filter to an approved facility for ultrasonic cleaning and testing in accordance with engine overhaul manual.</t>
  </si>
  <si>
    <t>900 hours</t>
  </si>
  <si>
    <t>900 FH P&amp;WC /TL</t>
  </si>
  <si>
    <t>790050</t>
  </si>
  <si>
    <t>Replace oil filter element.</t>
  </si>
  <si>
    <t>(Ref. 79-20-02)</t>
  </si>
  <si>
    <t>At every 900 hours - For Post-SB14267, Post-SB14320, PT6A-67P engines and Pilatus Post-SB79-003.</t>
  </si>
  <si>
    <t>EMM 79-20-02</t>
  </si>
  <si>
    <t>*56-11/12</t>
  </si>
  <si>
    <t>Cockpit outer side, DV windows and cabin windows</t>
  </si>
  <si>
    <t>Replace</t>
  </si>
  <si>
    <t>If cracked</t>
  </si>
  <si>
    <t>AL</t>
  </si>
  <si>
    <t>*56-11/13</t>
  </si>
  <si>
    <t>Cockpit inner and outer side, DV windows and cabin windows</t>
  </si>
  <si>
    <t>Refer to AMM for limitations</t>
  </si>
  <si>
    <t>If chipped, cracked (only for inner side windows), crazing, scratched, bubbles or delaminated</t>
  </si>
  <si>
    <t>*56-11/14</t>
  </si>
  <si>
    <t>If cracked in inner lamination</t>
  </si>
  <si>
    <t>*56-11/15</t>
  </si>
  <si>
    <t>Only unpressurized flight is permitted up to the next scheduled inspection providing it does not cause visual problems.</t>
  </si>
  <si>
    <t>If cracked in outer lamination</t>
  </si>
  <si>
    <t>00-00-00</t>
  </si>
  <si>
    <t>Noise Certificate</t>
  </si>
  <si>
    <t>Prolongation</t>
  </si>
  <si>
    <t>Exp 04.04.2028</t>
  </si>
  <si>
    <t>Certification</t>
  </si>
  <si>
    <t>n/a</t>
  </si>
  <si>
    <t>msn 1910</t>
  </si>
  <si>
    <t>GENERAL</t>
  </si>
  <si>
    <t>00-00/45-1</t>
  </si>
  <si>
    <t>Do the External corrosion and corrosion protection inspections</t>
  </si>
  <si>
    <t>See data module reference</t>
  </si>
  <si>
    <t>12-B-20-40-00-00A-901A-A</t>
  </si>
  <si>
    <t>Corrosion Inspection</t>
  </si>
  <si>
    <t>00-00/45-2</t>
  </si>
  <si>
    <t>Do the Internal corrosion and corrosion protection inspections</t>
  </si>
  <si>
    <t>STANDARD PRACTICES</t>
  </si>
  <si>
    <t>20-40-00</t>
  </si>
  <si>
    <t>Re-Apply Corrosion preventive compounds to exposed areas (especially landing gears) after every wash</t>
  </si>
  <si>
    <t>Paint brush - Local supply - AR</t>
  </si>
  <si>
    <t>CPC-light - P10-005 - AR
CPC - P10-013 - AR
CPC remover - P10-014 - AR
CPC - P10-015 - AR
CPC - P10-016 - AR</t>
  </si>
  <si>
    <t>52-10/88</t>
  </si>
  <si>
    <t>Passenger/crew door</t>
  </si>
  <si>
    <t>Examine with trim removed</t>
  </si>
  <si>
    <t>Examine the top step area around the insulation mat for corrosion. If corrosion is found, write to Pilatus for a specific repair. Examine door hinge pin and hinges.</t>
  </si>
  <si>
    <t>Mild Corrosive Environment: 6000 FH or 72 Months --- Moderate Corrosive Environment: 4000 FH or 48 Months --- Severe Corrosive Environment: 2000 FH or 24 Months --- Note 2 --- Local conditions may be more or less severe. Based on field experience the interval can be adjusted to more or less frequent, until an effective interval can be set.</t>
  </si>
  <si>
    <t>12-B-25-21-03-00A-920A-A --- or --- 12-B-25-22-03-00A-920A-A --- and --- 12-B-52-10-00-00A-313A-A</t>
  </si>
  <si>
    <t>Corrosive Environmen based Inspection</t>
  </si>
  <si>
    <t>52-30/89</t>
  </si>
  <si>
    <t>Examine door hinge pin, hinges and the lock mechanism</t>
  </si>
  <si>
    <t>Mild Corrosive Environment: 6000 FH or 72 Months --- Moderate Corrosive Environment: 4000 FH or 48 Months --- Severe Corrosive Environment: 2000 FH or 24 Months --- Note 3 --- Local conditions may be more or less severe. Based on field experience the interval can be adjusted to more or less frequent, until an effective interval can be set.</t>
  </si>
  <si>
    <t>12-B-25-21-03-00A-920A-A --- or  --- 12-B-25-22-03-00A-920A-A --- and --- 12-B-52-30-00-00A-313A-A</t>
  </si>
  <si>
    <t>53-00/90</t>
  </si>
  <si>
    <t>Front pressure bulkhead</t>
  </si>
  <si>
    <t>Examine with insulation on engine and cockpit sides removed.</t>
  </si>
  <si>
    <t>If insulation on cockpit side is wet, remove, dry and reinstall insulation.</t>
  </si>
  <si>
    <t>Mild Corrosive Environment: 6000 FH or 72 Months --- Moderate Corrosive Environment: 4000 FH or 48 Months --- Severe Corrosive Environment: 2000 FH or 24 Months --- Note 4 --- Local conditions may be more or less severe. Based on field experience the interval can be adjusted to more or less frequent, until an effective interval can be set.</t>
  </si>
  <si>
    <t>53-00/91</t>
  </si>
  <si>
    <t>Fuselage internal bottom surface</t>
  </si>
  <si>
    <t>Examine Frames 10, 21, 24, 36 and frames adjacent to doors and to emergency exit, with insulation removed.</t>
  </si>
  <si>
    <t xml:space="preserve"> If corrosion is found, examine all fuselage bottom surface with insulation removed. If insulation is wet, remove, dry and reinstall insulation</t>
  </si>
  <si>
    <t>Mild Corrosive Environment: 6000 FH or 72 Months --- Moderate Corrosive Environment: 4000 FH or 48 Months --- Severe Corrosive Environment: 2000 FH or 24 Months --- Note 5 --- Local conditions may be more or less severe. Based on field experience the interval can be adjusted to more or less frequent, until an effective interval can be set.</t>
  </si>
  <si>
    <t>53-00/92</t>
  </si>
  <si>
    <t>Mild Corrosive Environment: 6000 FH or 72 Months --- Moderate Corrosive Environment: 4000 FH or 48 Months --- Severe Corrosive Environment: 2000 FH or 24 Months --- Note 6 --- Local conditions may be more or less severe. Based on field experience the interval can be adjusted to more or less frequent, until an effective interval can be set.</t>
  </si>
  <si>
    <t>53-00/93</t>
  </si>
  <si>
    <t>Structure around windows</t>
  </si>
  <si>
    <t>Mild Corrosive Environment: 6000 FH or 72 Months --- Moderate Corrosive Environment: 4000 FH or 48 Months --- Severe Corrosive Environment: 2000 FH or 24 Months --- Note 7 --- Local conditions may be more or less severe. Based on field experience the interval can be adjusted to more or less frequent, until an effective interval can be set.</t>
  </si>
  <si>
    <t>53-00/94</t>
  </si>
  <si>
    <t>Door frames and emergency exit frame</t>
  </si>
  <si>
    <t xml:space="preserve"> If insulation is installed in the door frames and is wet, remove and discard it (no longer installed on production)</t>
  </si>
  <si>
    <t>Mild Corrosive Environment: 6000 FH or 72 Months --- Moderate Corrosive Environment: 4000 FH or 48 Months --- Severe Corrosive Environment: 2000 FH or 24 Months --- Note 8 --- Local conditions may be more or less severe. Based on field experience the interval can be adjusted to more or less frequent, until an effective interval can be set.</t>
  </si>
  <si>
    <t>55-10/96</t>
  </si>
  <si>
    <t>Vertical stabilizer internal surfaces</t>
  </si>
  <si>
    <t>Mild Corrosive Environment: 6000 FH or 72 Months --- Moderate Corrosive Environment: 4000 FH or 48 Months --- Severe Corrosive Environment: 2000 FH or 24 Months --- Note 9 --- Local conditions may be more or less severe. Based on field experience the interval can be adjusted to more or less frequent, until an effective interval can be set.</t>
  </si>
  <si>
    <t>57-00/97</t>
  </si>
  <si>
    <t>Examine as far as possible with all wing panels removed</t>
  </si>
  <si>
    <t>Mild Corrosive Environment: 6000 FH or 72 Months --- Moderate Corrosive Environment: 4000 FH or 48 Months --- Severe Corrosive Environment: 2000 FH or 24 Months --- Note 10 --- Local conditions may be more or less severe. Based on field experience the interval can be adjusted to more or less frequent, until an effective interval can be set.</t>
  </si>
  <si>
    <t>57-00/98</t>
  </si>
  <si>
    <t>Landing gear compartments</t>
  </si>
  <si>
    <t>Examine, especially main and rear spar parts</t>
  </si>
  <si>
    <t>Mild Corrosive Environment: 6000 FH or 72 Months --- Moderate Corrosive Environment: 4000 FH or 48 Months --- Severe Corrosive Environment: 2000 FH or 24 Months --- Note 11 --- Local conditions may be more or less severe. Based on field experience the interval can be adjusted to more or less frequent, until an effective interval can be set.</t>
  </si>
  <si>
    <t>23-00-R855</t>
  </si>
  <si>
    <t>Радиостанция Р855</t>
  </si>
  <si>
    <t>Ремонт / замена</t>
  </si>
  <si>
    <t>Срок службы до первого кап. ремонта – 8 лет</t>
  </si>
  <si>
    <t>Custom</t>
  </si>
  <si>
    <t xml:space="preserve">Радиостанция Р855 - Ремонт / замена. </t>
  </si>
  <si>
    <t>S/N 2919</t>
  </si>
  <si>
    <t>23-01-R855</t>
  </si>
  <si>
    <t>Батарея радиостанции Р855</t>
  </si>
  <si>
    <t>30 месяцев</t>
  </si>
  <si>
    <t xml:space="preserve">Батарея радиостанции Р855 - Ремонт / замена. </t>
  </si>
  <si>
    <t>S/N 240408078</t>
  </si>
  <si>
    <t>31-30-01</t>
  </si>
  <si>
    <t>Recorders CVFDR or LDR - storage readout (downloading)</t>
  </si>
  <si>
    <t>12-B-31-30-01-00A-551A-A</t>
  </si>
  <si>
    <t>CVFDR / LDR</t>
  </si>
  <si>
    <t>B2/B1</t>
  </si>
  <si>
    <t>Local supply - Laptop Part - 1; Local supply - Ethernet CAT5E crossover cable - 1; Local supply - ESD wrist strap Part - 1; T31-035 - CVFDR &amp; ACMS data analysis tools disc - 1; T31-035 - ACMS and LDR data analysis disc Alternative – 1.</t>
  </si>
  <si>
    <t>Perform engine condition trend Monitoring</t>
  </si>
  <si>
    <t>AMM 12-B-31-30-01-00A-551A-A; EMM 72-00-00</t>
  </si>
  <si>
    <t>71-00/103</t>
  </si>
  <si>
    <t>Compressor performance recovery wash</t>
  </si>
  <si>
    <t>EMM 71-00-00</t>
  </si>
  <si>
    <t>Engine wash</t>
  </si>
  <si>
    <t>CAP Assembly (PT6A-67B (Pre-SB14293)) - AR; Nipple (PT6A-67B (Pre-SB14293)) - AR; Gasket - AR; Plug (Post-SB14293 and PT6A-67P) - AR;</t>
  </si>
  <si>
    <t>71-00/104</t>
  </si>
  <si>
    <t>Compressor Desalination Wash</t>
  </si>
  <si>
    <t>Gasket – AR; Igniter Plug Post-SB14082 – AR; Tube Sprayer (PWC32271) - AR</t>
  </si>
  <si>
    <t>71-00/105</t>
  </si>
  <si>
    <t>Compressor Turbine Desalination Wash</t>
  </si>
  <si>
    <t>CAP Assembly (PT6A-67B (Pre-SB14293)) - AR; Nipple (PT6A-67B (Pre-SB14293)) - AR; Gasket - AR; Plug (Post-SB14293 and PT6A-67P) - AR; Cap (Pre-SB14082) - AR; Sp - AR; k lgnitor (Pre-SB14082) - AR; Gasket - AR; Igniter Plug Post-SB14082 - AR; Tube Sprayer (PWC32271) - AR;</t>
  </si>
  <si>
    <t>00-00/121</t>
  </si>
  <si>
    <t>Airworthiness Directives and Service Bulletins reviewed and complied with as required.</t>
  </si>
  <si>
    <t>Job Close Up</t>
  </si>
  <si>
    <t>00-00/122</t>
  </si>
  <si>
    <t>Chapter 4 and Chapter 5 - Overhaul and Replacement Schedule and Time Limited Inspection Requirements DMs reviewed and any additional requirements are complied with</t>
  </si>
  <si>
    <t>00-00/481</t>
  </si>
  <si>
    <t>Check Aircraft Flight Manual is at the latest revision.</t>
  </si>
  <si>
    <t>07-10/160</t>
  </si>
  <si>
    <t>Lower to the ground, remove jacks and disconnect from ground</t>
  </si>
  <si>
    <t>25-10/297</t>
  </si>
  <si>
    <t>Install as necessary to close the inspection</t>
  </si>
  <si>
    <t>25-20/299</t>
  </si>
  <si>
    <t>27-50/475</t>
  </si>
  <si>
    <t>Retract to 0° as necessary to close the inspection</t>
  </si>
  <si>
    <t>71-00/204</t>
  </si>
  <si>
    <t>Post inspection ground run tests</t>
  </si>
  <si>
    <t>71-00/476</t>
  </si>
  <si>
    <t>P&amp;WC airworthiness directives and service bulletins</t>
  </si>
  <si>
    <t>Reviewed and complied with as necessary</t>
  </si>
  <si>
    <t>71-10/208</t>
  </si>
  <si>
    <t>Close</t>
  </si>
  <si>
    <t>*72-00/18</t>
  </si>
  <si>
    <t>Engine rotor components</t>
  </si>
  <si>
    <t>P&amp;WC SB 14002 latest revision</t>
  </si>
  <si>
    <t>P&amp;WC /AL</t>
  </si>
  <si>
    <t>10-10-00</t>
  </si>
  <si>
    <t>PARKING</t>
  </si>
  <si>
    <t>AIRCRAFT WITH FOUR-BLADED PROPELLER</t>
  </si>
  <si>
    <t>Parking</t>
  </si>
  <si>
    <t>12-B-10-10-00-00A-901A-A</t>
  </si>
  <si>
    <t>Wheel chocks - T10-010 - AR; Sun screens (Optional) - T10-005 - 1
Cover, engine air-intake - 990.00.00.891 - 1; Cover assembly, engine air-intake - CSN-10100001 040 - 1
Cover, oil-cooler intake LH - 990.00.00.892 - 1; Cover, oil-cooler intake RH - 990.00.00.893 - 1
Cover, ECS intake - 990.00.00.894 - 1; Cover, generator intake - 990.00.00.895 - 1
Cover assembly, air intakes - CSN-10100001 080 - 1; Cover, engine exhaust 510.10.12.046 - 1
Cover assembly, exhaust LH - CSN-10100001 060 - 1; Cover assembly, exhaust RH - CSN-10100001 065 - 1
Propeller restraint assembly 510.10.12.026 - 1; Cover assembly, propeller - CSN-10100001 050 - 2
Cover, protective, AOA sensor - 110.88.07.001 - AR; Cover assembly, AOA sensor LH - CSN-10100001 015 - 1
Cover assembly, AOA sensor RH - CSN-10100001 020 - 1; Cover, pitot tube - 510.10.12.017 - AR
Cover assembly, pitot tube - CSN-10100001 025 - 2; Lock pin emergency exit - 940.26.81.205 - 1
Lock pin emergency exit - CSN-10100001 010 - 1; Hand towbar/Tail stand - CSN-09100001 020 - 1</t>
  </si>
  <si>
    <t>AIRCRAFT WITH FIVE-BLADED PROPELLER</t>
  </si>
  <si>
    <t>12-B-10-10-00-00A-901B-A</t>
  </si>
  <si>
    <t>All PC-12/47E WITH FIVE-BLADED PROPELLER</t>
  </si>
  <si>
    <t xml:space="preserve">Cockpit sun screen (optional) - T10-005 – AR; Wheel chock set - T10-015 – AR; Cover assembly, engine air-intake - CSN-10100001 040 – 1; Cover assembly, air intakes - CSN-10100001 080 – 1; Cover assembly, exhaust LH - CSN-10100001 060 – 1; Cover assembly, exhaust RH - CSN-10100001 065 – 1; Cover assembly, AOA sensor LH - CSN-10100001 015 – 1; Cover assembly, AOA sensor RH - CSN-10100001 020 – 1; Cover assembly, pitot tube - CSN-10100001 025 – 2; Cover assembly, propeller - CSN-10100001 050 – 2; Lock pin emergency exit - CSN-10100001 010 – 1; Hand towbar/Tail stand - CSN-09100001 020 – 1; </t>
  </si>
  <si>
    <t>PREFLIGHT</t>
  </si>
  <si>
    <t>PERFORM PREFLIGHT CHECK</t>
  </si>
  <si>
    <t>AFM</t>
  </si>
  <si>
    <t>25-63/23</t>
  </si>
  <si>
    <t>ELT battery</t>
  </si>
  <si>
    <t>After 1 hour of use or as shown on the battery label</t>
  </si>
  <si>
    <t>TL</t>
  </si>
  <si>
    <t>*27-50/387</t>
  </si>
  <si>
    <t>Flap drive arm (not removed)</t>
  </si>
  <si>
    <t>Threshold --- 25,000 FH / 30,000 LDG --- Repeat --- 2,500 FH / 3,000 LDG</t>
  </si>
  <si>
    <t>12-B-27-51-00-00A-353A-A</t>
  </si>
  <si>
    <t>Ресурс  /AL 25000 FH / 30000 LDG - Repeat - 2500 FH / 3000 LDG</t>
  </si>
  <si>
    <t>*27-50/388</t>
  </si>
  <si>
    <t>Flap drive arm (removed)</t>
  </si>
  <si>
    <t>Threshold --- 30,000 FH / 39,000 LDG --- Repeat --- 10,000 FH / 12,000 LDG</t>
  </si>
  <si>
    <t>12-B-27-51-01-00A-353A-A --- or --- 12-B-27-51-02-00A-353A-A --- or  --- 12-B-27-51-03-00A-353A-A</t>
  </si>
  <si>
    <t xml:space="preserve">Ресурс  /AL 30000 FH / 39000 LDG - Repeat - 10000 FH / 12000 LDG </t>
  </si>
  <si>
    <t>*27-50/389</t>
  </si>
  <si>
    <t>Flap support arm</t>
  </si>
  <si>
    <t>12-B-27-51-01-00A-353A-A --- or  --- 12-B-27-51-02-00A-353A-A --- or  --- 12-B-27-51-03-00A-353A-A</t>
  </si>
  <si>
    <t>*27-50/392</t>
  </si>
  <si>
    <t>Flap bellcranks</t>
  </si>
  <si>
    <t>*27-10/396</t>
  </si>
  <si>
    <t>Aileron control rods</t>
  </si>
  <si>
    <t>Threshold --- 32,500 FH / 42,000 LDG --- Repeat --- 12,500 FH / 15,000 LDG</t>
  </si>
  <si>
    <t>12-B-27-00-01-00A-353A-A</t>
  </si>
  <si>
    <t xml:space="preserve">Ресурс  /AL 32500 FH / 42000 LDG - Repeat - 12500 FH / 15000 LDG </t>
  </si>
  <si>
    <t>*27-10/397</t>
  </si>
  <si>
    <t>Magnetic particle inspection</t>
  </si>
  <si>
    <t>12-B-27-00-01-00A-352A-A</t>
  </si>
  <si>
    <t>*27-30/364</t>
  </si>
  <si>
    <t>Elevator control rods</t>
  </si>
  <si>
    <t>*27-30/365</t>
  </si>
  <si>
    <t>*27-30/366</t>
  </si>
  <si>
    <t>Elevator control lever</t>
  </si>
  <si>
    <t>12-B-27-30-05-00A-353A-A</t>
  </si>
  <si>
    <t>*27-10/394</t>
  </si>
  <si>
    <t xml:space="preserve"> Inspection kit cockpit P/N 500.50.12.314
Inspection kit floor P/N 500.60.12.035
Inspection kit wing P/N 500.60.12.016</t>
  </si>
  <si>
    <t>Threshold --- 32,500 FH / 42,000 LDG --- Repeat --- 12,500 FH / 15,000 LDG / 6 Years</t>
  </si>
  <si>
    <t>12-B-27-10-00-00A-310A-A</t>
  </si>
  <si>
    <t>Ресурс  /AL 32500 FH / 42000 LDG - Repeat - 12500 FH / 15000 LDG / 6 Y</t>
  </si>
  <si>
    <t>*27-20/374</t>
  </si>
  <si>
    <t xml:space="preserve"> Inspection kit rudder control P/N 500.60.12.018</t>
  </si>
  <si>
    <t>Threshold --- 32,500 FH / 42,000 LDG --- Repeat --- 12,500 FH / 15,000 LDG / 6 Year</t>
  </si>
  <si>
    <t>12-B-27-20-00-00A-310A-A</t>
  </si>
  <si>
    <t>*27-20/376</t>
  </si>
  <si>
    <t>Rudder cable quadrant shear spigot</t>
  </si>
  <si>
    <t>12-B-27-20-05-00A-310A-A</t>
  </si>
  <si>
    <t>*27-30/363</t>
  </si>
  <si>
    <t>Examine --- Inspection kit elevator control P/N 500.60.12.019</t>
  </si>
  <si>
    <t>12-B-27-30-00-00A-310A-A</t>
  </si>
  <si>
    <t>*52-10/348</t>
  </si>
  <si>
    <t>Examine all structural elements</t>
  </si>
  <si>
    <t>12-B-52-10-00-00A-310A-A</t>
  </si>
  <si>
    <t>*52-20/349</t>
  </si>
  <si>
    <t>12-B-52-20-00-00A-310A-A</t>
  </si>
  <si>
    <t>53-00/419</t>
  </si>
  <si>
    <t>Frame 40</t>
  </si>
  <si>
    <t>12-B-53-30-02-00A-353A-A --- or  --- 12-B-55-30-03-00A-353A-A</t>
  </si>
  <si>
    <t xml:space="preserve">Ресурс  32500 FH / 42000 LDG - Repeat - 12500 FH / 15000 LDG </t>
  </si>
  <si>
    <t>55-30/420</t>
  </si>
  <si>
    <t>Vertical stabilizer forward attachment to Frame 40</t>
  </si>
  <si>
    <t>12-B-55-30-03-00A-353A-A</t>
  </si>
  <si>
    <t>27-00/402</t>
  </si>
  <si>
    <t>Bonding leads to all flight control surfaces</t>
  </si>
  <si>
    <t>Ресурс  32500 FH / 42000 LDG - Repeat - 12500 FH / 15000 LDG / 6 Y</t>
  </si>
  <si>
    <t>32-50/404</t>
  </si>
  <si>
    <t>NLG steering mechanism</t>
  </si>
  <si>
    <t>Threshold --- 32,500 FH / 42,000 LDG --- Repeat --- 8,300 FH / 10,000 LDG / 6 Year</t>
  </si>
  <si>
    <t>12-B-32-50-00-00A-310A-A</t>
  </si>
  <si>
    <t>Ресурс  32500 FH / 42000 LDG - Repeat - 8300 FH / 10000 LDG / 6 Y</t>
  </si>
  <si>
    <t>*57-00/427</t>
  </si>
  <si>
    <t>Wing main spar fastener holes strap Rib 6</t>
  </si>
  <si>
    <t>No cracks are permitted.
If you find cracks, contact Pilatus Customer Support for advice, www.pilatus-aircraft.com -&gt; contact.</t>
  </si>
  <si>
    <t>Threshold 16,000 wing flying hours or 22,500 wing landings. --- All wings with no landing records must apply a calculated applicable landings equal to 2 x flying hours. --- See Note 1</t>
  </si>
  <si>
    <t>12-B-57-20-10-00A-353D-A</t>
  </si>
  <si>
    <t>Ресурс /AL 16000 wing flying hours or 22500 wing landings.</t>
  </si>
  <si>
    <t>*27-10/444</t>
  </si>
  <si>
    <t>Flight control cables, aileron</t>
  </si>
  <si>
    <t>20,000 FH / 27,000 LDG</t>
  </si>
  <si>
    <t>Ресурс /AL 20000 FH / 27000 LDG</t>
  </si>
  <si>
    <t>*27-10/445</t>
  </si>
  <si>
    <t>Autopilot control cable, aileron</t>
  </si>
  <si>
    <t>*27-20/446</t>
  </si>
  <si>
    <t>Flight control cables, rudder</t>
  </si>
  <si>
    <t>*27-20/447</t>
  </si>
  <si>
    <t>Autopilot control cables, rudder</t>
  </si>
  <si>
    <t>*27-20/575</t>
  </si>
  <si>
    <t>Rudder bellcrank</t>
  </si>
  <si>
    <t>20,000 FH / 27,000 LDG --- See Note 4</t>
  </si>
  <si>
    <t>*27-30/448</t>
  </si>
  <si>
    <t>Flight control cables, elevator</t>
  </si>
  <si>
    <t>*27-30/449</t>
  </si>
  <si>
    <t>Autopilot control cables, elevator</t>
  </si>
  <si>
    <t>*27-30/450</t>
  </si>
  <si>
    <t>Stick pusher cables</t>
  </si>
  <si>
    <t>*27-40/3</t>
  </si>
  <si>
    <t>Pitch trim actuator</t>
  </si>
  <si>
    <t>*27-50/451</t>
  </si>
  <si>
    <t>Flap tension rods (P/N 527.52.12.135, 527.52.12.136, 527.52.12.137)</t>
  </si>
  <si>
    <t>*27-50/485</t>
  </si>
  <si>
    <t>*29-10/418</t>
  </si>
  <si>
    <t>Nitrogen accumulator</t>
  </si>
  <si>
    <t>25,000 FH / 30,000 LDG</t>
  </si>
  <si>
    <t>*53-00/9</t>
  </si>
  <si>
    <t>Fuselage and associated structure (Pre SB 04-009)</t>
  </si>
  <si>
    <t>20,000 FH / 27,000 LDG --- See Note 1</t>
  </si>
  <si>
    <t>*55-00/10</t>
  </si>
  <si>
    <t>Tail structure (Pre SB 04-009)</t>
  </si>
  <si>
    <t>*57-00/11</t>
  </si>
  <si>
    <t>Wing structure (Pre SB 04-009)</t>
  </si>
  <si>
    <t>*71-00/16</t>
  </si>
  <si>
    <t>Engine mounting frame (Pre SB 04-009)</t>
  </si>
  <si>
    <t>*55-10/415</t>
  </si>
  <si>
    <t>Ресурс /AL 25000 FH / 30000</t>
  </si>
  <si>
    <t>CRITICAL  INDEPENDENT INSPECTION(K1)</t>
  </si>
  <si>
    <t>*27-50/414</t>
  </si>
  <si>
    <t>Ресурс /AL 25000 FH / 30000 LDG</t>
  </si>
  <si>
    <t>*32-20/416</t>
  </si>
  <si>
    <t>NLG upper right hand drag link</t>
  </si>
  <si>
    <t>*32-30/417</t>
  </si>
  <si>
    <t>MLG hydraulic actuator</t>
  </si>
  <si>
    <t>*53-00/324</t>
  </si>
  <si>
    <t>Fuselage and associated structure (Post SB 04-009)</t>
  </si>
  <si>
    <t>25,000 FH / 30,000 LDG --- See Note 1</t>
  </si>
  <si>
    <t>*55-00/325</t>
  </si>
  <si>
    <t>Tail structure (Post SB 04-009)</t>
  </si>
  <si>
    <t>*57-00/326</t>
  </si>
  <si>
    <t>Wing structure (Post SB 04-009)</t>
  </si>
  <si>
    <t>*71-00/327</t>
  </si>
  <si>
    <t>Engine mounting frame (Post SB 04-009)</t>
  </si>
  <si>
    <t>*57-00/382</t>
  </si>
  <si>
    <t>Wing rear spar at Rib 8 flap arm attachment</t>
  </si>
  <si>
    <t>Threshold --- 25,000 FH / 30,000 LDG --- Repeat --- 12,500 FH / 15,000 LDG</t>
  </si>
  <si>
    <t>12-B-57-20-10-00A-353C-A</t>
  </si>
  <si>
    <t>Ресурс /AL 25000 FH / 30000 LDG - Repeat - 12500 FH / 15000 LDG</t>
  </si>
  <si>
    <t>*57-00/385</t>
  </si>
  <si>
    <t>Wing rear spar fastener holes Rib 2 thru Rib 3</t>
  </si>
  <si>
    <t>12-B-57-20-10-00A-353B-A</t>
  </si>
  <si>
    <t>*57-00/383</t>
  </si>
  <si>
    <t>Wing main spar fastener holes Rib 1 thru Rib 6</t>
  </si>
  <si>
    <t>Inspection kit first oversize P/N 500.60.12.030
or Inspection kit second oversize P/N 500.60.12.020</t>
  </si>
  <si>
    <t>Threshold --- 25,000 FH / 30,000 LDG --- Repeat --- 3,300 FH / 4,000 LDG</t>
  </si>
  <si>
    <t>12-B-57-20-10-00A-353A-A</t>
  </si>
  <si>
    <t xml:space="preserve">Ресурс /AL 25000 FH / 30000 LDG - Repeat - 3300 FH / 4000 LDG  </t>
  </si>
  <si>
    <t>*57-00/384</t>
  </si>
  <si>
    <t>Inspection kit first oversize P/N 500.60.12.031
or Inspection kit second oversize P/N 500.60.12.043</t>
  </si>
  <si>
    <t>12-B-57-20-05-00A-353A-A</t>
  </si>
  <si>
    <t>*32-10/346</t>
  </si>
  <si>
    <t>MLG Yoke fitting</t>
  </si>
  <si>
    <t>Overhaul and eddy current inspection, CMM 02099</t>
  </si>
  <si>
    <t>Threshold --- 25,000 FH / 30,000 LDG --- Repeat --- 8,300 FH / 10,000 LDG / 6 Year</t>
  </si>
  <si>
    <t>Ресурс /AL 25000 FH / 30000 LDG - Repeat - 8300 FH / 10000 LDG / 6 Y</t>
  </si>
  <si>
    <t xml:space="preserve">B1 </t>
  </si>
  <si>
    <t>*32-10/347</t>
  </si>
  <si>
    <t>MLG Trailing Link</t>
  </si>
  <si>
    <t>*71-00/401</t>
  </si>
  <si>
    <t>Engine mount</t>
  </si>
  <si>
    <t>Inspection kit engine mount P/N 500.60.12.006</t>
  </si>
  <si>
    <t>Threshold --- 26,600 FH / 35,000 LDG --- Repeat --- 6,600 FH / 8,000 LDG</t>
  </si>
  <si>
    <t>12-B-71-00-05-00A-352A-A</t>
  </si>
  <si>
    <t xml:space="preserve">Ресурс /AL 26600 FH / 35000 LDG - Repeat - 6600 FH / 8000 LDG   </t>
  </si>
  <si>
    <t>CRITICAL (K1)</t>
  </si>
  <si>
    <t>*53-00/356</t>
  </si>
  <si>
    <t>Antenna - Bottom fuselage skin</t>
  </si>
  <si>
    <t>Threshold --- 28,300 FH / 37,000 LDG --- Repeat --- 8,300 FH / 10,000 LDG</t>
  </si>
  <si>
    <t>12-B-53-00-00-00A-353A-A</t>
  </si>
  <si>
    <t xml:space="preserve">Ресурс /AL 28300 FH / 37000 LDG - Repeat - 8300 FH / 10000 LDG </t>
  </si>
  <si>
    <t>*27-50/390</t>
  </si>
  <si>
    <t>Flap cove rib fittings</t>
  </si>
  <si>
    <t xml:space="preserve">Ресурс /AL 30000 FH / 39000 LDG - Repeat - 10000 FH / 12000 LDG </t>
  </si>
  <si>
    <t>*27-50/391</t>
  </si>
  <si>
    <t>Flap aft links</t>
  </si>
  <si>
    <t>*53-00/359</t>
  </si>
  <si>
    <t>Frames 21 and 24 wing attachments</t>
  </si>
  <si>
    <t>12-B-57-00-03-00A-353A-A</t>
  </si>
  <si>
    <t>*53-00/360</t>
  </si>
  <si>
    <t>Frames 21 and 24 side frame attachments</t>
  </si>
  <si>
    <t>Inspection kit carry through frames P/N 500.50.12.327</t>
  </si>
  <si>
    <t>12-B-53-20-02-00A-353A-A</t>
  </si>
  <si>
    <t>*57-00/380</t>
  </si>
  <si>
    <t>Wing main and rear spar to fuselage attachment</t>
  </si>
  <si>
    <t>Inspection kit wing attachment P/N 500.60.12.004
Inspection kit double bush P/N 500.60.12.007</t>
  </si>
  <si>
    <t>12-B-57-00-03-00A-353A-A --- and  --- 12-B-57-00-03-01A-353A-A</t>
  </si>
  <si>
    <t>*27-50/386</t>
  </si>
  <si>
    <t>Flap mechanism</t>
  </si>
  <si>
    <t>Inspection kit flap LH inner P/N 500.60.12.021
Inspection kit flap RH inner P/N 500.60.12.022
Inspection kit flap LH center P/N 500.60.12.023
Inspection kit flap RH center P/N 500.60.12.024
Inspection kit flap LH and RH outer (one kit required for each) P/N 500.60.12.025</t>
  </si>
  <si>
    <t>Threshold --- 30,000 FH / 39,000 LDG --- Repeat --- 10,000 FH / 12,000 LDG / 6 Year</t>
  </si>
  <si>
    <t>12-B-27-51-00-00A-310A-A</t>
  </si>
  <si>
    <t>Ресурс /AL 30000 FH / 39000 LDG - Repeat - 10000 FH / 12000 LDG / 6 Y</t>
  </si>
  <si>
    <t>*57-00/379</t>
  </si>
  <si>
    <t>Wing</t>
  </si>
  <si>
    <t>Examine all structural elements Rib 1 to Rib 20</t>
  </si>
  <si>
    <t>12-B-57-00-00-00A-310A-A</t>
  </si>
  <si>
    <t>*32-30/423</t>
  </si>
  <si>
    <t>Electro mechanical landing gear actuators</t>
  </si>
  <si>
    <t>30,000 LDG</t>
  </si>
  <si>
    <t>Ресурс /AL 30000 LDG</t>
  </si>
  <si>
    <t>*27-10/395</t>
  </si>
  <si>
    <t>Aileron cable segment</t>
  </si>
  <si>
    <t>12-B-27-10-09-00A-353A-A</t>
  </si>
  <si>
    <t xml:space="preserve">Ресурс /AL 32500 FH / 42000 LDG - Repeat - 12500 FH / 15000 LDG </t>
  </si>
  <si>
    <t>INSPECTION  INDEPENDENT INSPECTION(K1)</t>
  </si>
  <si>
    <t>*27-10/398</t>
  </si>
  <si>
    <t>Aileron bellcranks</t>
  </si>
  <si>
    <t>Eddy current and magnetic particle Inspections</t>
  </si>
  <si>
    <t>12-B-27-10-08-00A-353A-A --- 12-B-27-10-08-00A-353B-A --- 12-B-27-10-08-00A-352B-A</t>
  </si>
  <si>
    <t>*27-10/400</t>
  </si>
  <si>
    <t>Aileron hinge points</t>
  </si>
  <si>
    <t>12-B-57-60-06-00A-353A-A</t>
  </si>
  <si>
    <t>*53-00/351</t>
  </si>
  <si>
    <t>Upper longerons Frame 10</t>
  </si>
  <si>
    <t>Inspection kit longeron frame 10 P/N 500.60.12.032</t>
  </si>
  <si>
    <t>12-B-53-10-06-01A-353A-A</t>
  </si>
  <si>
    <t>*53-00/357</t>
  </si>
  <si>
    <t>Antenna - Upper fuselage skin</t>
  </si>
  <si>
    <t>*53-00/361</t>
  </si>
  <si>
    <t>Frames 41 and 43 stabilizer attachment</t>
  </si>
  <si>
    <t>Inspection kit vertical stabilizer P/N 500.50.12.325</t>
  </si>
  <si>
    <t>*55-20/367</t>
  </si>
  <si>
    <t>Elevator drive lever</t>
  </si>
  <si>
    <t>12-B-55-20-01-00A-353A-A</t>
  </si>
  <si>
    <t>*55-20/368</t>
  </si>
  <si>
    <t>Elevator hinges</t>
  </si>
  <si>
    <t>*55-30/370</t>
  </si>
  <si>
    <t>Vertical stabilizer main and rear spar attachment to fuselage</t>
  </si>
  <si>
    <t>*55-30/371</t>
  </si>
  <si>
    <t>Vertical stabilizer main attachment to horizontal stabilizer</t>
  </si>
  <si>
    <t>12-B-55-00-00-00A-353A-A</t>
  </si>
  <si>
    <t>*55-30/372</t>
  </si>
  <si>
    <t>Vertical stabilizer pitch trim actuator fitting and attachment</t>
  </si>
  <si>
    <t>12-B-55-30-02-00A-353A-A</t>
  </si>
  <si>
    <t>*55-40/377</t>
  </si>
  <si>
    <t>Rudder hinges</t>
  </si>
  <si>
    <t>12-B-55-40-05-00A-353A-A</t>
  </si>
  <si>
    <t>*52-30/350</t>
  </si>
  <si>
    <t>12-B-52-30-00-00A-310A-A</t>
  </si>
  <si>
    <t>Ресурс /AL 32500 FH / 42000 LDG - Repeat - 12500 FH / 15000 LDG / 6 Y</t>
  </si>
  <si>
    <t>*53-00/352</t>
  </si>
  <si>
    <t>Fuselage Frames 10 to 16</t>
  </si>
  <si>
    <t>12-B-53-10-00-00A-310A-A</t>
  </si>
  <si>
    <t>*53-00/353</t>
  </si>
  <si>
    <t>Fuselage Frames 16 to 36</t>
  </si>
  <si>
    <t>12-B-53-20-00-00A-310A-A</t>
  </si>
  <si>
    <t>*53-00/354</t>
  </si>
  <si>
    <t>Fuselage Frames 36 to 43</t>
  </si>
  <si>
    <t>12-B-53-30-00-00A-310A-A</t>
  </si>
  <si>
    <t>*53-00/355</t>
  </si>
  <si>
    <t>Antenna structure</t>
  </si>
  <si>
    <t>12-B-53-00-00-00A-310A-A</t>
  </si>
  <si>
    <t>*55-20/362</t>
  </si>
  <si>
    <t>12-B-55-20-00-00A-310A-A</t>
  </si>
  <si>
    <t>*55-30/369</t>
  </si>
  <si>
    <t>Vertical stabilizer</t>
  </si>
  <si>
    <t>12-B-55-30-00-00A-310A-A</t>
  </si>
  <si>
    <t>*55-40/373</t>
  </si>
  <si>
    <t>12-B-55-40-00-00A-310A-A</t>
  </si>
  <si>
    <t>*56-11/378</t>
  </si>
  <si>
    <t>Windshield LH and RH and cockpit side windows</t>
  </si>
  <si>
    <t>Examine with windshield and side windows removed</t>
  </si>
  <si>
    <t>Inspection kit windshield P/N 500.50.12.326</t>
  </si>
  <si>
    <t>12-B-56-11-01-00A-310A-A --- and  --- 12-B-56-11-02-00A-310A-A --- and  --- 12-B-53-10-16-00A-310A-A</t>
  </si>
  <si>
    <t>*57-60/393</t>
  </si>
  <si>
    <t>Aileron</t>
  </si>
  <si>
    <t>12-B-57-60-00-00A-310A-A</t>
  </si>
  <si>
    <t>52-10/406</t>
  </si>
  <si>
    <t>Passenger/crew door skin</t>
  </si>
  <si>
    <t>Threshold --- 25,000 FH / 30,000 LDG --- Repeat --- 12,500 FH / 15,000 LDG / 6 Year</t>
  </si>
  <si>
    <t>12-B-52-10-01-00A-353A-A</t>
  </si>
  <si>
    <t>Ресурс 25000 FH / 30000 LDG - Repeat - 12500 FH / 15000 LDG / 6 Y</t>
  </si>
  <si>
    <t>52-30/408</t>
  </si>
  <si>
    <t>Cargo door skin</t>
  </si>
  <si>
    <t>12-B-52-30-01-00A-353A-A</t>
  </si>
  <si>
    <t>57-00/413</t>
  </si>
  <si>
    <t>Wing skin around drain holes</t>
  </si>
  <si>
    <t>12-B-57-20-01-00A-353A-A</t>
  </si>
  <si>
    <t xml:space="preserve">Ресурс 25000 FH / 30000 LDG - Repeat - 2500 FH / 3000 LDG </t>
  </si>
  <si>
    <t>32-20/403</t>
  </si>
  <si>
    <t>NLG</t>
  </si>
  <si>
    <t>CMM 02100
Parts kit P/N 500.60.12.029</t>
  </si>
  <si>
    <t>Ресурс 25000 FH / 30000 LDG - Repeat - 8300 FH / 10000 LDG / 6 Year</t>
  </si>
  <si>
    <t>52-10/405</t>
  </si>
  <si>
    <t>Passenger/crew door piano hinge</t>
  </si>
  <si>
    <t>12-B-52-00-01-00A-353A-A</t>
  </si>
  <si>
    <t xml:space="preserve">Ресурс 32500 FH / 42000 LDG - Repeat - 12500 FH / 15000 LDG </t>
  </si>
  <si>
    <t>52-30/407</t>
  </si>
  <si>
    <t>Cargo door piano hinge</t>
  </si>
  <si>
    <t>12-B-52-30-00-01A-353A-A</t>
  </si>
  <si>
    <t>55-40/410</t>
  </si>
  <si>
    <t>Rudder trim tab</t>
  </si>
  <si>
    <t>12-B-55-40-04-00A-310A-A</t>
  </si>
  <si>
    <t>Ресурс 32500 FH / 42000 LDG - Repeat - 12500 FH / 15000 LDG / 6 Y</t>
  </si>
  <si>
    <t>57-00/412</t>
  </si>
  <si>
    <t>Wing tips</t>
  </si>
  <si>
    <t>12-B-57-33-00-00A-310A-A</t>
  </si>
  <si>
    <t>57-60/411</t>
  </si>
  <si>
    <t>Aileron trim tab</t>
  </si>
  <si>
    <t>Inspection kit P/N 500.50.12.317 or
Inspection kit P/N 500.60.12.039 and
Inspection kit P/N 500.60.12.040</t>
  </si>
  <si>
    <t>12-B-57-60-04-00A-310A-A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</si>
</sst>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"/>
    <numFmt numFmtId="166" formatCode="_-* #,##0.00_-;\-* #,##0.00_-;_-* \-??_-;_-@_-"/>
  </numFmts>
  <fonts count="25" x14ac:knownFonts="1">
    <font>
      <sz val="11"/>
      <color theme="1"/>
      <name val="Calibri"/>
      <family val="2"/>
      <charset val="204"/>
    </font>
    <font>
      <sz val="10"/>
      <color theme="1"/>
      <name val="Calibri Light"/>
      <family val="2"/>
      <charset val="204"/>
    </font>
    <font>
      <sz val="9"/>
      <color theme="1"/>
      <name val="Calibri Light"/>
      <family val="2"/>
      <charset val="204"/>
    </font>
    <font>
      <sz val="9"/>
      <color theme="1"/>
      <name val="Calibri"/>
      <family val="2"/>
      <charset val="204"/>
    </font>
    <font>
      <b/>
      <sz val="18"/>
      <color rgb="FF0000FF"/>
      <name val="Calibri"/>
      <family val="2"/>
      <charset val="204"/>
    </font>
    <font>
      <b/>
      <sz val="11"/>
      <color rgb="FF0000FF"/>
      <name val="Calibri"/>
      <family val="2"/>
      <charset val="204"/>
    </font>
    <font>
      <b/>
      <sz val="9"/>
      <color rgb="FF0000FF"/>
      <name val="Calibri"/>
      <family val="2"/>
      <charset val="204"/>
    </font>
    <font>
      <b/>
      <sz val="28"/>
      <color rgb="FF7030A0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u/>
      <sz val="14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name val="Calibri Light"/>
      <family val="2"/>
      <charset val="204"/>
    </font>
    <font>
      <b/>
      <sz val="10"/>
      <color theme="0"/>
      <name val="Calibri Light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8"/>
      <color rgb="FF333333"/>
      <name val="Verdana"/>
      <family val="2"/>
      <charset val="204"/>
    </font>
    <font>
      <b/>
      <sz val="10"/>
      <color theme="1"/>
      <name val="Calibri Light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Calibri Light"/>
      <family val="2"/>
      <charset val="204"/>
    </font>
    <font>
      <sz val="10"/>
      <name val="Calibri Light"/>
      <family val="2"/>
      <charset val="204"/>
    </font>
    <font>
      <b/>
      <sz val="10"/>
      <color rgb="FF0000FF"/>
      <name val="Calibri"/>
      <family val="2"/>
      <charset val="204"/>
    </font>
    <font>
      <sz val="11"/>
      <color theme="1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0" tint="-0.249977111117893"/>
        <bgColor rgb="FFB4C7E7"/>
      </patternFill>
    </fill>
    <fill>
      <patternFill patternType="solid">
        <fgColor rgb="FF00FF00"/>
        <bgColor rgb="FF00B050"/>
      </patternFill>
    </fill>
    <fill>
      <patternFill patternType="solid">
        <fgColor theme="1" tint="0.24988555558946501"/>
        <bgColor rgb="FF333333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8" tint="0.59987182226020086"/>
        <bgColor rgb="FFB4C7E7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E0C1FF"/>
        <bgColor rgb="FFDFCAEE"/>
      </patternFill>
    </fill>
    <fill>
      <patternFill patternType="solid">
        <fgColor rgb="FFDFCAEE"/>
        <bgColor rgb="FFE0C1FF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4" tint="0.79989013336588644"/>
        <bgColor rgb="FFDEEBF7"/>
      </patternFill>
    </fill>
    <fill>
      <patternFill patternType="solid">
        <fgColor theme="9" tint="0.39988402966399123"/>
        <bgColor rgb="FFC5E0B4"/>
      </patternFill>
    </fill>
    <fill>
      <patternFill patternType="solid">
        <fgColor theme="9" tint="0.79989013336588644"/>
        <bgColor rgb="FFEFF6EA"/>
      </patternFill>
    </fill>
    <fill>
      <patternFill patternType="solid">
        <fgColor rgb="FFD9D9FF"/>
        <bgColor rgb="FFDAE3F3"/>
      </patternFill>
    </fill>
    <fill>
      <patternFill patternType="solid">
        <fgColor theme="0"/>
        <bgColor rgb="FFFFF9E7"/>
      </patternFill>
    </fill>
    <fill>
      <patternFill patternType="solid">
        <fgColor theme="7" tint="-0.249977111117893"/>
        <bgColor rgb="FF808000"/>
      </patternFill>
    </fill>
    <fill>
      <patternFill patternType="solid">
        <fgColor theme="8" tint="0.79989013336588644"/>
        <bgColor rgb="FFDAE3F3"/>
      </patternFill>
    </fill>
    <fill>
      <patternFill patternType="solid">
        <fgColor rgb="FFEFF6EA"/>
        <bgColor rgb="FFFFF9E7"/>
      </patternFill>
    </fill>
    <fill>
      <patternFill patternType="solid">
        <fgColor theme="5" tint="0.79989013336588644"/>
        <bgColor rgb="FFEFF6EA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C9A6E4"/>
        <bgColor rgb="FFBFBFBF"/>
      </patternFill>
    </fill>
    <fill>
      <patternFill patternType="solid">
        <fgColor rgb="FFFFF9E7"/>
        <bgColor rgb="FFEFF6EA"/>
      </patternFill>
    </fill>
    <fill>
      <patternFill patternType="solid">
        <fgColor theme="4" tint="0.59987182226020086"/>
        <bgColor rgb="FFBDD7EE"/>
      </patternFill>
    </fill>
    <fill>
      <patternFill patternType="solid">
        <fgColor theme="1" tint="0.3498947111423078"/>
        <bgColor rgb="FF404040"/>
      </patternFill>
    </fill>
    <fill>
      <patternFill patternType="solid">
        <fgColor rgb="FFFFFF00"/>
        <bgColor rgb="FFF8CBA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4" fillId="0" borderId="0"/>
  </cellStyleXfs>
  <cellXfs count="192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" fontId="14" fillId="8" borderId="4" xfId="0" applyNumberFormat="1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1" fontId="14" fillId="9" borderId="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" fontId="17" fillId="8" borderId="1" xfId="0" applyNumberFormat="1" applyFont="1" applyFill="1" applyBorder="1" applyAlignment="1">
      <alignment horizontal="center" vertical="center" wrapText="1"/>
    </xf>
    <xf numFmtId="14" fontId="17" fillId="8" borderId="1" xfId="0" applyNumberFormat="1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11" borderId="1" xfId="1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left" vertical="top" wrapText="1"/>
    </xf>
    <xf numFmtId="49" fontId="2" fillId="11" borderId="1" xfId="0" applyNumberFormat="1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49" fontId="16" fillId="11" borderId="1" xfId="0" applyNumberFormat="1" applyFont="1" applyFill="1" applyBorder="1" applyAlignment="1">
      <alignment horizontal="left" vertical="top" wrapText="1"/>
    </xf>
    <xf numFmtId="165" fontId="1" fillId="11" borderId="1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center" vertical="center" wrapText="1"/>
    </xf>
    <xf numFmtId="14" fontId="14" fillId="11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vertical="center" wrapText="1"/>
    </xf>
    <xf numFmtId="14" fontId="17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49" fontId="1" fillId="12" borderId="1" xfId="0" applyNumberFormat="1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164" fontId="1" fillId="15" borderId="1" xfId="1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horizontal="left" vertical="top" wrapText="1"/>
    </xf>
    <xf numFmtId="49" fontId="2" fillId="15" borderId="1" xfId="0" applyNumberFormat="1" applyFont="1" applyFill="1" applyBorder="1" applyAlignment="1">
      <alignment horizontal="left" vertical="top" wrapText="1"/>
    </xf>
    <xf numFmtId="49" fontId="1" fillId="15" borderId="1" xfId="0" applyNumberFormat="1" applyFont="1" applyFill="1" applyBorder="1" applyAlignment="1">
      <alignment horizontal="left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left" vertical="center" wrapText="1"/>
    </xf>
    <xf numFmtId="165" fontId="1" fillId="16" borderId="1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18" borderId="1" xfId="1" applyNumberFormat="1" applyFont="1" applyFill="1" applyBorder="1" applyAlignment="1">
      <alignment horizontal="center" vertical="center" wrapText="1"/>
    </xf>
    <xf numFmtId="49" fontId="2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left" vertical="top" wrapText="1"/>
    </xf>
    <xf numFmtId="49" fontId="2" fillId="18" borderId="1" xfId="0" applyNumberFormat="1" applyFont="1" applyFill="1" applyBorder="1" applyAlignment="1">
      <alignment horizontal="left" vertical="top" wrapText="1"/>
    </xf>
    <xf numFmtId="49" fontId="1" fillId="18" borderId="1" xfId="0" applyNumberFormat="1" applyFont="1" applyFill="1" applyBorder="1" applyAlignment="1">
      <alignment horizontal="left" vertical="center" wrapText="1"/>
    </xf>
    <xf numFmtId="49" fontId="2" fillId="18" borderId="1" xfId="0" applyNumberFormat="1" applyFont="1" applyFill="1" applyBorder="1" applyAlignment="1">
      <alignment horizontal="left" vertical="center" wrapText="1"/>
    </xf>
    <xf numFmtId="165" fontId="1" fillId="18" borderId="1" xfId="0" applyNumberFormat="1" applyFont="1" applyFill="1" applyBorder="1" applyAlignment="1">
      <alignment horizontal="center" vertical="center" wrapText="1"/>
    </xf>
    <xf numFmtId="164" fontId="1" fillId="19" borderId="1" xfId="1" applyNumberFormat="1" applyFont="1" applyFill="1" applyBorder="1" applyAlignment="1">
      <alignment horizontal="center" vertical="center" wrapTex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left" vertical="top" wrapText="1"/>
    </xf>
    <xf numFmtId="49" fontId="2" fillId="19" borderId="1" xfId="0" applyNumberFormat="1" applyFont="1" applyFill="1" applyBorder="1" applyAlignment="1">
      <alignment horizontal="left" vertical="top" wrapText="1"/>
    </xf>
    <xf numFmtId="49" fontId="1" fillId="19" borderId="1" xfId="0" applyNumberFormat="1" applyFont="1" applyFill="1" applyBorder="1" applyAlignment="1">
      <alignment horizontal="left" vertical="center" wrapText="1"/>
    </xf>
    <xf numFmtId="165" fontId="1" fillId="19" borderId="1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49" fontId="1" fillId="21" borderId="1" xfId="0" applyNumberFormat="1" applyFont="1" applyFill="1" applyBorder="1" applyAlignment="1">
      <alignment horizontal="left" vertical="center" wrapText="1"/>
    </xf>
    <xf numFmtId="49" fontId="1" fillId="22" borderId="1" xfId="0" applyNumberFormat="1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0" fontId="20" fillId="11" borderId="1" xfId="0" applyFont="1" applyFill="1" applyBorder="1" applyAlignment="1">
      <alignment horizontal="center" vertical="center" wrapText="1"/>
    </xf>
    <xf numFmtId="14" fontId="20" fillId="11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left" vertical="top" wrapText="1"/>
    </xf>
    <xf numFmtId="164" fontId="1" fillId="24" borderId="1" xfId="1" applyNumberFormat="1" applyFont="1" applyFill="1" applyBorder="1" applyAlignment="1">
      <alignment horizontal="center"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left" vertical="top" wrapText="1"/>
    </xf>
    <xf numFmtId="49" fontId="2" fillId="24" borderId="1" xfId="0" applyNumberFormat="1" applyFont="1" applyFill="1" applyBorder="1" applyAlignment="1">
      <alignment horizontal="left" vertical="top" wrapText="1"/>
    </xf>
    <xf numFmtId="49" fontId="1" fillId="24" borderId="1" xfId="0" applyNumberFormat="1" applyFont="1" applyFill="1" applyBorder="1" applyAlignment="1">
      <alignment horizontal="left" vertical="center" wrapText="1"/>
    </xf>
    <xf numFmtId="49" fontId="2" fillId="24" borderId="1" xfId="0" applyNumberFormat="1" applyFont="1" applyFill="1" applyBorder="1" applyAlignment="1">
      <alignment horizontal="left" vertical="center" wrapText="1"/>
    </xf>
    <xf numFmtId="49" fontId="16" fillId="24" borderId="1" xfId="0" applyNumberFormat="1" applyFont="1" applyFill="1" applyBorder="1" applyAlignment="1">
      <alignment horizontal="left" vertical="top" wrapText="1"/>
    </xf>
    <xf numFmtId="165" fontId="1" fillId="24" borderId="1" xfId="0" applyNumberFormat="1" applyFont="1" applyFill="1" applyBorder="1" applyAlignment="1">
      <alignment horizontal="center" vertical="center" wrapText="1"/>
    </xf>
    <xf numFmtId="164" fontId="1" fillId="14" borderId="1" xfId="1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center" wrapText="1"/>
    </xf>
    <xf numFmtId="165" fontId="1" fillId="14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left" vertical="center" wrapText="1"/>
    </xf>
    <xf numFmtId="49" fontId="1" fillId="25" borderId="1" xfId="0" applyNumberFormat="1" applyFont="1" applyFill="1" applyBorder="1" applyAlignment="1">
      <alignment horizontal="left" vertical="center" wrapText="1"/>
    </xf>
    <xf numFmtId="49" fontId="22" fillId="15" borderId="1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20" borderId="1" xfId="0" applyNumberFormat="1" applyFont="1" applyFill="1" applyBorder="1" applyAlignment="1">
      <alignment horizontal="left" vertical="top" wrapText="1"/>
    </xf>
    <xf numFmtId="0" fontId="23" fillId="6" borderId="1" xfId="0" applyFont="1" applyFill="1" applyBorder="1" applyAlignment="1">
      <alignment horizontal="center" vertical="center" wrapText="1"/>
    </xf>
    <xf numFmtId="14" fontId="23" fillId="7" borderId="1" xfId="0" applyNumberFormat="1" applyFont="1" applyFill="1" applyBorder="1" applyAlignment="1">
      <alignment horizontal="center" vertical="center" wrapText="1"/>
    </xf>
    <xf numFmtId="164" fontId="1" fillId="26" borderId="1" xfId="1" applyNumberFormat="1" applyFont="1" applyFill="1" applyBorder="1" applyAlignment="1">
      <alignment horizontal="center" vertical="center" wrapText="1"/>
    </xf>
    <xf numFmtId="49" fontId="2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left" vertical="top" wrapText="1"/>
    </xf>
    <xf numFmtId="49" fontId="2" fillId="26" borderId="1" xfId="0" applyNumberFormat="1" applyFont="1" applyFill="1" applyBorder="1" applyAlignment="1">
      <alignment horizontal="left" vertical="top" wrapText="1"/>
    </xf>
    <xf numFmtId="49" fontId="1" fillId="26" borderId="1" xfId="0" applyNumberFormat="1" applyFont="1" applyFill="1" applyBorder="1" applyAlignment="1">
      <alignment horizontal="left" vertical="center" wrapText="1"/>
    </xf>
    <xf numFmtId="49" fontId="2" fillId="26" borderId="1" xfId="0" applyNumberFormat="1" applyFont="1" applyFill="1" applyBorder="1" applyAlignment="1">
      <alignment horizontal="left" vertical="center" wrapText="1"/>
    </xf>
    <xf numFmtId="49" fontId="16" fillId="26" borderId="1" xfId="0" applyNumberFormat="1" applyFont="1" applyFill="1" applyBorder="1" applyAlignment="1">
      <alignment horizontal="left" vertical="top" wrapText="1"/>
    </xf>
    <xf numFmtId="165" fontId="1" fillId="26" borderId="1" xfId="0" applyNumberFormat="1" applyFont="1" applyFill="1" applyBorder="1" applyAlignment="1">
      <alignment horizontal="center" vertical="center" wrapText="1"/>
    </xf>
    <xf numFmtId="49" fontId="1" fillId="26" borderId="4" xfId="0" applyNumberFormat="1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 wrapText="1"/>
    </xf>
    <xf numFmtId="0" fontId="20" fillId="2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164" fontId="1" fillId="26" borderId="2" xfId="1" applyNumberFormat="1" applyFont="1" applyFill="1" applyBorder="1" applyAlignment="1">
      <alignment horizontal="center" vertical="center" wrapText="1"/>
    </xf>
    <xf numFmtId="49" fontId="2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left" vertical="top" wrapText="1"/>
    </xf>
    <xf numFmtId="49" fontId="2" fillId="26" borderId="2" xfId="0" applyNumberFormat="1" applyFont="1" applyFill="1" applyBorder="1" applyAlignment="1">
      <alignment horizontal="left" vertical="top" wrapText="1"/>
    </xf>
    <xf numFmtId="49" fontId="1" fillId="26" borderId="2" xfId="0" applyNumberFormat="1" applyFont="1" applyFill="1" applyBorder="1" applyAlignment="1">
      <alignment horizontal="left" vertical="center" wrapText="1"/>
    </xf>
    <xf numFmtId="49" fontId="2" fillId="26" borderId="2" xfId="0" applyNumberFormat="1" applyFont="1" applyFill="1" applyBorder="1" applyAlignment="1">
      <alignment horizontal="left" vertical="center" wrapText="1"/>
    </xf>
    <xf numFmtId="49" fontId="16" fillId="26" borderId="2" xfId="0" applyNumberFormat="1" applyFont="1" applyFill="1" applyBorder="1" applyAlignment="1">
      <alignment horizontal="left" vertical="top" wrapText="1"/>
    </xf>
    <xf numFmtId="165" fontId="1" fillId="26" borderId="2" xfId="0" applyNumberFormat="1" applyFont="1" applyFill="1" applyBorder="1" applyAlignment="1">
      <alignment horizontal="center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righ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4"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DD7EE"/>
      <rgbColor rgb="FF7030A0"/>
      <rgbColor rgb="FFFFF9E7"/>
      <rgbColor rgb="FFDEEBF7"/>
      <rgbColor rgb="FF660066"/>
      <rgbColor rgb="FFD9D9FF"/>
      <rgbColor rgb="FF0066CC"/>
      <rgbColor rgb="FFDFCAEE"/>
      <rgbColor rgb="FF000080"/>
      <rgbColor rgb="FFFF00FF"/>
      <rgbColor rgb="FFDAE3F3"/>
      <rgbColor rgb="FF00FFFF"/>
      <rgbColor rgb="FF800080"/>
      <rgbColor rgb="FF800000"/>
      <rgbColor rgb="FF008080"/>
      <rgbColor rgb="FF0000FF"/>
      <rgbColor rgb="FF00B0F0"/>
      <rgbColor rgb="FFEFF6EA"/>
      <rgbColor rgb="FFE2F0D9"/>
      <rgbColor rgb="FFFBE5D6"/>
      <rgbColor rgb="FFB4C7E7"/>
      <rgbColor rgb="FFE0C1FF"/>
      <rgbColor rgb="FFC9A6E4"/>
      <rgbColor rgb="FFF8CBAD"/>
      <rgbColor rgb="FF3366FF"/>
      <rgbColor rgb="FF33CCCC"/>
      <rgbColor rgb="FFC5E0B4"/>
      <rgbColor rgb="FFD9D9D9"/>
      <rgbColor rgb="FFBF9000"/>
      <rgbColor rgb="FFFF6600"/>
      <rgbColor rgb="FF595959"/>
      <rgbColor rgb="FFA9D18E"/>
      <rgbColor rgb="FF003366"/>
      <rgbColor rgb="FF00B050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3:AF471" totalsRowShown="0">
  <autoFilter ref="B3:AF471" xr:uid="{00000000-0009-0000-0100-000001000000}"/>
  <tableColumns count="31">
    <tableColumn id="1" xr3:uid="{00000000-0010-0000-0000-000001000000}" name="Chptr"/>
    <tableColumn id="2" xr3:uid="{00000000-0010-0000-0000-000002000000}" name="Chaprer name"/>
    <tableColumn id="3" xr3:uid="{00000000-0010-0000-0000-000003000000}" name="Task number"/>
    <tableColumn id="4" xr3:uid="{00000000-0010-0000-0000-000004000000}" name="Item Name"/>
    <tableColumn id="5" xr3:uid="{00000000-0010-0000-0000-000005000000}" name="Task Description"/>
    <tableColumn id="6" xr3:uid="{00000000-0010-0000-0000-000006000000}" name="Notes"/>
    <tableColumn id="7" xr3:uid="{00000000-0010-0000-0000-000007000000}" name="Interval"/>
    <tableColumn id="8" xr3:uid="{00000000-0010-0000-0000-000008000000}" name="Data Module Reference"/>
    <tableColumn id="9" xr3:uid="{00000000-0010-0000-0000-000009000000}" name="Package"/>
    <tableColumn id="10" xr3:uid="{00000000-0010-0000-0000-00000A000000}" name="Skill"/>
    <tableColumn id="11" xr3:uid="{00000000-0010-0000-0000-00000B000000}" name="Effectivity"/>
    <tableColumn id="12" xr3:uid="{00000000-0010-0000-0000-00000C000000}" name="Revision"/>
    <tableColumn id="13" xr3:uid="{00000000-0010-0000-0000-00000D000000}" name="Control"/>
    <tableColumn id="14" xr3:uid="{00000000-0010-0000-0000-00000E000000}" name="Labor"/>
    <tableColumn id="15" xr3:uid="{00000000-0010-0000-0000-00000F000000}" name="Tools"/>
    <tableColumn id="16" xr3:uid="{00000000-0010-0000-0000-000010000000}" name="Materials"/>
    <tableColumn id="17" xr3:uid="{00000000-0010-0000-0000-000011000000}" name="№ для WPSS"/>
    <tableColumn id="18" xr3:uid="{00000000-0010-0000-0000-000012000000}" name="Название для WPSS"/>
    <tableColumn id="19" xr3:uid="{00000000-0010-0000-0000-000013000000}" name="F.H."/>
    <tableColumn id="20" xr3:uid="{00000000-0010-0000-0000-000014000000}" name="LND"/>
    <tableColumn id="21" xr3:uid="{00000000-0010-0000-0000-000015000000}" name="MON"/>
    <tableColumn id="22" xr3:uid="{00000000-0010-0000-0000-000016000000}" name="Last F.H."/>
    <tableColumn id="23" xr3:uid="{00000000-0010-0000-0000-000017000000}" name="Last LND"/>
    <tableColumn id="24" xr3:uid="{00000000-0010-0000-0000-000018000000}" name="Last CAL"/>
    <tableColumn id="25" xr3:uid="{00000000-0010-0000-0000-000019000000}" name="Next  F.H."/>
    <tableColumn id="26" xr3:uid="{00000000-0010-0000-0000-00001A000000}" name="Next LND"/>
    <tableColumn id="27" xr3:uid="{00000000-0010-0000-0000-00001B000000}" name="Next CAL"/>
    <tableColumn id="28" xr3:uid="{00000000-0010-0000-0000-00001C000000}" name="Rem F.H."/>
    <tableColumn id="29" xr3:uid="{00000000-0010-0000-0000-00001D000000}" name="Rem LND"/>
    <tableColumn id="30" xr3:uid="{00000000-0010-0000-0000-00001E000000}" name="Rem CAL"/>
    <tableColumn id="31" xr3:uid="{00000000-0010-0000-0000-00001F000000}" name="Примеча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471"/>
  <sheetViews>
    <sheetView tabSelected="1" zoomScale="90" zoomScaleNormal="90" workbookViewId="0">
      <pane xSplit="6" ySplit="3" topLeftCell="T270" activePane="bottomRight" state="frozen"/>
      <selection pane="topRight" activeCell="G1" sqref="G1"/>
      <selection pane="bottomLeft" activeCell="A304" sqref="A304"/>
      <selection pane="bottomRight" activeCell="AF1" sqref="AF1"/>
    </sheetView>
  </sheetViews>
  <sheetFormatPr defaultColWidth="8.85546875" defaultRowHeight="15" x14ac:dyDescent="0.25"/>
  <cols>
    <col min="1" max="1" width="1.28515625" style="2" customWidth="1"/>
    <col min="2" max="2" width="6.28515625" style="3" customWidth="1"/>
    <col min="3" max="3" width="11.140625" style="4" customWidth="1"/>
    <col min="4" max="4" width="12.85546875" style="5" customWidth="1"/>
    <col min="5" max="5" width="21.42578125" style="6" customWidth="1"/>
    <col min="6" max="6" width="20" style="6" customWidth="1"/>
    <col min="7" max="7" width="16.140625" style="6" customWidth="1"/>
    <col min="8" max="8" width="17.7109375" style="6" customWidth="1"/>
    <col min="9" max="9" width="14.28515625" style="7" customWidth="1"/>
    <col min="10" max="10" width="16.28515625" style="2" customWidth="1"/>
    <col min="11" max="11" width="6.42578125" style="5" customWidth="1"/>
    <col min="12" max="12" width="11.85546875" style="8" customWidth="1"/>
    <col min="13" max="13" width="14.140625" style="6" customWidth="1"/>
    <col min="14" max="14" width="8.42578125" style="5" customWidth="1"/>
    <col min="15" max="15" width="8.85546875" style="9" customWidth="1"/>
    <col min="16" max="16" width="14.28515625" style="2" customWidth="1"/>
    <col min="17" max="17" width="19.140625" style="2" customWidth="1"/>
    <col min="18" max="18" width="10.28515625" style="10" customWidth="1"/>
    <col min="19" max="19" width="11.28515625" style="10" customWidth="1"/>
    <col min="20" max="21" width="9.28515625" style="2" customWidth="1"/>
    <col min="22" max="22" width="10.7109375" style="10" customWidth="1"/>
    <col min="23" max="24" width="9.28515625" style="2" customWidth="1"/>
    <col min="25" max="25" width="12.7109375" style="2" customWidth="1"/>
    <col min="26" max="27" width="9.28515625" style="10" customWidth="1"/>
    <col min="28" max="28" width="17.7109375" style="10" customWidth="1"/>
    <col min="29" max="30" width="9.28515625" style="10" customWidth="1"/>
    <col min="31" max="31" width="10.28515625" style="10" customWidth="1"/>
    <col min="32" max="32" width="36.7109375" customWidth="1"/>
    <col min="33" max="33" width="8.85546875" style="2" customWidth="1"/>
    <col min="34" max="16384" width="8.85546875" style="2"/>
  </cols>
  <sheetData>
    <row r="1" spans="2:32" s="11" customFormat="1" ht="36" customHeight="1" x14ac:dyDescent="0.25">
      <c r="B1" s="190" t="s">
        <v>0</v>
      </c>
      <c r="C1" s="185"/>
      <c r="D1" s="185"/>
      <c r="E1" s="185"/>
      <c r="F1" s="186"/>
      <c r="G1" s="187" t="s">
        <v>1</v>
      </c>
      <c r="H1" s="186"/>
      <c r="I1" s="12">
        <v>43769</v>
      </c>
      <c r="J1" s="187" t="s">
        <v>2</v>
      </c>
      <c r="K1" s="186"/>
      <c r="L1" s="189" t="s">
        <v>3</v>
      </c>
      <c r="M1" s="186"/>
      <c r="N1" s="187" t="s">
        <v>4</v>
      </c>
      <c r="O1" s="186"/>
      <c r="P1" s="1">
        <v>1356</v>
      </c>
      <c r="Q1" s="187" t="s">
        <v>5</v>
      </c>
      <c r="R1" s="186"/>
      <c r="S1" s="1">
        <v>886</v>
      </c>
      <c r="T1" s="13" t="s">
        <v>6</v>
      </c>
      <c r="U1" s="14">
        <f ca="1">TODAY()</f>
        <v>45783</v>
      </c>
      <c r="W1" s="15"/>
    </row>
    <row r="2" spans="2:32" s="16" customFormat="1" ht="36" customHeight="1" x14ac:dyDescent="0.25">
      <c r="B2" s="17" t="s">
        <v>7</v>
      </c>
      <c r="C2" s="18"/>
      <c r="D2" s="19"/>
      <c r="F2" s="19"/>
      <c r="G2" s="19"/>
      <c r="H2" s="19"/>
      <c r="I2" s="20" t="s">
        <v>8</v>
      </c>
      <c r="J2" s="19"/>
      <c r="K2" s="19"/>
      <c r="L2" s="18"/>
      <c r="M2" s="19"/>
      <c r="N2" s="19"/>
      <c r="O2" s="21"/>
      <c r="R2" s="22"/>
      <c r="S2" s="10"/>
      <c r="T2" s="184" t="s">
        <v>9</v>
      </c>
      <c r="U2" s="185"/>
      <c r="V2" s="186"/>
      <c r="W2" s="191" t="s">
        <v>10</v>
      </c>
      <c r="X2" s="185"/>
      <c r="Y2" s="186"/>
      <c r="Z2" s="184" t="s">
        <v>11</v>
      </c>
      <c r="AA2" s="185"/>
      <c r="AB2" s="186"/>
      <c r="AC2" s="188" t="s">
        <v>12</v>
      </c>
      <c r="AD2" s="185"/>
      <c r="AE2" s="186"/>
    </row>
    <row r="3" spans="2:32" s="5" customFormat="1" ht="36" customHeight="1" x14ac:dyDescent="0.25">
      <c r="B3" s="23" t="s">
        <v>13</v>
      </c>
      <c r="C3" s="24" t="s">
        <v>14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  <c r="I3" s="24" t="s">
        <v>20</v>
      </c>
      <c r="J3" s="25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6" t="s">
        <v>26</v>
      </c>
      <c r="P3" s="24" t="s">
        <v>27</v>
      </c>
      <c r="Q3" s="24" t="s">
        <v>28</v>
      </c>
      <c r="R3" s="27" t="s">
        <v>29</v>
      </c>
      <c r="S3" s="27" t="s">
        <v>30</v>
      </c>
      <c r="T3" s="28" t="s">
        <v>31</v>
      </c>
      <c r="U3" s="28" t="s">
        <v>32</v>
      </c>
      <c r="V3" s="28" t="s">
        <v>33</v>
      </c>
      <c r="W3" s="29" t="s">
        <v>34</v>
      </c>
      <c r="X3" s="29" t="s">
        <v>35</v>
      </c>
      <c r="Y3" s="29" t="s">
        <v>36</v>
      </c>
      <c r="Z3" s="30" t="s">
        <v>37</v>
      </c>
      <c r="AA3" s="31" t="s">
        <v>38</v>
      </c>
      <c r="AB3" s="32" t="s">
        <v>39</v>
      </c>
      <c r="AC3" s="33" t="s">
        <v>40</v>
      </c>
      <c r="AD3" s="33" t="s">
        <v>41</v>
      </c>
      <c r="AE3" s="34" t="s">
        <v>42</v>
      </c>
      <c r="AF3" s="35" t="s">
        <v>43</v>
      </c>
    </row>
    <row r="4" spans="2:32" ht="36" customHeight="1" x14ac:dyDescent="0.25">
      <c r="B4" s="36">
        <v>7</v>
      </c>
      <c r="C4" s="37" t="s">
        <v>44</v>
      </c>
      <c r="D4" s="38" t="s">
        <v>45</v>
      </c>
      <c r="E4" s="39" t="s">
        <v>46</v>
      </c>
      <c r="F4" s="39" t="s">
        <v>47</v>
      </c>
      <c r="G4" s="39"/>
      <c r="H4" s="39" t="s">
        <v>48</v>
      </c>
      <c r="I4" s="40" t="s">
        <v>49</v>
      </c>
      <c r="J4" s="41" t="s">
        <v>50</v>
      </c>
      <c r="K4" s="38" t="s">
        <v>51</v>
      </c>
      <c r="L4" s="42" t="s">
        <v>52</v>
      </c>
      <c r="M4" s="43" t="s">
        <v>53</v>
      </c>
      <c r="N4" s="38" t="s">
        <v>54</v>
      </c>
      <c r="O4" s="44">
        <v>1</v>
      </c>
      <c r="P4" s="45" t="s">
        <v>55</v>
      </c>
      <c r="Q4" s="45" t="s">
        <v>55</v>
      </c>
      <c r="R4" s="46" t="str">
        <f>Таблица1[[#This Row],[Task number]]</f>
        <v>07-10/161</v>
      </c>
      <c r="S4" s="47" t="str">
        <f>Таблица1[[#This Row],[Item Name]]&amp;" - "&amp;Таблица1[[#This Row],[Task Description]]&amp;". "&amp;Таблица1[[#This Row],[Data Module Reference]]</f>
        <v>Aircraft - Lift on jacks and connect the aircraft to ground. 12-B-07-10-00-00A-901A-A</v>
      </c>
      <c r="T4" s="48"/>
      <c r="U4" s="48"/>
      <c r="V4" s="48"/>
      <c r="W4" s="49"/>
      <c r="X4" s="49"/>
      <c r="Y4" s="50"/>
      <c r="Z4" s="51" t="str">
        <f>IF(Таблица1[[#This Row],[F.H.]]=0,"---",Таблица1[[#This Row],[F.H.]]+Таблица1[[#This Row],[Last F.H.]])</f>
        <v>---</v>
      </c>
      <c r="AA4" s="52" t="str">
        <f>IF(Таблица1[[#This Row],[LND]]=0,"---",Таблица1[[#This Row],[LND]]+Таблица1[[#This Row],[Last LND]])</f>
        <v>---</v>
      </c>
      <c r="AB4" s="53" t="str">
        <f>IF(Таблица1[[#This Row],[MON]]=0,"---",Таблица1[[#This Row],[Last CAL]]+(Таблица1[[#This Row],[MON]]*30.4375))</f>
        <v>---</v>
      </c>
      <c r="AC4" s="54" t="str">
        <f>IF(Таблица1[[#This Row],[Next  F.H.]]="---","---",Таблица1[[#This Row],[Next  F.H.]]-$P$1)</f>
        <v>---</v>
      </c>
      <c r="AD4" s="54" t="str">
        <f>IF(Таблица1[[#This Row],[Next LND]]="---","---",Таблица1[[#This Row],[Next LND]]-$S$1)</f>
        <v>---</v>
      </c>
      <c r="AE4" s="54" t="str">
        <f>IF(Таблица1[[#This Row],[Next CAL]]="---","---",Таблица1[[#This Row],[Next CAL]]-$U$1)</f>
        <v>---</v>
      </c>
    </row>
    <row r="5" spans="2:32" ht="36" customHeight="1" x14ac:dyDescent="0.25">
      <c r="B5" s="36">
        <v>12</v>
      </c>
      <c r="C5" s="37" t="s">
        <v>56</v>
      </c>
      <c r="D5" s="38" t="s">
        <v>57</v>
      </c>
      <c r="E5" s="39" t="s">
        <v>46</v>
      </c>
      <c r="F5" s="39" t="s">
        <v>58</v>
      </c>
      <c r="G5" s="39" t="s">
        <v>59</v>
      </c>
      <c r="H5" s="39" t="s">
        <v>48</v>
      </c>
      <c r="I5" s="40" t="s">
        <v>60</v>
      </c>
      <c r="J5" s="41" t="s">
        <v>50</v>
      </c>
      <c r="K5" s="38" t="s">
        <v>51</v>
      </c>
      <c r="L5" s="42" t="s">
        <v>52</v>
      </c>
      <c r="M5" s="43" t="s">
        <v>53</v>
      </c>
      <c r="N5" s="38" t="s">
        <v>54</v>
      </c>
      <c r="O5" s="44">
        <v>4</v>
      </c>
      <c r="P5" s="45" t="s">
        <v>55</v>
      </c>
      <c r="Q5" s="45" t="s">
        <v>55</v>
      </c>
      <c r="R5" s="46" t="str">
        <f>Таблица1[[#This Row],[Task number]]</f>
        <v>12-20/124</v>
      </c>
      <c r="S5" s="55" t="str">
        <f>Таблица1[[#This Row],[Item Name]]&amp;" - "&amp;Таблица1[[#This Row],[Task Description]]&amp;". "&amp;Таблица1[[#This Row],[Data Module Reference]]</f>
        <v>Aircraft - Wash the exterior. 12-B-12-20-01-00A-902A-A</v>
      </c>
      <c r="T5" s="48"/>
      <c r="U5" s="48"/>
      <c r="V5" s="48"/>
      <c r="W5" s="49"/>
      <c r="X5" s="49"/>
      <c r="Y5" s="50"/>
      <c r="Z5" s="51" t="str">
        <f>IF(Таблица1[[#This Row],[F.H.]]=0,"---",Таблица1[[#This Row],[F.H.]]+Таблица1[[#This Row],[Last F.H.]])</f>
        <v>---</v>
      </c>
      <c r="AA5" s="52" t="str">
        <f>IF(Таблица1[[#This Row],[LND]]=0,"---",Таблица1[[#This Row],[LND]]+Таблица1[[#This Row],[Last LND]])</f>
        <v>---</v>
      </c>
      <c r="AB5" s="53" t="str">
        <f>IF(Таблица1[[#This Row],[MON]]=0,"---",Таблица1[[#This Row],[Last CAL]]+(Таблица1[[#This Row],[MON]]*30.4375))</f>
        <v>---</v>
      </c>
      <c r="AC5" s="54" t="str">
        <f>IF(Таблица1[[#This Row],[Next  F.H.]]="---","---",Таблица1[[#This Row],[Next  F.H.]]-$P$1)</f>
        <v>---</v>
      </c>
      <c r="AD5" s="54" t="str">
        <f>IF(Таблица1[[#This Row],[Next LND]]="---","---",Таблица1[[#This Row],[Next LND]]-$S$1)</f>
        <v>---</v>
      </c>
      <c r="AE5" s="54" t="str">
        <f>IF(Таблица1[[#This Row],[Next CAL]]="---","---",Таблица1[[#This Row],[Next CAL]]-$U$1)</f>
        <v>---</v>
      </c>
    </row>
    <row r="6" spans="2:32" ht="36" customHeight="1" x14ac:dyDescent="0.25">
      <c r="B6" s="36">
        <v>12</v>
      </c>
      <c r="C6" s="37" t="s">
        <v>56</v>
      </c>
      <c r="D6" s="38" t="s">
        <v>61</v>
      </c>
      <c r="E6" s="39" t="s">
        <v>62</v>
      </c>
      <c r="F6" s="39" t="s">
        <v>63</v>
      </c>
      <c r="G6" s="39"/>
      <c r="H6" s="39" t="s">
        <v>48</v>
      </c>
      <c r="I6" s="40" t="s">
        <v>64</v>
      </c>
      <c r="J6" s="41" t="s">
        <v>50</v>
      </c>
      <c r="K6" s="38" t="s">
        <v>51</v>
      </c>
      <c r="L6" s="42" t="s">
        <v>52</v>
      </c>
      <c r="M6" s="43" t="s">
        <v>53</v>
      </c>
      <c r="N6" s="38" t="s">
        <v>54</v>
      </c>
      <c r="O6" s="44">
        <v>1</v>
      </c>
      <c r="P6" s="45" t="s">
        <v>55</v>
      </c>
      <c r="Q6" s="45" t="s">
        <v>55</v>
      </c>
      <c r="R6" s="46" t="str">
        <f>Таблица1[[#This Row],[Task number]]</f>
        <v>12-20/125</v>
      </c>
      <c r="S6" s="55" t="str">
        <f>Таблица1[[#This Row],[Item Name]]&amp;" - "&amp;Таблица1[[#This Row],[Task Description]]&amp;". "&amp;Таблица1[[#This Row],[Data Module Reference]]</f>
        <v>Windshields and windows - Clean. 12-B-12-20-02-00A-902A-A</v>
      </c>
      <c r="T6" s="48"/>
      <c r="U6" s="48"/>
      <c r="V6" s="48"/>
      <c r="W6" s="49"/>
      <c r="X6" s="49"/>
      <c r="Y6" s="50"/>
      <c r="Z6" s="51" t="str">
        <f>IF(Таблица1[[#This Row],[F.H.]]=0,"---",Таблица1[[#This Row],[F.H.]]+Таблица1[[#This Row],[Last F.H.]])</f>
        <v>---</v>
      </c>
      <c r="AA6" s="52" t="str">
        <f>IF(Таблица1[[#This Row],[LND]]=0,"---",Таблица1[[#This Row],[LND]]+Таблица1[[#This Row],[Last LND]])</f>
        <v>---</v>
      </c>
      <c r="AB6" s="53" t="str">
        <f>IF(Таблица1[[#This Row],[MON]]=0,"---",Таблица1[[#This Row],[Last CAL]]+(Таблица1[[#This Row],[MON]]*30.4375))</f>
        <v>---</v>
      </c>
      <c r="AC6" s="54" t="str">
        <f>IF(Таблица1[[#This Row],[Next  F.H.]]="---","---",Таблица1[[#This Row],[Next  F.H.]]-$P$1)</f>
        <v>---</v>
      </c>
      <c r="AD6" s="54" t="str">
        <f>IF(Таблица1[[#This Row],[Next LND]]="---","---",Таблица1[[#This Row],[Next LND]]-$S$1)</f>
        <v>---</v>
      </c>
      <c r="AE6" s="54" t="str">
        <f>IF(Таблица1[[#This Row],[Next CAL]]="---","---",Таблица1[[#This Row],[Next CAL]]-$U$1)</f>
        <v>---</v>
      </c>
    </row>
    <row r="7" spans="2:32" ht="36" customHeight="1" x14ac:dyDescent="0.25">
      <c r="B7" s="36">
        <v>12</v>
      </c>
      <c r="C7" s="37" t="s">
        <v>56</v>
      </c>
      <c r="D7" s="38" t="s">
        <v>65</v>
      </c>
      <c r="E7" s="39" t="s">
        <v>66</v>
      </c>
      <c r="F7" s="39" t="s">
        <v>63</v>
      </c>
      <c r="G7" s="39"/>
      <c r="H7" s="39" t="s">
        <v>48</v>
      </c>
      <c r="I7" s="40" t="s">
        <v>67</v>
      </c>
      <c r="J7" s="41" t="s">
        <v>50</v>
      </c>
      <c r="K7" s="38" t="s">
        <v>51</v>
      </c>
      <c r="L7" s="42" t="s">
        <v>52</v>
      </c>
      <c r="M7" s="43" t="s">
        <v>53</v>
      </c>
      <c r="N7" s="38" t="s">
        <v>54</v>
      </c>
      <c r="O7" s="44">
        <v>2</v>
      </c>
      <c r="P7" s="45" t="s">
        <v>55</v>
      </c>
      <c r="Q7" s="45" t="s">
        <v>55</v>
      </c>
      <c r="R7" s="46" t="str">
        <f>Таблица1[[#This Row],[Task number]]</f>
        <v>12-20/126</v>
      </c>
      <c r="S7" s="55" t="str">
        <f>Таблица1[[#This Row],[Item Name]]&amp;" - "&amp;Таблица1[[#This Row],[Task Description]]&amp;". "&amp;Таблица1[[#This Row],[Data Module Reference]]</f>
        <v>Cockpit and cabin - Clean. 12-B-12-20-03-00A-902A-A</v>
      </c>
      <c r="T7" s="48"/>
      <c r="U7" s="48"/>
      <c r="V7" s="48"/>
      <c r="W7" s="49"/>
      <c r="X7" s="49"/>
      <c r="Y7" s="50"/>
      <c r="Z7" s="51" t="str">
        <f>IF(Таблица1[[#This Row],[F.H.]]=0,"---",Таблица1[[#This Row],[F.H.]]+Таблица1[[#This Row],[Last F.H.]])</f>
        <v>---</v>
      </c>
      <c r="AA7" s="52" t="str">
        <f>IF(Таблица1[[#This Row],[LND]]=0,"---",Таблица1[[#This Row],[LND]]+Таблица1[[#This Row],[Last LND]])</f>
        <v>---</v>
      </c>
      <c r="AB7" s="53" t="str">
        <f>IF(Таблица1[[#This Row],[MON]]=0,"---",Таблица1[[#This Row],[Last CAL]]+(Таблица1[[#This Row],[MON]]*30.4375))</f>
        <v>---</v>
      </c>
      <c r="AC7" s="54" t="str">
        <f>IF(Таблица1[[#This Row],[Next  F.H.]]="---","---",Таблица1[[#This Row],[Next  F.H.]]-$P$1)</f>
        <v>---</v>
      </c>
      <c r="AD7" s="54" t="str">
        <f>IF(Таблица1[[#This Row],[Next LND]]="---","---",Таблица1[[#This Row],[Next LND]]-$S$1)</f>
        <v>---</v>
      </c>
      <c r="AE7" s="54" t="str">
        <f>IF(Таблица1[[#This Row],[Next CAL]]="---","---",Таблица1[[#This Row],[Next CAL]]-$U$1)</f>
        <v>---</v>
      </c>
    </row>
    <row r="8" spans="2:32" ht="36" customHeight="1" x14ac:dyDescent="0.25">
      <c r="B8" s="36">
        <v>25</v>
      </c>
      <c r="C8" s="37" t="s">
        <v>68</v>
      </c>
      <c r="D8" s="38" t="s">
        <v>69</v>
      </c>
      <c r="E8" s="39" t="s">
        <v>70</v>
      </c>
      <c r="F8" s="39" t="s">
        <v>71</v>
      </c>
      <c r="G8" s="39"/>
      <c r="H8" s="39" t="s">
        <v>48</v>
      </c>
      <c r="I8" s="40" t="s">
        <v>72</v>
      </c>
      <c r="J8" s="41" t="s">
        <v>50</v>
      </c>
      <c r="K8" s="38" t="s">
        <v>51</v>
      </c>
      <c r="L8" s="42" t="s">
        <v>52</v>
      </c>
      <c r="M8" s="43" t="s">
        <v>53</v>
      </c>
      <c r="N8" s="38" t="s">
        <v>54</v>
      </c>
      <c r="O8" s="44">
        <v>1</v>
      </c>
      <c r="P8" s="45" t="s">
        <v>55</v>
      </c>
      <c r="Q8" s="45" t="s">
        <v>55</v>
      </c>
      <c r="R8" s="46" t="str">
        <f>Таблица1[[#This Row],[Task number]]</f>
        <v>25-10/296</v>
      </c>
      <c r="S8" s="55" t="str">
        <f>Таблица1[[#This Row],[Item Name]]&amp;" - "&amp;Таблица1[[#This Row],[Task Description]]&amp;". "&amp;Таблица1[[#This Row],[Data Module Reference]]</f>
        <v>Crew seats - Remove as necessary to do the inspection. 12-B-25-10-01-00A-920A-A</v>
      </c>
      <c r="T8" s="48"/>
      <c r="U8" s="48"/>
      <c r="V8" s="48"/>
      <c r="W8" s="49"/>
      <c r="X8" s="49"/>
      <c r="Y8" s="50"/>
      <c r="Z8" s="51" t="str">
        <f>IF(Таблица1[[#This Row],[F.H.]]=0,"---",Таблица1[[#This Row],[F.H.]]+Таблица1[[#This Row],[Last F.H.]])</f>
        <v>---</v>
      </c>
      <c r="AA8" s="52" t="str">
        <f>IF(Таблица1[[#This Row],[LND]]=0,"---",Таблица1[[#This Row],[LND]]+Таблица1[[#This Row],[Last LND]])</f>
        <v>---</v>
      </c>
      <c r="AB8" s="53" t="str">
        <f>IF(Таблица1[[#This Row],[MON]]=0,"---",Таблица1[[#This Row],[Last CAL]]+(Таблица1[[#This Row],[MON]]*30.4375))</f>
        <v>---</v>
      </c>
      <c r="AC8" s="54" t="str">
        <f>IF(Таблица1[[#This Row],[Next  F.H.]]="---","---",Таблица1[[#This Row],[Next  F.H.]]-$P$1)</f>
        <v>---</v>
      </c>
      <c r="AD8" s="54" t="str">
        <f>IF(Таблица1[[#This Row],[Next LND]]="---","---",Таблица1[[#This Row],[Next LND]]-$S$1)</f>
        <v>---</v>
      </c>
      <c r="AE8" s="54" t="str">
        <f>IF(Таблица1[[#This Row],[Next CAL]]="---","---",Таблица1[[#This Row],[Next CAL]]-$U$1)</f>
        <v>---</v>
      </c>
    </row>
    <row r="9" spans="2:32" ht="36" customHeight="1" x14ac:dyDescent="0.25">
      <c r="B9" s="36">
        <v>25</v>
      </c>
      <c r="C9" s="37" t="s">
        <v>68</v>
      </c>
      <c r="D9" s="38" t="s">
        <v>73</v>
      </c>
      <c r="E9" s="39" t="s">
        <v>74</v>
      </c>
      <c r="F9" s="39" t="s">
        <v>71</v>
      </c>
      <c r="G9" s="39"/>
      <c r="H9" s="39" t="s">
        <v>48</v>
      </c>
      <c r="I9" s="40" t="s">
        <v>75</v>
      </c>
      <c r="J9" s="41" t="s">
        <v>50</v>
      </c>
      <c r="K9" s="38" t="s">
        <v>51</v>
      </c>
      <c r="L9" s="42" t="s">
        <v>52</v>
      </c>
      <c r="M9" s="43" t="s">
        <v>53</v>
      </c>
      <c r="N9" s="38" t="s">
        <v>54</v>
      </c>
      <c r="O9" s="44">
        <v>2</v>
      </c>
      <c r="P9" s="45" t="s">
        <v>55</v>
      </c>
      <c r="Q9" s="45" t="s">
        <v>55</v>
      </c>
      <c r="R9" s="46" t="str">
        <f>Таблица1[[#This Row],[Task number]]</f>
        <v>25-20/298</v>
      </c>
      <c r="S9" s="55" t="str">
        <f>Таблица1[[#This Row],[Item Name]]&amp;" - "&amp;Таблица1[[#This Row],[Task Description]]&amp;". "&amp;Таблица1[[#This Row],[Data Module Reference]]</f>
        <v>Passenger seats - Remove as necessary to do the inspection. 12-B-25-21-01-00A-920A-A ---  or  --- 12-B-25-22-01-00A-920A-A</v>
      </c>
      <c r="T9" s="48"/>
      <c r="U9" s="48"/>
      <c r="V9" s="48"/>
      <c r="W9" s="49"/>
      <c r="X9" s="49"/>
      <c r="Y9" s="50"/>
      <c r="Z9" s="51" t="str">
        <f>IF(Таблица1[[#This Row],[F.H.]]=0,"---",Таблица1[[#This Row],[F.H.]]+Таблица1[[#This Row],[Last F.H.]])</f>
        <v>---</v>
      </c>
      <c r="AA9" s="52" t="str">
        <f>IF(Таблица1[[#This Row],[LND]]=0,"---",Таблица1[[#This Row],[LND]]+Таблица1[[#This Row],[Last LND]])</f>
        <v>---</v>
      </c>
      <c r="AB9" s="53" t="str">
        <f>IF(Таблица1[[#This Row],[MON]]=0,"---",Таблица1[[#This Row],[Last CAL]]+(Таблица1[[#This Row],[MON]]*30.4375))</f>
        <v>---</v>
      </c>
      <c r="AC9" s="54" t="str">
        <f>IF(Таблица1[[#This Row],[Next  F.H.]]="---","---",Таблица1[[#This Row],[Next  F.H.]]-$P$1)</f>
        <v>---</v>
      </c>
      <c r="AD9" s="54" t="str">
        <f>IF(Таблица1[[#This Row],[Next LND]]="---","---",Таблица1[[#This Row],[Next LND]]-$S$1)</f>
        <v>---</v>
      </c>
      <c r="AE9" s="54" t="str">
        <f>IF(Таблица1[[#This Row],[Next CAL]]="---","---",Таблица1[[#This Row],[Next CAL]]-$U$1)</f>
        <v>---</v>
      </c>
    </row>
    <row r="10" spans="2:32" ht="36" customHeight="1" x14ac:dyDescent="0.25">
      <c r="B10" s="36">
        <v>27</v>
      </c>
      <c r="C10" s="37" t="s">
        <v>76</v>
      </c>
      <c r="D10" s="38" t="s">
        <v>77</v>
      </c>
      <c r="E10" s="39" t="s">
        <v>78</v>
      </c>
      <c r="F10" s="39" t="s">
        <v>79</v>
      </c>
      <c r="G10" s="39"/>
      <c r="H10" s="39" t="s">
        <v>48</v>
      </c>
      <c r="I10" s="40" t="s">
        <v>80</v>
      </c>
      <c r="J10" s="41" t="s">
        <v>50</v>
      </c>
      <c r="K10" s="38" t="s">
        <v>51</v>
      </c>
      <c r="L10" s="42" t="s">
        <v>52</v>
      </c>
      <c r="M10" s="43" t="s">
        <v>53</v>
      </c>
      <c r="N10" s="38" t="s">
        <v>54</v>
      </c>
      <c r="O10" s="44">
        <v>0.5</v>
      </c>
      <c r="P10" s="45" t="s">
        <v>55</v>
      </c>
      <c r="Q10" s="45" t="s">
        <v>55</v>
      </c>
      <c r="R10" s="46" t="str">
        <f>Таблица1[[#This Row],[Task number]]</f>
        <v>27-50/143</v>
      </c>
      <c r="S10" s="55" t="str">
        <f>Таблица1[[#This Row],[Item Name]]&amp;" - "&amp;Таблица1[[#This Row],[Task Description]]&amp;". "&amp;Таблица1[[#This Row],[Data Module Reference]]</f>
        <v>Flaps - Lower to 40° as necessary to do the inspection. -</v>
      </c>
      <c r="T10" s="48"/>
      <c r="U10" s="48"/>
      <c r="V10" s="48"/>
      <c r="W10" s="49"/>
      <c r="X10" s="49"/>
      <c r="Y10" s="50"/>
      <c r="Z10" s="51" t="str">
        <f>IF(Таблица1[[#This Row],[F.H.]]=0,"---",Таблица1[[#This Row],[F.H.]]+Таблица1[[#This Row],[Last F.H.]])</f>
        <v>---</v>
      </c>
      <c r="AA10" s="52" t="str">
        <f>IF(Таблица1[[#This Row],[LND]]=0,"---",Таблица1[[#This Row],[LND]]+Таблица1[[#This Row],[Last LND]])</f>
        <v>---</v>
      </c>
      <c r="AB10" s="53" t="str">
        <f>IF(Таблица1[[#This Row],[MON]]=0,"---",Таблица1[[#This Row],[Last CAL]]+(Таблица1[[#This Row],[MON]]*30.4375))</f>
        <v>---</v>
      </c>
      <c r="AC10" s="54" t="str">
        <f>IF(Таблица1[[#This Row],[Next  F.H.]]="---","---",Таблица1[[#This Row],[Next  F.H.]]-$P$1)</f>
        <v>---</v>
      </c>
      <c r="AD10" s="54" t="str">
        <f>IF(Таблица1[[#This Row],[Next LND]]="---","---",Таблица1[[#This Row],[Next LND]]-$S$1)</f>
        <v>---</v>
      </c>
      <c r="AE10" s="54" t="str">
        <f>IF(Таблица1[[#This Row],[Next CAL]]="---","---",Таблица1[[#This Row],[Next CAL]]-$U$1)</f>
        <v>---</v>
      </c>
    </row>
    <row r="11" spans="2:32" ht="36" customHeight="1" x14ac:dyDescent="0.25">
      <c r="B11" s="36">
        <v>71</v>
      </c>
      <c r="C11" s="37" t="s">
        <v>81</v>
      </c>
      <c r="D11" s="38" t="s">
        <v>82</v>
      </c>
      <c r="E11" s="39" t="s">
        <v>83</v>
      </c>
      <c r="F11" s="39" t="s">
        <v>84</v>
      </c>
      <c r="G11" s="39" t="s">
        <v>85</v>
      </c>
      <c r="H11" s="39" t="s">
        <v>48</v>
      </c>
      <c r="I11" s="40" t="s">
        <v>86</v>
      </c>
      <c r="J11" s="41" t="s">
        <v>50</v>
      </c>
      <c r="K11" s="38" t="s">
        <v>87</v>
      </c>
      <c r="L11" s="42" t="s">
        <v>52</v>
      </c>
      <c r="M11" s="43" t="s">
        <v>53</v>
      </c>
      <c r="N11" s="38" t="s">
        <v>88</v>
      </c>
      <c r="O11" s="44">
        <v>2</v>
      </c>
      <c r="P11" s="45" t="s">
        <v>55</v>
      </c>
      <c r="Q11" s="45" t="s">
        <v>55</v>
      </c>
      <c r="R11" s="46" t="str">
        <f>Таблица1[[#This Row],[Task number]]</f>
        <v>71-00/287</v>
      </c>
      <c r="S11" s="55" t="str">
        <f>Таблица1[[#This Row],[Item Name]]&amp;" - "&amp;Таблица1[[#This Row],[Task Description]]&amp;". "&amp;Таблица1[[#This Row],[Data Module Reference]]</f>
        <v>Power plant - Do an inspection ground run as necessary.. 12-B-71-00-00-00A-903A-A</v>
      </c>
      <c r="T11" s="48"/>
      <c r="U11" s="48"/>
      <c r="V11" s="48"/>
      <c r="W11" s="49"/>
      <c r="X11" s="49"/>
      <c r="Y11" s="50"/>
      <c r="Z11" s="51" t="str">
        <f>IF(Таблица1[[#This Row],[F.H.]]=0,"---",Таблица1[[#This Row],[F.H.]]+Таблица1[[#This Row],[Last F.H.]])</f>
        <v>---</v>
      </c>
      <c r="AA11" s="52" t="str">
        <f>IF(Таблица1[[#This Row],[LND]]=0,"---",Таблица1[[#This Row],[LND]]+Таблица1[[#This Row],[Last LND]])</f>
        <v>---</v>
      </c>
      <c r="AB11" s="53" t="str">
        <f>IF(Таблица1[[#This Row],[MON]]=0,"---",Таблица1[[#This Row],[Last CAL]]+(Таблица1[[#This Row],[MON]]*30.4375))</f>
        <v>---</v>
      </c>
      <c r="AC11" s="54" t="str">
        <f>IF(Таблица1[[#This Row],[Next  F.H.]]="---","---",Таблица1[[#This Row],[Next  F.H.]]-$P$1)</f>
        <v>---</v>
      </c>
      <c r="AD11" s="54" t="str">
        <f>IF(Таблица1[[#This Row],[Next LND]]="---","---",Таблица1[[#This Row],[Next LND]]-$S$1)</f>
        <v>---</v>
      </c>
      <c r="AE11" s="54" t="str">
        <f>IF(Таблица1[[#This Row],[Next CAL]]="---","---",Таблица1[[#This Row],[Next CAL]]-$U$1)</f>
        <v>---</v>
      </c>
    </row>
    <row r="12" spans="2:32" ht="36" customHeight="1" x14ac:dyDescent="0.25">
      <c r="B12" s="36">
        <v>71</v>
      </c>
      <c r="C12" s="37" t="s">
        <v>81</v>
      </c>
      <c r="D12" s="38" t="s">
        <v>89</v>
      </c>
      <c r="E12" s="39" t="s">
        <v>90</v>
      </c>
      <c r="F12" s="39" t="s">
        <v>91</v>
      </c>
      <c r="G12" s="39" t="s">
        <v>92</v>
      </c>
      <c r="H12" s="39" t="s">
        <v>48</v>
      </c>
      <c r="I12" s="40" t="s">
        <v>80</v>
      </c>
      <c r="J12" s="41" t="s">
        <v>50</v>
      </c>
      <c r="K12" s="38" t="s">
        <v>51</v>
      </c>
      <c r="L12" s="42" t="s">
        <v>52</v>
      </c>
      <c r="M12" s="43" t="s">
        <v>53</v>
      </c>
      <c r="N12" s="38" t="s">
        <v>54</v>
      </c>
      <c r="O12" s="44">
        <v>1</v>
      </c>
      <c r="P12" s="45" t="s">
        <v>55</v>
      </c>
      <c r="Q12" s="45" t="s">
        <v>55</v>
      </c>
      <c r="R12" s="46" t="str">
        <f>Таблица1[[#This Row],[Task number]]</f>
        <v>71-10/207</v>
      </c>
      <c r="S12" s="55" t="str">
        <f>Таблица1[[#This Row],[Item Name]]&amp;" - "&amp;Таблица1[[#This Row],[Task Description]]&amp;". "&amp;Таблица1[[#This Row],[Data Module Reference]]</f>
        <v>Engine cowlings ENG 43AL and ENG 43AR - Open and examine, particularly for condition of rubbing strips and fasteners.. -</v>
      </c>
      <c r="T12" s="48"/>
      <c r="U12" s="48"/>
      <c r="V12" s="48"/>
      <c r="W12" s="49"/>
      <c r="X12" s="49"/>
      <c r="Y12" s="50"/>
      <c r="Z12" s="51" t="str">
        <f>IF(Таблица1[[#This Row],[F.H.]]=0,"---",Таблица1[[#This Row],[F.H.]]+Таблица1[[#This Row],[Last F.H.]])</f>
        <v>---</v>
      </c>
      <c r="AA12" s="52" t="str">
        <f>IF(Таблица1[[#This Row],[LND]]=0,"---",Таблица1[[#This Row],[LND]]+Таблица1[[#This Row],[Last LND]])</f>
        <v>---</v>
      </c>
      <c r="AB12" s="53" t="str">
        <f>IF(Таблица1[[#This Row],[MON]]=0,"---",Таблица1[[#This Row],[Last CAL]]+(Таблица1[[#This Row],[MON]]*30.4375))</f>
        <v>---</v>
      </c>
      <c r="AC12" s="54" t="str">
        <f>IF(Таблица1[[#This Row],[Next  F.H.]]="---","---",Таблица1[[#This Row],[Next  F.H.]]-$P$1)</f>
        <v>---</v>
      </c>
      <c r="AD12" s="54" t="str">
        <f>IF(Таблица1[[#This Row],[Next LND]]="---","---",Таблица1[[#This Row],[Next LND]]-$S$1)</f>
        <v>---</v>
      </c>
      <c r="AE12" s="54" t="str">
        <f>IF(Таблица1[[#This Row],[Next CAL]]="---","---",Таблица1[[#This Row],[Next CAL]]-$U$1)</f>
        <v>---</v>
      </c>
    </row>
    <row r="13" spans="2:32" ht="36" customHeight="1" x14ac:dyDescent="0.25">
      <c r="B13" s="36">
        <v>32</v>
      </c>
      <c r="C13" s="37" t="s">
        <v>93</v>
      </c>
      <c r="D13" s="38" t="s">
        <v>94</v>
      </c>
      <c r="E13" s="39" t="s">
        <v>95</v>
      </c>
      <c r="F13" s="39" t="s">
        <v>96</v>
      </c>
      <c r="G13" s="39"/>
      <c r="H13" s="39" t="s">
        <v>97</v>
      </c>
      <c r="I13" s="40" t="s">
        <v>98</v>
      </c>
      <c r="J13" s="45" t="s">
        <v>99</v>
      </c>
      <c r="K13" s="38" t="s">
        <v>87</v>
      </c>
      <c r="L13" s="42" t="s">
        <v>52</v>
      </c>
      <c r="M13" s="43" t="s">
        <v>53</v>
      </c>
      <c r="N13" s="38" t="s">
        <v>88</v>
      </c>
      <c r="O13" s="44"/>
      <c r="P13" s="45"/>
      <c r="Q13" s="45"/>
      <c r="R13" s="46" t="str">
        <f>Таблица1[[#This Row],[Task number]]</f>
        <v>*32-10/441</v>
      </c>
      <c r="S13" s="55" t="str">
        <f>Таблица1[[#This Row],[Item Name]]&amp;" - "&amp;Таблица1[[#This Row],[Task Description]]&amp;". "&amp;Таблица1[[#This Row],[Data Module Reference]]</f>
        <v>Main landing gear drag link top attachment shear bolt, cap, bolt and nut - Examine. 12-B-32-10-00-00A-310B-A</v>
      </c>
      <c r="T13" s="48"/>
      <c r="U13" s="48"/>
      <c r="V13" s="48">
        <v>120</v>
      </c>
      <c r="W13" s="49"/>
      <c r="X13" s="49"/>
      <c r="Y13" s="50">
        <v>43769</v>
      </c>
      <c r="Z13" s="51" t="str">
        <f>IF(Таблица1[[#This Row],[F.H.]]=0,"---",Таблица1[[#This Row],[F.H.]]+Таблица1[[#This Row],[Last F.H.]])</f>
        <v>---</v>
      </c>
      <c r="AA13" s="52" t="str">
        <f>IF(Таблица1[[#This Row],[LND]]=0,"---",Таблица1[[#This Row],[LND]]+Таблица1[[#This Row],[Last LND]])</f>
        <v>---</v>
      </c>
      <c r="AB13" s="53">
        <f>IF(Таблица1[[#This Row],[MON]]=0,"---",Таблица1[[#This Row],[Last CAL]]+(Таблица1[[#This Row],[MON]]*30.4375))</f>
        <v>47421.5</v>
      </c>
      <c r="AC13" s="54" t="str">
        <f>IF(Таблица1[[#This Row],[Next  F.H.]]="---","---",Таблица1[[#This Row],[Next  F.H.]]-$P$1)</f>
        <v>---</v>
      </c>
      <c r="AD13" s="54" t="str">
        <f>IF(Таблица1[[#This Row],[Next LND]]="---","---",Таблица1[[#This Row],[Next LND]]-$S$1)</f>
        <v>---</v>
      </c>
      <c r="AE13" s="54">
        <f ca="1">IF(Таблица1[[#This Row],[Next CAL]]="---","---",Таблица1[[#This Row],[Next CAL]]-$U$1)</f>
        <v>1638.5</v>
      </c>
    </row>
    <row r="14" spans="2:32" ht="36" customHeight="1" x14ac:dyDescent="0.25">
      <c r="B14" s="56">
        <v>24</v>
      </c>
      <c r="C14" s="57" t="s">
        <v>100</v>
      </c>
      <c r="D14" s="58" t="s">
        <v>101</v>
      </c>
      <c r="E14" s="59" t="s">
        <v>102</v>
      </c>
      <c r="F14" s="59" t="s">
        <v>103</v>
      </c>
      <c r="G14" s="59"/>
      <c r="H14" s="59" t="s">
        <v>104</v>
      </c>
      <c r="I14" s="60" t="s">
        <v>80</v>
      </c>
      <c r="J14" s="61" t="s">
        <v>105</v>
      </c>
      <c r="K14" s="62" t="s">
        <v>106</v>
      </c>
      <c r="L14" s="63" t="s">
        <v>52</v>
      </c>
      <c r="M14" s="64" t="s">
        <v>53</v>
      </c>
      <c r="N14" s="58" t="s">
        <v>88</v>
      </c>
      <c r="O14" s="65"/>
      <c r="P14" s="61"/>
      <c r="Q14" s="61"/>
      <c r="R14" s="66" t="str">
        <f>Таблица1[[#This Row],[Task number]]</f>
        <v>24-30/496</v>
      </c>
      <c r="S14" s="67" t="str">
        <f>Таблица1[[#This Row],[Item Name]]&amp;" - "&amp;Таблица1[[#This Row],[Task Description]]&amp;". "&amp;Таблица1[[#This Row],[Data Module Reference]]</f>
        <v>Generator 1 (P/N 978.91.23.437) - Overhaul. -</v>
      </c>
      <c r="T14" s="68"/>
      <c r="U14" s="68"/>
      <c r="V14" s="68"/>
      <c r="W14" s="68"/>
      <c r="X14" s="68"/>
      <c r="Y14" s="69"/>
      <c r="Z14" s="70" t="str">
        <f>IF(Таблица1[[#This Row],[F.H.]]=0,"---",Таблица1[[#This Row],[F.H.]]+Таблица1[[#This Row],[Last F.H.]])</f>
        <v>---</v>
      </c>
      <c r="AA14" s="71" t="str">
        <f>IF(Таблица1[[#This Row],[LND]]=0,"---",Таблица1[[#This Row],[LND]]+Таблица1[[#This Row],[Last LND]])</f>
        <v>---</v>
      </c>
      <c r="AB14" s="72" t="str">
        <f>IF(Таблица1[[#This Row],[MON]]=0,"---",Таблица1[[#This Row],[Last CAL]]+(Таблица1[[#This Row],[MON]]*30.4375))</f>
        <v>---</v>
      </c>
      <c r="AC14" s="71" t="str">
        <f>IF(Таблица1[[#This Row],[Next  F.H.]]="---","---",Таблица1[[#This Row],[Next  F.H.]]-$P$1)</f>
        <v>---</v>
      </c>
      <c r="AD14" s="71" t="str">
        <f>IF(Таблица1[[#This Row],[Next LND]]="---","---",Таблица1[[#This Row],[Next LND]]-$S$1)</f>
        <v>---</v>
      </c>
      <c r="AE14" s="71" t="str">
        <f>IF(Таблица1[[#This Row],[Next CAL]]="---","---",Таблица1[[#This Row],[Next CAL]]-$U$1)</f>
        <v>---</v>
      </c>
      <c r="AF14" s="73" t="s">
        <v>107</v>
      </c>
    </row>
    <row r="15" spans="2:32" ht="36" customHeight="1" x14ac:dyDescent="0.25">
      <c r="B15" s="56">
        <v>24</v>
      </c>
      <c r="C15" s="57" t="s">
        <v>100</v>
      </c>
      <c r="D15" s="58" t="s">
        <v>108</v>
      </c>
      <c r="E15" s="59" t="s">
        <v>109</v>
      </c>
      <c r="F15" s="59" t="s">
        <v>103</v>
      </c>
      <c r="G15" s="59"/>
      <c r="H15" s="59" t="s">
        <v>104</v>
      </c>
      <c r="I15" s="60" t="s">
        <v>80</v>
      </c>
      <c r="J15" s="61" t="s">
        <v>105</v>
      </c>
      <c r="K15" s="58" t="s">
        <v>106</v>
      </c>
      <c r="L15" s="63" t="s">
        <v>52</v>
      </c>
      <c r="M15" s="64" t="s">
        <v>53</v>
      </c>
      <c r="N15" s="58" t="s">
        <v>88</v>
      </c>
      <c r="O15" s="65"/>
      <c r="P15" s="61"/>
      <c r="Q15" s="61"/>
      <c r="R15" s="66" t="str">
        <f>Таблица1[[#This Row],[Task number]]</f>
        <v>24-30/497</v>
      </c>
      <c r="S15" s="67" t="str">
        <f>Таблица1[[#This Row],[Item Name]]&amp;" - "&amp;Таблица1[[#This Row],[Task Description]]&amp;". "&amp;Таблица1[[#This Row],[Data Module Reference]]</f>
        <v>Starter/Generator 2 (P/N 978.91.23.437) - Overhaul. -</v>
      </c>
      <c r="T15" s="68"/>
      <c r="U15" s="68"/>
      <c r="V15" s="68"/>
      <c r="W15" s="68"/>
      <c r="X15" s="68"/>
      <c r="Y15" s="69"/>
      <c r="Z15" s="70" t="str">
        <f>IF(Таблица1[[#This Row],[F.H.]]=0,"---",Таблица1[[#This Row],[F.H.]]+Таблица1[[#This Row],[Last F.H.]])</f>
        <v>---</v>
      </c>
      <c r="AA15" s="71" t="str">
        <f>IF(Таблица1[[#This Row],[LND]]=0,"---",Таблица1[[#This Row],[LND]]+Таблица1[[#This Row],[Last LND]])</f>
        <v>---</v>
      </c>
      <c r="AB15" s="72" t="str">
        <f>IF(Таблица1[[#This Row],[MON]]=0,"---",Таблица1[[#This Row],[Last CAL]]+(Таблица1[[#This Row],[MON]]*30.4375))</f>
        <v>---</v>
      </c>
      <c r="AC15" s="71" t="str">
        <f>IF(Таблица1[[#This Row],[Next  F.H.]]="---","---",Таблица1[[#This Row],[Next  F.H.]]-$P$1)</f>
        <v>---</v>
      </c>
      <c r="AD15" s="71" t="str">
        <f>IF(Таблица1[[#This Row],[Next LND]]="---","---",Таблица1[[#This Row],[Next LND]]-$S$1)</f>
        <v>---</v>
      </c>
      <c r="AE15" s="71" t="str">
        <f>IF(Таблица1[[#This Row],[Next CAL]]="---","---",Таблица1[[#This Row],[Next CAL]]-$U$1)</f>
        <v>---</v>
      </c>
      <c r="AF15" s="73" t="s">
        <v>107</v>
      </c>
    </row>
    <row r="16" spans="2:32" ht="36" customHeight="1" x14ac:dyDescent="0.25">
      <c r="B16" s="36">
        <v>79</v>
      </c>
      <c r="C16" s="37" t="s">
        <v>110</v>
      </c>
      <c r="D16" s="38" t="s">
        <v>111</v>
      </c>
      <c r="E16" s="39" t="s">
        <v>112</v>
      </c>
      <c r="F16" s="39" t="s">
        <v>113</v>
      </c>
      <c r="G16" s="39" t="s">
        <v>114</v>
      </c>
      <c r="H16" s="39" t="s">
        <v>115</v>
      </c>
      <c r="I16" s="40" t="s">
        <v>116</v>
      </c>
      <c r="J16" s="74" t="s">
        <v>117</v>
      </c>
      <c r="K16" s="38" t="s">
        <v>87</v>
      </c>
      <c r="L16" s="75" t="s">
        <v>118</v>
      </c>
      <c r="M16" s="43" t="s">
        <v>53</v>
      </c>
      <c r="N16" s="38" t="s">
        <v>88</v>
      </c>
      <c r="O16" s="44"/>
      <c r="P16" s="45"/>
      <c r="Q16" s="45"/>
      <c r="R16" s="46" t="str">
        <f>Таблица1[[#This Row],[Task number]]</f>
        <v>790070</v>
      </c>
      <c r="S16" s="55" t="str">
        <f>Таблица1[[#This Row],[Item Name]]&amp;" - "&amp;Таблица1[[#This Row],[Task Description]]&amp;". "&amp;Таблица1[[#This Row],[Data Module Reference]]</f>
        <v>Engine - Check the AGB internal scavenge pump inlet screen. EMM 72-60-00, Cleaning/Inspection</v>
      </c>
      <c r="T16" s="48">
        <v>1000</v>
      </c>
      <c r="U16" s="48"/>
      <c r="V16" s="48"/>
      <c r="W16" s="49">
        <v>812</v>
      </c>
      <c r="X16" s="49"/>
      <c r="Y16" s="50">
        <v>44645</v>
      </c>
      <c r="Z16" s="51">
        <f>IF(Таблица1[[#This Row],[F.H.]]=0,"---",Таблица1[[#This Row],[F.H.]]+Таблица1[[#This Row],[Last F.H.]])</f>
        <v>1812</v>
      </c>
      <c r="AA16" s="52" t="str">
        <f>IF(Таблица1[[#This Row],[LND]]=0,"---",Таблица1[[#This Row],[LND]]+Таблица1[[#This Row],[Last LND]])</f>
        <v>---</v>
      </c>
      <c r="AB16" s="53" t="str">
        <f>IF(Таблица1[[#This Row],[MON]]=0,"---",Таблица1[[#This Row],[Last CAL]]+(Таблица1[[#This Row],[MON]]*30.4375))</f>
        <v>---</v>
      </c>
      <c r="AC16" s="54">
        <f>IF(Таблица1[[#This Row],[Next  F.H.]]="---","---",Таблица1[[#This Row],[Next  F.H.]]-$P$1)</f>
        <v>456</v>
      </c>
      <c r="AD16" s="54" t="str">
        <f>IF(Таблица1[[#This Row],[Next LND]]="---","---",Таблица1[[#This Row],[Next LND]]-$S$1)</f>
        <v>---</v>
      </c>
      <c r="AE16" s="54" t="str">
        <f>IF(Таблица1[[#This Row],[Next CAL]]="---","---",Таблица1[[#This Row],[Next CAL]]-$U$1)</f>
        <v>---</v>
      </c>
    </row>
    <row r="17" spans="2:32" ht="36" customHeight="1" x14ac:dyDescent="0.25">
      <c r="B17" s="36">
        <v>27</v>
      </c>
      <c r="C17" s="37" t="s">
        <v>76</v>
      </c>
      <c r="D17" s="38" t="s">
        <v>119</v>
      </c>
      <c r="E17" s="39" t="s">
        <v>120</v>
      </c>
      <c r="F17" s="39" t="s">
        <v>103</v>
      </c>
      <c r="G17" s="39"/>
      <c r="H17" s="39" t="s">
        <v>121</v>
      </c>
      <c r="I17" s="40" t="s">
        <v>80</v>
      </c>
      <c r="J17" s="45" t="s">
        <v>122</v>
      </c>
      <c r="K17" s="38" t="s">
        <v>87</v>
      </c>
      <c r="L17" s="42" t="s">
        <v>52</v>
      </c>
      <c r="M17" s="43" t="s">
        <v>53</v>
      </c>
      <c r="N17" s="38" t="s">
        <v>88</v>
      </c>
      <c r="O17" s="44"/>
      <c r="P17" s="45"/>
      <c r="Q17" s="45"/>
      <c r="R17" s="46" t="str">
        <f>Таблица1[[#This Row],[Task number]]</f>
        <v>27-50/28</v>
      </c>
      <c r="S17" s="55" t="str">
        <f>Таблица1[[#This Row],[Item Name]]&amp;" - "&amp;Таблица1[[#This Row],[Task Description]]&amp;". "&amp;Таблица1[[#This Row],[Data Module Reference]]</f>
        <v>Flap power drive unit (P/N 978.73.20.003) - Overhaul. -</v>
      </c>
      <c r="T17" s="48">
        <v>10000</v>
      </c>
      <c r="U17" s="48">
        <v>13500</v>
      </c>
      <c r="V17" s="48"/>
      <c r="W17" s="49"/>
      <c r="X17" s="49"/>
      <c r="Y17" s="50">
        <v>43769</v>
      </c>
      <c r="Z17" s="51">
        <f>IF(Таблица1[[#This Row],[F.H.]]=0,"---",Таблица1[[#This Row],[F.H.]]+Таблица1[[#This Row],[Last F.H.]])</f>
        <v>10000</v>
      </c>
      <c r="AA17" s="52">
        <f>IF(Таблица1[[#This Row],[LND]]=0,"---",Таблица1[[#This Row],[LND]]+Таблица1[[#This Row],[Last LND]])</f>
        <v>13500</v>
      </c>
      <c r="AB17" s="53" t="str">
        <f>IF(Таблица1[[#This Row],[MON]]=0,"---",Таблица1[[#This Row],[Last CAL]]+(Таблица1[[#This Row],[MON]]*30.4375))</f>
        <v>---</v>
      </c>
      <c r="AC17" s="54">
        <f>IF(Таблица1[[#This Row],[Next  F.H.]]="---","---",Таблица1[[#This Row],[Next  F.H.]]-$P$1)</f>
        <v>8644</v>
      </c>
      <c r="AD17" s="54">
        <f>IF(Таблица1[[#This Row],[Next LND]]="---","---",Таблица1[[#This Row],[Next LND]]-$S$1)</f>
        <v>12614</v>
      </c>
      <c r="AE17" s="54" t="str">
        <f>IF(Таблица1[[#This Row],[Next CAL]]="---","---",Таблица1[[#This Row],[Next CAL]]-$U$1)</f>
        <v>---</v>
      </c>
    </row>
    <row r="18" spans="2:32" ht="36" customHeight="1" x14ac:dyDescent="0.25">
      <c r="B18" s="36">
        <v>27</v>
      </c>
      <c r="C18" s="37" t="s">
        <v>76</v>
      </c>
      <c r="D18" s="38" t="s">
        <v>123</v>
      </c>
      <c r="E18" s="39" t="s">
        <v>124</v>
      </c>
      <c r="F18" s="39" t="s">
        <v>125</v>
      </c>
      <c r="G18" s="39"/>
      <c r="H18" s="39" t="s">
        <v>121</v>
      </c>
      <c r="I18" s="40" t="s">
        <v>80</v>
      </c>
      <c r="J18" s="45" t="s">
        <v>122</v>
      </c>
      <c r="K18" s="38" t="s">
        <v>87</v>
      </c>
      <c r="L18" s="42" t="s">
        <v>52</v>
      </c>
      <c r="M18" s="43" t="s">
        <v>53</v>
      </c>
      <c r="N18" s="38" t="s">
        <v>88</v>
      </c>
      <c r="O18" s="44"/>
      <c r="P18" s="45"/>
      <c r="Q18" s="45"/>
      <c r="R18" s="46" t="str">
        <f>Таблица1[[#This Row],[Task number]]</f>
        <v>27-50/31</v>
      </c>
      <c r="S18" s="55" t="str">
        <f>Таблица1[[#This Row],[Item Name]]&amp;" - "&amp;Таблица1[[#This Row],[Task Description]]&amp;". "&amp;Таблица1[[#This Row],[Data Module Reference]]</f>
        <v>Flap flexible drive shafts (P/N 945.02.02.203, 204, 205 and 206) - Discard. -</v>
      </c>
      <c r="T18" s="48">
        <v>10000</v>
      </c>
      <c r="U18" s="48">
        <v>13500</v>
      </c>
      <c r="V18" s="48"/>
      <c r="W18" s="49"/>
      <c r="X18" s="49"/>
      <c r="Y18" s="50">
        <v>43769</v>
      </c>
      <c r="Z18" s="51">
        <f>IF(Таблица1[[#This Row],[F.H.]]=0,"---",Таблица1[[#This Row],[F.H.]]+Таблица1[[#This Row],[Last F.H.]])</f>
        <v>10000</v>
      </c>
      <c r="AA18" s="52">
        <f>IF(Таблица1[[#This Row],[LND]]=0,"---",Таблица1[[#This Row],[LND]]+Таблица1[[#This Row],[Last LND]])</f>
        <v>13500</v>
      </c>
      <c r="AB18" s="53" t="str">
        <f>IF(Таблица1[[#This Row],[MON]]=0,"---",Таблица1[[#This Row],[Last CAL]]+(Таблица1[[#This Row],[MON]]*30.4375))</f>
        <v>---</v>
      </c>
      <c r="AC18" s="54">
        <f>IF(Таблица1[[#This Row],[Next  F.H.]]="---","---",Таблица1[[#This Row],[Next  F.H.]]-$P$1)</f>
        <v>8644</v>
      </c>
      <c r="AD18" s="54">
        <f>IF(Таблица1[[#This Row],[Next LND]]="---","---",Таблица1[[#This Row],[Next LND]]-$S$1)</f>
        <v>12614</v>
      </c>
      <c r="AE18" s="54" t="str">
        <f>IF(Таблица1[[#This Row],[Next CAL]]="---","---",Таблица1[[#This Row],[Next CAL]]-$U$1)</f>
        <v>---</v>
      </c>
    </row>
    <row r="19" spans="2:32" ht="36" customHeight="1" x14ac:dyDescent="0.25">
      <c r="B19" s="36">
        <v>55</v>
      </c>
      <c r="C19" s="37" t="s">
        <v>126</v>
      </c>
      <c r="D19" s="38" t="s">
        <v>127</v>
      </c>
      <c r="E19" s="39" t="s">
        <v>128</v>
      </c>
      <c r="F19" s="39" t="s">
        <v>129</v>
      </c>
      <c r="G19" s="39"/>
      <c r="H19" s="39" t="s">
        <v>130</v>
      </c>
      <c r="I19" s="40" t="s">
        <v>131</v>
      </c>
      <c r="J19" s="45" t="s">
        <v>132</v>
      </c>
      <c r="K19" s="38" t="s">
        <v>87</v>
      </c>
      <c r="L19" s="42" t="s">
        <v>52</v>
      </c>
      <c r="M19" s="43" t="s">
        <v>53</v>
      </c>
      <c r="N19" s="38" t="s">
        <v>88</v>
      </c>
      <c r="O19" s="44"/>
      <c r="P19" s="45"/>
      <c r="Q19" s="45"/>
      <c r="R19" s="46" t="str">
        <f>Таблица1[[#This Row],[Task number]]</f>
        <v>*55-10/638</v>
      </c>
      <c r="S19" s="55" t="str">
        <f>Таблица1[[#This Row],[Item Name]]&amp;" - "&amp;Таблица1[[#This Row],[Task Description]]&amp;". "&amp;Таблица1[[#This Row],[Data Module Reference]]</f>
        <v>Horizontal stabilizer - Examine with borescope. 12-B-55-10-01-00A-312A-A</v>
      </c>
      <c r="T19" s="48">
        <v>10000</v>
      </c>
      <c r="U19" s="48"/>
      <c r="V19" s="48">
        <v>240</v>
      </c>
      <c r="W19" s="49"/>
      <c r="X19" s="49"/>
      <c r="Y19" s="50">
        <v>43769</v>
      </c>
      <c r="Z19" s="51">
        <f>IF(Таблица1[[#This Row],[F.H.]]=0,"---",Таблица1[[#This Row],[F.H.]]+Таблица1[[#This Row],[Last F.H.]])</f>
        <v>10000</v>
      </c>
      <c r="AA19" s="52" t="str">
        <f>IF(Таблица1[[#This Row],[LND]]=0,"---",Таблица1[[#This Row],[LND]]+Таблица1[[#This Row],[Last LND]])</f>
        <v>---</v>
      </c>
      <c r="AB19" s="53">
        <f>IF(Таблица1[[#This Row],[MON]]=0,"---",Таблица1[[#This Row],[Last CAL]]+(Таблица1[[#This Row],[MON]]*30.4375))</f>
        <v>51074</v>
      </c>
      <c r="AC19" s="54">
        <f>IF(Таблица1[[#This Row],[Next  F.H.]]="---","---",Таблица1[[#This Row],[Next  F.H.]]-$P$1)</f>
        <v>8644</v>
      </c>
      <c r="AD19" s="54" t="str">
        <f>IF(Таблица1[[#This Row],[Next LND]]="---","---",Таблица1[[#This Row],[Next LND]]-$S$1)</f>
        <v>---</v>
      </c>
      <c r="AE19" s="54">
        <f ca="1">IF(Таблица1[[#This Row],[Next CAL]]="---","---",Таблица1[[#This Row],[Next CAL]]-$U$1)</f>
        <v>5291</v>
      </c>
    </row>
    <row r="20" spans="2:32" ht="36" customHeight="1" x14ac:dyDescent="0.25">
      <c r="B20" s="36">
        <v>27</v>
      </c>
      <c r="C20" s="37" t="s">
        <v>76</v>
      </c>
      <c r="D20" s="38" t="s">
        <v>133</v>
      </c>
      <c r="E20" s="39" t="s">
        <v>134</v>
      </c>
      <c r="F20" s="39" t="s">
        <v>135</v>
      </c>
      <c r="G20" s="39" t="s">
        <v>136</v>
      </c>
      <c r="H20" s="39" t="s">
        <v>137</v>
      </c>
      <c r="I20" s="40" t="s">
        <v>138</v>
      </c>
      <c r="J20" s="45" t="s">
        <v>139</v>
      </c>
      <c r="K20" s="38" t="s">
        <v>87</v>
      </c>
      <c r="L20" s="42" t="s">
        <v>52</v>
      </c>
      <c r="M20" s="43" t="s">
        <v>53</v>
      </c>
      <c r="N20" s="38" t="s">
        <v>88</v>
      </c>
      <c r="O20" s="44"/>
      <c r="P20" s="45"/>
      <c r="Q20" s="45"/>
      <c r="R20" s="46" t="str">
        <f>Таблица1[[#This Row],[Task number]]</f>
        <v>*27-40/307</v>
      </c>
      <c r="S20" s="55" t="str">
        <f>Таблица1[[#This Row],[Item Name]]&amp;" - "&amp;Таблица1[[#This Row],[Task Description]]&amp;". "&amp;Таблица1[[#This Row],[Data Module Reference]]</f>
        <v>Pitch trim actuator attachment parts, fail safe plates and their attachment parts (IPD 12-20-00-07) - Life limit. 12-B-27-40-02-00A-920A-A</v>
      </c>
      <c r="T20" s="48">
        <v>10000</v>
      </c>
      <c r="U20" s="48"/>
      <c r="V20" s="48"/>
      <c r="W20" s="49"/>
      <c r="X20" s="49"/>
      <c r="Y20" s="50">
        <v>43769</v>
      </c>
      <c r="Z20" s="51">
        <f>IF(Таблица1[[#This Row],[F.H.]]=0,"---",Таблица1[[#This Row],[F.H.]]+Таблица1[[#This Row],[Last F.H.]])</f>
        <v>10000</v>
      </c>
      <c r="AA20" s="52" t="str">
        <f>IF(Таблица1[[#This Row],[LND]]=0,"---",Таблица1[[#This Row],[LND]]+Таблица1[[#This Row],[Last LND]])</f>
        <v>---</v>
      </c>
      <c r="AB20" s="53" t="str">
        <f>IF(Таблица1[[#This Row],[MON]]=0,"---",Таблица1[[#This Row],[Last CAL]]+(Таблица1[[#This Row],[MON]]*30.4375))</f>
        <v>---</v>
      </c>
      <c r="AC20" s="54">
        <f>IF(Таблица1[[#This Row],[Next  F.H.]]="---","---",Таблица1[[#This Row],[Next  F.H.]]-$P$1)</f>
        <v>8644</v>
      </c>
      <c r="AD20" s="54" t="str">
        <f>IF(Таблица1[[#This Row],[Next LND]]="---","---",Таблица1[[#This Row],[Next LND]]-$S$1)</f>
        <v>---</v>
      </c>
      <c r="AE20" s="54" t="str">
        <f>IF(Таблица1[[#This Row],[Next CAL]]="---","---",Таблица1[[#This Row],[Next CAL]]-$U$1)</f>
        <v>---</v>
      </c>
    </row>
    <row r="21" spans="2:32" ht="36" customHeight="1" x14ac:dyDescent="0.25">
      <c r="B21" s="36">
        <v>56</v>
      </c>
      <c r="C21" s="37" t="s">
        <v>140</v>
      </c>
      <c r="D21" s="38" t="s">
        <v>141</v>
      </c>
      <c r="E21" s="39" t="s">
        <v>142</v>
      </c>
      <c r="F21" s="39" t="s">
        <v>143</v>
      </c>
      <c r="G21" s="39"/>
      <c r="H21" s="39" t="s">
        <v>144</v>
      </c>
      <c r="I21" s="40" t="s">
        <v>145</v>
      </c>
      <c r="J21" s="45" t="s">
        <v>146</v>
      </c>
      <c r="K21" s="38" t="s">
        <v>87</v>
      </c>
      <c r="L21" s="42" t="s">
        <v>52</v>
      </c>
      <c r="M21" s="43" t="s">
        <v>53</v>
      </c>
      <c r="N21" s="38" t="s">
        <v>54</v>
      </c>
      <c r="O21" s="44"/>
      <c r="P21" s="45"/>
      <c r="Q21" s="45"/>
      <c r="R21" s="46" t="str">
        <f>Таблица1[[#This Row],[Task number]]</f>
        <v>56-11/332</v>
      </c>
      <c r="S21" s="55" t="str">
        <f>Таблица1[[#This Row],[Item Name]]&amp;" - "&amp;Таблица1[[#This Row],[Task Description]]&amp;". "&amp;Таблица1[[#This Row],[Data Module Reference]]</f>
        <v>Cockpit side windows - Inspection/check. 12-B-56-11-02-00A-313A-A</v>
      </c>
      <c r="T21" s="48">
        <v>11000</v>
      </c>
      <c r="U21" s="48"/>
      <c r="V21" s="48">
        <v>120</v>
      </c>
      <c r="W21" s="49"/>
      <c r="X21" s="49"/>
      <c r="Y21" s="50">
        <v>43769</v>
      </c>
      <c r="Z21" s="51">
        <f>IF(Таблица1[[#This Row],[F.H.]]=0,"---",Таблица1[[#This Row],[F.H.]]+Таблица1[[#This Row],[Last F.H.]])</f>
        <v>11000</v>
      </c>
      <c r="AA21" s="52" t="str">
        <f>IF(Таблица1[[#This Row],[LND]]=0,"---",Таблица1[[#This Row],[LND]]+Таблица1[[#This Row],[Last LND]])</f>
        <v>---</v>
      </c>
      <c r="AB21" s="53">
        <f>IF(Таблица1[[#This Row],[MON]]=0,"---",Таблица1[[#This Row],[Last CAL]]+(Таблица1[[#This Row],[MON]]*30.4375))</f>
        <v>47421.5</v>
      </c>
      <c r="AC21" s="54">
        <f>IF(Таблица1[[#This Row],[Next  F.H.]]="---","---",Таблица1[[#This Row],[Next  F.H.]]-$P$1)</f>
        <v>9644</v>
      </c>
      <c r="AD21" s="54" t="str">
        <f>IF(Таблица1[[#This Row],[Next LND]]="---","---",Таблица1[[#This Row],[Next LND]]-$S$1)</f>
        <v>---</v>
      </c>
      <c r="AE21" s="54">
        <f ca="1">IF(Таблица1[[#This Row],[Next CAL]]="---","---",Таблица1[[#This Row],[Next CAL]]-$U$1)</f>
        <v>1638.5</v>
      </c>
    </row>
    <row r="22" spans="2:32" ht="36" customHeight="1" x14ac:dyDescent="0.25">
      <c r="B22" s="36">
        <v>57</v>
      </c>
      <c r="C22" s="76" t="s">
        <v>147</v>
      </c>
      <c r="D22" s="38" t="s">
        <v>148</v>
      </c>
      <c r="E22" s="39" t="s">
        <v>149</v>
      </c>
      <c r="F22" s="39" t="s">
        <v>150</v>
      </c>
      <c r="G22" s="39"/>
      <c r="H22" s="39" t="s">
        <v>144</v>
      </c>
      <c r="I22" s="40" t="s">
        <v>151</v>
      </c>
      <c r="J22" s="45" t="s">
        <v>146</v>
      </c>
      <c r="K22" s="38" t="s">
        <v>87</v>
      </c>
      <c r="L22" s="42" t="s">
        <v>52</v>
      </c>
      <c r="M22" s="43" t="s">
        <v>53</v>
      </c>
      <c r="N22" s="38" t="s">
        <v>88</v>
      </c>
      <c r="O22" s="44"/>
      <c r="P22" s="45"/>
      <c r="Q22" s="45"/>
      <c r="R22" s="46" t="str">
        <f>Таблица1[[#This Row],[Task number]]</f>
        <v>57-00/99</v>
      </c>
      <c r="S22" s="55" t="str">
        <f>Таблица1[[#This Row],[Item Name]]&amp;" - "&amp;Таблица1[[#This Row],[Task Description]]&amp;". "&amp;Таблица1[[#This Row],[Data Module Reference]]</f>
        <v>Wing to fuselage attachments - Examine attachment fittings with wings removed. 12-B-57-00-00-00A-313A-A</v>
      </c>
      <c r="T22" s="48">
        <v>11000</v>
      </c>
      <c r="U22" s="48"/>
      <c r="V22" s="48">
        <v>120</v>
      </c>
      <c r="W22" s="49"/>
      <c r="X22" s="49"/>
      <c r="Y22" s="50">
        <v>43769</v>
      </c>
      <c r="Z22" s="51">
        <f>IF(Таблица1[[#This Row],[F.H.]]=0,"---",Таблица1[[#This Row],[F.H.]]+Таблица1[[#This Row],[Last F.H.]])</f>
        <v>11000</v>
      </c>
      <c r="AA22" s="52" t="str">
        <f>IF(Таблица1[[#This Row],[LND]]=0,"---",Таблица1[[#This Row],[LND]]+Таблица1[[#This Row],[Last LND]])</f>
        <v>---</v>
      </c>
      <c r="AB22" s="53">
        <f>IF(Таблица1[[#This Row],[MON]]=0,"---",Таблица1[[#This Row],[Last CAL]]+(Таблица1[[#This Row],[MON]]*30.4375))</f>
        <v>47421.5</v>
      </c>
      <c r="AC22" s="54">
        <f>IF(Таблица1[[#This Row],[Next  F.H.]]="---","---",Таблица1[[#This Row],[Next  F.H.]]-$P$1)</f>
        <v>9644</v>
      </c>
      <c r="AD22" s="54" t="str">
        <f>IF(Таблица1[[#This Row],[Next LND]]="---","---",Таблица1[[#This Row],[Next LND]]-$S$1)</f>
        <v>---</v>
      </c>
      <c r="AE22" s="54">
        <f ca="1">IF(Таблица1[[#This Row],[Next CAL]]="---","---",Таблица1[[#This Row],[Next CAL]]-$U$1)</f>
        <v>1638.5</v>
      </c>
    </row>
    <row r="23" spans="2:32" ht="36" customHeight="1" x14ac:dyDescent="0.25">
      <c r="B23" s="77">
        <v>32</v>
      </c>
      <c r="C23" s="78" t="s">
        <v>93</v>
      </c>
      <c r="D23" s="79" t="s">
        <v>152</v>
      </c>
      <c r="E23" s="80" t="s">
        <v>153</v>
      </c>
      <c r="F23" s="80" t="s">
        <v>135</v>
      </c>
      <c r="G23" s="80"/>
      <c r="H23" s="80" t="s">
        <v>154</v>
      </c>
      <c r="I23" s="81" t="s">
        <v>80</v>
      </c>
      <c r="J23" s="82" t="s">
        <v>155</v>
      </c>
      <c r="K23" s="79" t="s">
        <v>87</v>
      </c>
      <c r="L23" s="83" t="s">
        <v>52</v>
      </c>
      <c r="M23" s="84" t="s">
        <v>53</v>
      </c>
      <c r="N23" s="79" t="s">
        <v>88</v>
      </c>
      <c r="O23" s="85"/>
      <c r="P23" s="82"/>
      <c r="Q23" s="82"/>
      <c r="R23" s="86" t="str">
        <f>Таблица1[[#This Row],[Task number]]</f>
        <v>*32-20/335</v>
      </c>
      <c r="S23" s="87" t="str">
        <f>Таблица1[[#This Row],[Item Name]]&amp;" - "&amp;Таблица1[[#This Row],[Task Description]]&amp;". "&amp;Таблица1[[#This Row],[Data Module Reference]]</f>
        <v>NLG torque tube (P/N 532.50.12.047) - Life limit. -</v>
      </c>
      <c r="T23" s="88">
        <v>11000</v>
      </c>
      <c r="U23" s="88">
        <v>15000</v>
      </c>
      <c r="V23" s="88">
        <v>120</v>
      </c>
      <c r="W23" s="88"/>
      <c r="X23" s="88"/>
      <c r="Y23" s="89">
        <v>43769</v>
      </c>
      <c r="Z23" s="90">
        <f>IF(Таблица1[[#This Row],[F.H.]]=0,"---",Таблица1[[#This Row],[F.H.]]+Таблица1[[#This Row],[Last F.H.]])</f>
        <v>11000</v>
      </c>
      <c r="AA23" s="91">
        <f>IF(Таблица1[[#This Row],[LND]]=0,"---",Таблица1[[#This Row],[LND]]+Таблица1[[#This Row],[Last LND]])</f>
        <v>15000</v>
      </c>
      <c r="AB23" s="92">
        <f>IF(Таблица1[[#This Row],[MON]]=0,"---",Таблица1[[#This Row],[Last CAL]]+(Таблица1[[#This Row],[MON]]*30.4375))</f>
        <v>47421.5</v>
      </c>
      <c r="AC23" s="91">
        <f>IF(Таблица1[[#This Row],[Next  F.H.]]="---","---",Таблица1[[#This Row],[Next  F.H.]]-$P$1)</f>
        <v>9644</v>
      </c>
      <c r="AD23" s="91">
        <f>IF(Таблица1[[#This Row],[Next LND]]="---","---",Таблица1[[#This Row],[Next LND]]-$S$1)</f>
        <v>14114</v>
      </c>
      <c r="AE23" s="91">
        <f ca="1">IF(Таблица1[[#This Row],[Next CAL]]="---","---",Таблица1[[#This Row],[Next CAL]]-$U$1)</f>
        <v>1638.5</v>
      </c>
      <c r="AF23" s="93" t="s">
        <v>156</v>
      </c>
    </row>
    <row r="24" spans="2:32" ht="36" customHeight="1" x14ac:dyDescent="0.25">
      <c r="B24" s="36">
        <v>71</v>
      </c>
      <c r="C24" s="76" t="s">
        <v>157</v>
      </c>
      <c r="D24" s="38" t="s">
        <v>158</v>
      </c>
      <c r="E24" s="39" t="s">
        <v>159</v>
      </c>
      <c r="F24" s="39" t="s">
        <v>135</v>
      </c>
      <c r="G24" s="39"/>
      <c r="H24" s="39" t="s">
        <v>160</v>
      </c>
      <c r="I24" s="40" t="s">
        <v>80</v>
      </c>
      <c r="J24" s="45" t="s">
        <v>161</v>
      </c>
      <c r="K24" s="38" t="s">
        <v>87</v>
      </c>
      <c r="L24" s="42" t="s">
        <v>52</v>
      </c>
      <c r="M24" s="43" t="s">
        <v>53</v>
      </c>
      <c r="N24" s="38" t="s">
        <v>88</v>
      </c>
      <c r="O24" s="44"/>
      <c r="P24" s="45"/>
      <c r="Q24" s="45"/>
      <c r="R24" s="46" t="str">
        <f>Таблица1[[#This Row],[Task number]]</f>
        <v>*71-00/17</v>
      </c>
      <c r="S24" s="55" t="str">
        <f>Таблица1[[#This Row],[Item Name]]&amp;" - "&amp;Таблица1[[#This Row],[Task Description]]&amp;". "&amp;Таблица1[[#This Row],[Data Module Reference]]</f>
        <v>Engine mounting frame, replace all bolts, washers and nuts - Life limit. -</v>
      </c>
      <c r="T24" s="48">
        <v>11000</v>
      </c>
      <c r="U24" s="48"/>
      <c r="V24" s="48"/>
      <c r="W24" s="49"/>
      <c r="X24" s="49"/>
      <c r="Y24" s="50">
        <v>43769</v>
      </c>
      <c r="Z24" s="51">
        <f>IF(Таблица1[[#This Row],[F.H.]]=0,"---",Таблица1[[#This Row],[F.H.]]+Таблица1[[#This Row],[Last F.H.]])</f>
        <v>11000</v>
      </c>
      <c r="AA24" s="52" t="str">
        <f>IF(Таблица1[[#This Row],[LND]]=0,"---",Таблица1[[#This Row],[LND]]+Таблица1[[#This Row],[Last LND]])</f>
        <v>---</v>
      </c>
      <c r="AB24" s="53" t="str">
        <f>IF(Таблица1[[#This Row],[MON]]=0,"---",Таблица1[[#This Row],[Last CAL]]+(Таблица1[[#This Row],[MON]]*30.4375))</f>
        <v>---</v>
      </c>
      <c r="AC24" s="54">
        <f>IF(Таблица1[[#This Row],[Next  F.H.]]="---","---",Таблица1[[#This Row],[Next  F.H.]]-$P$1)</f>
        <v>9644</v>
      </c>
      <c r="AD24" s="54" t="str">
        <f>IF(Таблица1[[#This Row],[Next LND]]="---","---",Таблица1[[#This Row],[Next LND]]-$S$1)</f>
        <v>---</v>
      </c>
      <c r="AE24" s="54" t="str">
        <f>IF(Таблица1[[#This Row],[Next CAL]]="---","---",Таблица1[[#This Row],[Next CAL]]-$U$1)</f>
        <v>---</v>
      </c>
    </row>
    <row r="25" spans="2:32" ht="36" customHeight="1" x14ac:dyDescent="0.25">
      <c r="B25" s="36">
        <v>32</v>
      </c>
      <c r="C25" s="37" t="s">
        <v>93</v>
      </c>
      <c r="D25" s="38" t="s">
        <v>162</v>
      </c>
      <c r="E25" s="39" t="s">
        <v>163</v>
      </c>
      <c r="F25" s="39" t="s">
        <v>96</v>
      </c>
      <c r="G25" s="39"/>
      <c r="H25" s="39" t="s">
        <v>164</v>
      </c>
      <c r="I25" s="40" t="s">
        <v>165</v>
      </c>
      <c r="J25" s="45" t="s">
        <v>166</v>
      </c>
      <c r="K25" s="94" t="s">
        <v>87</v>
      </c>
      <c r="L25" s="42" t="s">
        <v>52</v>
      </c>
      <c r="M25" s="43" t="s">
        <v>53</v>
      </c>
      <c r="N25" s="38" t="s">
        <v>54</v>
      </c>
      <c r="O25" s="44">
        <v>4</v>
      </c>
      <c r="P25" s="45"/>
      <c r="Q25" s="45"/>
      <c r="R25" s="46" t="str">
        <f>Таблица1[[#This Row],[Task number]]</f>
        <v>*32-10/436</v>
      </c>
      <c r="S25" s="55" t="str">
        <f>Таблица1[[#This Row],[Item Name]]&amp;" - "&amp;Таблица1[[#This Row],[Task Description]]&amp;". "&amp;Таблица1[[#This Row],[Data Module Reference]]</f>
        <v>Main landing gear shock absorber top and bottom attachment bolts and nuts - Examine. 12-B-32-10-00-00A-310A-A --- or --- 12-B-32-10-00-00A-310B-A</v>
      </c>
      <c r="T25" s="48"/>
      <c r="U25" s="48"/>
      <c r="V25" s="48">
        <v>12</v>
      </c>
      <c r="W25" s="49">
        <v>1356</v>
      </c>
      <c r="X25" s="49">
        <v>886</v>
      </c>
      <c r="Y25" s="50">
        <v>45652</v>
      </c>
      <c r="Z25" s="51" t="str">
        <f>IF(Таблица1[[#This Row],[F.H.]]=0,"---",Таблица1[[#This Row],[F.H.]]+Таблица1[[#This Row],[Last F.H.]])</f>
        <v>---</v>
      </c>
      <c r="AA25" s="52" t="str">
        <f>IF(Таблица1[[#This Row],[LND]]=0,"---",Таблица1[[#This Row],[LND]]+Таблица1[[#This Row],[Last LND]])</f>
        <v>---</v>
      </c>
      <c r="AB25" s="53">
        <f>IF(Таблица1[[#This Row],[MON]]=0,"---",Таблица1[[#This Row],[Last CAL]]+(Таблица1[[#This Row],[MON]]*30.4375))</f>
        <v>46017.25</v>
      </c>
      <c r="AC25" s="54" t="str">
        <f>IF(Таблица1[[#This Row],[Next  F.H.]]="---","---",Таблица1[[#This Row],[Next  F.H.]]-$P$1)</f>
        <v>---</v>
      </c>
      <c r="AD25" s="54" t="str">
        <f>IF(Таблица1[[#This Row],[Next LND]]="---","---",Таблица1[[#This Row],[Next LND]]-$S$1)</f>
        <v>---</v>
      </c>
      <c r="AE25" s="54">
        <f ca="1">IF(Таблица1[[#This Row],[Next CAL]]="---","---",Таблица1[[#This Row],[Next CAL]]-$U$1)</f>
        <v>234.25</v>
      </c>
    </row>
    <row r="26" spans="2:32" ht="36" customHeight="1" x14ac:dyDescent="0.25">
      <c r="B26" s="36">
        <v>24</v>
      </c>
      <c r="C26" s="37" t="s">
        <v>100</v>
      </c>
      <c r="D26" s="38" t="s">
        <v>167</v>
      </c>
      <c r="E26" s="39" t="s">
        <v>168</v>
      </c>
      <c r="F26" s="39" t="s">
        <v>169</v>
      </c>
      <c r="G26" s="39"/>
      <c r="H26" s="39" t="s">
        <v>170</v>
      </c>
      <c r="I26" s="40" t="s">
        <v>171</v>
      </c>
      <c r="J26" s="95" t="s">
        <v>172</v>
      </c>
      <c r="K26" s="38" t="s">
        <v>106</v>
      </c>
      <c r="L26" s="42" t="s">
        <v>52</v>
      </c>
      <c r="M26" s="43" t="s">
        <v>53</v>
      </c>
      <c r="N26" s="38" t="s">
        <v>54</v>
      </c>
      <c r="O26" s="44">
        <v>8</v>
      </c>
      <c r="P26" s="45"/>
      <c r="Q26" s="45"/>
      <c r="R26" s="46" t="str">
        <f>Таблица1[[#This Row],[Task number]]</f>
        <v>24-50/70</v>
      </c>
      <c r="S26" s="55" t="str">
        <f>Таблица1[[#This Row],[Item Name]]&amp;" - "&amp;Таблица1[[#This Row],[Task Description]]&amp;". "&amp;Таблица1[[#This Row],[Data Module Reference]]</f>
        <v>Emergency power supply (if installed) - Remove and cap test. 12-B-24-52-51-00A-920A-A</v>
      </c>
      <c r="T26" s="48"/>
      <c r="U26" s="48"/>
      <c r="V26" s="48">
        <v>12</v>
      </c>
      <c r="W26" s="49">
        <v>1356</v>
      </c>
      <c r="X26" s="49">
        <v>886</v>
      </c>
      <c r="Y26" s="50">
        <v>45652</v>
      </c>
      <c r="Z26" s="51" t="str">
        <f>IF(Таблица1[[#This Row],[F.H.]]=0,"---",Таблица1[[#This Row],[F.H.]]+Таблица1[[#This Row],[Last F.H.]])</f>
        <v>---</v>
      </c>
      <c r="AA26" s="52" t="str">
        <f>IF(Таблица1[[#This Row],[LND]]=0,"---",Таблица1[[#This Row],[LND]]+Таблица1[[#This Row],[Last LND]])</f>
        <v>---</v>
      </c>
      <c r="AB26" s="53">
        <f>IF(Таблица1[[#This Row],[MON]]=0,"---",Таблица1[[#This Row],[Last CAL]]+(Таблица1[[#This Row],[MON]]*30.4375))</f>
        <v>46017.25</v>
      </c>
      <c r="AC26" s="54" t="str">
        <f>IF(Таблица1[[#This Row],[Next  F.H.]]="---","---",Таблица1[[#This Row],[Next  F.H.]]-$P$1)</f>
        <v>---</v>
      </c>
      <c r="AD26" s="54" t="str">
        <f>IF(Таблица1[[#This Row],[Next LND]]="---","---",Таблица1[[#This Row],[Next LND]]-$S$1)</f>
        <v>---</v>
      </c>
      <c r="AE26" s="54">
        <f ca="1">IF(Таблица1[[#This Row],[Next CAL]]="---","---",Таблица1[[#This Row],[Next CAL]]-$U$1)</f>
        <v>234.25</v>
      </c>
    </row>
    <row r="27" spans="2:32" ht="36" customHeight="1" x14ac:dyDescent="0.25">
      <c r="B27" s="36">
        <v>25</v>
      </c>
      <c r="C27" s="37" t="s">
        <v>68</v>
      </c>
      <c r="D27" s="38" t="s">
        <v>173</v>
      </c>
      <c r="E27" s="39" t="s">
        <v>174</v>
      </c>
      <c r="F27" s="39" t="s">
        <v>175</v>
      </c>
      <c r="G27" s="39"/>
      <c r="H27" s="39" t="s">
        <v>176</v>
      </c>
      <c r="I27" s="40" t="s">
        <v>80</v>
      </c>
      <c r="J27" s="95" t="s">
        <v>172</v>
      </c>
      <c r="K27" s="38" t="s">
        <v>106</v>
      </c>
      <c r="L27" s="42" t="s">
        <v>52</v>
      </c>
      <c r="M27" s="43" t="s">
        <v>53</v>
      </c>
      <c r="N27" s="38" t="s">
        <v>54</v>
      </c>
      <c r="O27" s="44"/>
      <c r="P27" s="45"/>
      <c r="Q27" s="45"/>
      <c r="R27" s="46" t="str">
        <f>Таблица1[[#This Row],[Task number]]</f>
        <v>25-60/483</v>
      </c>
      <c r="S27" s="55" t="str">
        <f>Таблица1[[#This Row],[Item Name]]&amp;" - "&amp;Таблица1[[#This Row],[Task Description]]&amp;". "&amp;Таблица1[[#This Row],[Data Module Reference]]</f>
        <v>ELT, Kannad 406 AF (with and without Navigation Interface unit) and Kannad Integra 406 AF - Local regulation can require additional ELT periodic inspections. -</v>
      </c>
      <c r="T27" s="48"/>
      <c r="U27" s="48"/>
      <c r="V27" s="48">
        <v>12</v>
      </c>
      <c r="W27" s="49">
        <v>1356</v>
      </c>
      <c r="X27" s="49">
        <v>886</v>
      </c>
      <c r="Y27" s="50">
        <v>45652</v>
      </c>
      <c r="Z27" s="51" t="str">
        <f>IF(Таблица1[[#This Row],[F.H.]]=0,"---",Таблица1[[#This Row],[F.H.]]+Таблица1[[#This Row],[Last F.H.]])</f>
        <v>---</v>
      </c>
      <c r="AA27" s="52" t="str">
        <f>IF(Таблица1[[#This Row],[LND]]=0,"---",Таблица1[[#This Row],[LND]]+Таблица1[[#This Row],[Last LND]])</f>
        <v>---</v>
      </c>
      <c r="AB27" s="53">
        <f>IF(Таблица1[[#This Row],[MON]]=0,"---",Таблица1[[#This Row],[Last CAL]]+(Таблица1[[#This Row],[MON]]*30.4375))</f>
        <v>46017.25</v>
      </c>
      <c r="AC27" s="54" t="str">
        <f>IF(Таблица1[[#This Row],[Next  F.H.]]="---","---",Таблица1[[#This Row],[Next  F.H.]]-$P$1)</f>
        <v>---</v>
      </c>
      <c r="AD27" s="54" t="str">
        <f>IF(Таблица1[[#This Row],[Next LND]]="---","---",Таблица1[[#This Row],[Next LND]]-$S$1)</f>
        <v>---</v>
      </c>
      <c r="AE27" s="54">
        <f ca="1">IF(Таблица1[[#This Row],[Next CAL]]="---","---",Таблица1[[#This Row],[Next CAL]]-$U$1)</f>
        <v>234.25</v>
      </c>
    </row>
    <row r="28" spans="2:32" ht="36" customHeight="1" x14ac:dyDescent="0.25">
      <c r="B28" s="36">
        <v>26</v>
      </c>
      <c r="C28" s="37" t="s">
        <v>177</v>
      </c>
      <c r="D28" s="38" t="s">
        <v>178</v>
      </c>
      <c r="E28" s="39" t="s">
        <v>179</v>
      </c>
      <c r="F28" s="39" t="s">
        <v>180</v>
      </c>
      <c r="G28" s="39"/>
      <c r="H28" s="39" t="s">
        <v>181</v>
      </c>
      <c r="I28" s="40" t="s">
        <v>80</v>
      </c>
      <c r="J28" s="95" t="s">
        <v>172</v>
      </c>
      <c r="K28" s="38" t="s">
        <v>51</v>
      </c>
      <c r="L28" s="42" t="s">
        <v>52</v>
      </c>
      <c r="M28" s="43" t="s">
        <v>53</v>
      </c>
      <c r="N28" s="38" t="s">
        <v>54</v>
      </c>
      <c r="O28" s="44">
        <v>1</v>
      </c>
      <c r="P28" s="45"/>
      <c r="Q28" s="45"/>
      <c r="R28" s="46" t="str">
        <f>Таблица1[[#This Row],[Task number]]</f>
        <v>26-20/24</v>
      </c>
      <c r="S28" s="55" t="str">
        <f>Таблица1[[#This Row],[Item Name]]&amp;" - "&amp;Таблица1[[#This Row],[Task Description]]&amp;". "&amp;Таблица1[[#This Row],[Data Module Reference]]</f>
        <v>Fire extinguisher (except Model P3APP003010D) - Content check. -</v>
      </c>
      <c r="T28" s="48"/>
      <c r="U28" s="48"/>
      <c r="V28" s="48">
        <v>12</v>
      </c>
      <c r="W28" s="49">
        <v>1356</v>
      </c>
      <c r="X28" s="49">
        <v>886</v>
      </c>
      <c r="Y28" s="50">
        <v>45652</v>
      </c>
      <c r="Z28" s="51" t="str">
        <f>IF(Таблица1[[#This Row],[F.H.]]=0,"---",Таблица1[[#This Row],[F.H.]]+Таблица1[[#This Row],[Last F.H.]])</f>
        <v>---</v>
      </c>
      <c r="AA28" s="52" t="str">
        <f>IF(Таблица1[[#This Row],[LND]]=0,"---",Таблица1[[#This Row],[LND]]+Таблица1[[#This Row],[Last LND]])</f>
        <v>---</v>
      </c>
      <c r="AB28" s="53">
        <f>IF(Таблица1[[#This Row],[MON]]=0,"---",Таблица1[[#This Row],[Last CAL]]+(Таблица1[[#This Row],[MON]]*30.4375))</f>
        <v>46017.25</v>
      </c>
      <c r="AC28" s="54" t="str">
        <f>IF(Таблица1[[#This Row],[Next  F.H.]]="---","---",Таблица1[[#This Row],[Next  F.H.]]-$P$1)</f>
        <v>---</v>
      </c>
      <c r="AD28" s="54" t="str">
        <f>IF(Таблица1[[#This Row],[Next LND]]="---","---",Таблица1[[#This Row],[Next LND]]-$S$1)</f>
        <v>---</v>
      </c>
      <c r="AE28" s="54">
        <f ca="1">IF(Таблица1[[#This Row],[Next CAL]]="---","---",Таблица1[[#This Row],[Next CAL]]-$U$1)</f>
        <v>234.25</v>
      </c>
    </row>
    <row r="29" spans="2:32" ht="36" customHeight="1" x14ac:dyDescent="0.25">
      <c r="B29" s="36">
        <v>32</v>
      </c>
      <c r="C29" s="37" t="s">
        <v>93</v>
      </c>
      <c r="D29" s="38" t="s">
        <v>182</v>
      </c>
      <c r="E29" s="39" t="s">
        <v>183</v>
      </c>
      <c r="F29" s="39" t="s">
        <v>184</v>
      </c>
      <c r="G29" s="39"/>
      <c r="H29" s="39" t="s">
        <v>185</v>
      </c>
      <c r="I29" s="40" t="s">
        <v>186</v>
      </c>
      <c r="J29" s="95" t="s">
        <v>172</v>
      </c>
      <c r="K29" s="38" t="s">
        <v>87</v>
      </c>
      <c r="L29" s="42" t="s">
        <v>52</v>
      </c>
      <c r="M29" s="43" t="s">
        <v>53</v>
      </c>
      <c r="N29" s="38" t="s">
        <v>54</v>
      </c>
      <c r="O29" s="44">
        <v>3</v>
      </c>
      <c r="P29" s="45"/>
      <c r="Q29" s="45"/>
      <c r="R29" s="46" t="str">
        <f>Таблица1[[#This Row],[Task number]]</f>
        <v>32-10/80</v>
      </c>
      <c r="S29" s="55" t="str">
        <f>Таблица1[[#This Row],[Item Name]]&amp;" - "&amp;Таблица1[[#This Row],[Task Description]]&amp;". "&amp;Таблица1[[#This Row],[Data Module Reference]]</f>
        <v>Main and nose wheel bearings - Lubricate. 12-B-12-20-06-00A-902A-A</v>
      </c>
      <c r="T29" s="48"/>
      <c r="U29" s="48"/>
      <c r="V29" s="48">
        <v>12</v>
      </c>
      <c r="W29" s="49">
        <v>1356</v>
      </c>
      <c r="X29" s="49">
        <v>886</v>
      </c>
      <c r="Y29" s="50">
        <v>45652</v>
      </c>
      <c r="Z29" s="51" t="str">
        <f>IF(Таблица1[[#This Row],[F.H.]]=0,"---",Таблица1[[#This Row],[F.H.]]+Таблица1[[#This Row],[Last F.H.]])</f>
        <v>---</v>
      </c>
      <c r="AA29" s="52" t="str">
        <f>IF(Таблица1[[#This Row],[LND]]=0,"---",Таблица1[[#This Row],[LND]]+Таблица1[[#This Row],[Last LND]])</f>
        <v>---</v>
      </c>
      <c r="AB29" s="53">
        <f>IF(Таблица1[[#This Row],[MON]]=0,"---",Таблица1[[#This Row],[Last CAL]]+(Таблица1[[#This Row],[MON]]*30.4375))</f>
        <v>46017.25</v>
      </c>
      <c r="AC29" s="54" t="str">
        <f>IF(Таблица1[[#This Row],[Next  F.H.]]="---","---",Таблица1[[#This Row],[Next  F.H.]]-$P$1)</f>
        <v>---</v>
      </c>
      <c r="AD29" s="54" t="str">
        <f>IF(Таблица1[[#This Row],[Next LND]]="---","---",Таблица1[[#This Row],[Next LND]]-$S$1)</f>
        <v>---</v>
      </c>
      <c r="AE29" s="54">
        <f ca="1">IF(Таблица1[[#This Row],[Next CAL]]="---","---",Таблица1[[#This Row],[Next CAL]]-$U$1)</f>
        <v>234.25</v>
      </c>
    </row>
    <row r="30" spans="2:32" ht="36" customHeight="1" x14ac:dyDescent="0.25">
      <c r="B30" s="36">
        <v>53</v>
      </c>
      <c r="C30" s="37" t="s">
        <v>187</v>
      </c>
      <c r="D30" s="38" t="s">
        <v>188</v>
      </c>
      <c r="E30" s="39" t="s">
        <v>189</v>
      </c>
      <c r="F30" s="39" t="s">
        <v>143</v>
      </c>
      <c r="G30" s="39"/>
      <c r="H30" s="39" t="s">
        <v>170</v>
      </c>
      <c r="I30" s="40" t="s">
        <v>190</v>
      </c>
      <c r="J30" s="95" t="s">
        <v>172</v>
      </c>
      <c r="K30" s="38" t="s">
        <v>191</v>
      </c>
      <c r="L30" s="42" t="s">
        <v>52</v>
      </c>
      <c r="M30" s="43" t="s">
        <v>53</v>
      </c>
      <c r="N30" s="38" t="s">
        <v>54</v>
      </c>
      <c r="O30" s="44">
        <v>1</v>
      </c>
      <c r="P30" s="45"/>
      <c r="Q30" s="45"/>
      <c r="R30" s="46" t="str">
        <f>Таблица1[[#This Row],[Task number]]</f>
        <v>53-30/342</v>
      </c>
      <c r="S30" s="55" t="str">
        <f>Таблица1[[#This Row],[Item Name]]&amp;" - "&amp;Таблица1[[#This Row],[Task Description]]&amp;". "&amp;Таблица1[[#This Row],[Data Module Reference]]</f>
        <v>Static ports critical area (RVSM aircraft) - Inspection/check. 12-B-53-30-01-00A-313A-A</v>
      </c>
      <c r="T30" s="48"/>
      <c r="U30" s="48"/>
      <c r="V30" s="48">
        <v>12</v>
      </c>
      <c r="W30" s="49">
        <v>1356</v>
      </c>
      <c r="X30" s="49">
        <v>886</v>
      </c>
      <c r="Y30" s="50">
        <v>45652</v>
      </c>
      <c r="Z30" s="51" t="str">
        <f>IF(Таблица1[[#This Row],[F.H.]]=0,"---",Таблица1[[#This Row],[F.H.]]+Таблица1[[#This Row],[Last F.H.]])</f>
        <v>---</v>
      </c>
      <c r="AA30" s="52" t="str">
        <f>IF(Таблица1[[#This Row],[LND]]=0,"---",Таблица1[[#This Row],[LND]]+Таблица1[[#This Row],[Last LND]])</f>
        <v>---</v>
      </c>
      <c r="AB30" s="53">
        <f>IF(Таблица1[[#This Row],[MON]]=0,"---",Таблица1[[#This Row],[Last CAL]]+(Таблица1[[#This Row],[MON]]*30.4375))</f>
        <v>46017.25</v>
      </c>
      <c r="AC30" s="54" t="str">
        <f>IF(Таблица1[[#This Row],[Next  F.H.]]="---","---",Таблица1[[#This Row],[Next  F.H.]]-$P$1)</f>
        <v>---</v>
      </c>
      <c r="AD30" s="54" t="str">
        <f>IF(Таблица1[[#This Row],[Next LND]]="---","---",Таблица1[[#This Row],[Next LND]]-$S$1)</f>
        <v>---</v>
      </c>
      <c r="AE30" s="54">
        <f ca="1">IF(Таблица1[[#This Row],[Next CAL]]="---","---",Таблица1[[#This Row],[Next CAL]]-$U$1)</f>
        <v>234.25</v>
      </c>
    </row>
    <row r="31" spans="2:32" ht="36" customHeight="1" x14ac:dyDescent="0.25">
      <c r="B31" s="36">
        <v>26</v>
      </c>
      <c r="C31" s="37" t="s">
        <v>192</v>
      </c>
      <c r="D31" s="38" t="s">
        <v>193</v>
      </c>
      <c r="E31" s="39" t="s">
        <v>179</v>
      </c>
      <c r="F31" s="39" t="s">
        <v>135</v>
      </c>
      <c r="G31" s="39"/>
      <c r="H31" s="39" t="s">
        <v>194</v>
      </c>
      <c r="I31" s="40" t="s">
        <v>80</v>
      </c>
      <c r="J31" s="45" t="s">
        <v>195</v>
      </c>
      <c r="K31" s="38" t="s">
        <v>51</v>
      </c>
      <c r="L31" s="42" t="s">
        <v>52</v>
      </c>
      <c r="M31" s="43" t="s">
        <v>53</v>
      </c>
      <c r="N31" s="38" t="s">
        <v>88</v>
      </c>
      <c r="O31" s="44"/>
      <c r="P31" s="45"/>
      <c r="Q31" s="45"/>
      <c r="R31" s="46" t="str">
        <f>Таблица1[[#This Row],[Task number]]</f>
        <v>*26-20/2</v>
      </c>
      <c r="S31" s="55" t="str">
        <f>Таблица1[[#This Row],[Item Name]]&amp;" - "&amp;Таблица1[[#This Row],[Task Description]]&amp;". "&amp;Таблица1[[#This Row],[Data Module Reference]]</f>
        <v>Fire extinguisher (except Model P3APP003010D) - Life limit. -</v>
      </c>
      <c r="T31" s="48"/>
      <c r="U31" s="48"/>
      <c r="V31" s="48">
        <v>120</v>
      </c>
      <c r="W31" s="49"/>
      <c r="X31" s="49"/>
      <c r="Y31" s="50">
        <v>43769</v>
      </c>
      <c r="Z31" s="51" t="str">
        <f>IF(Таблица1[[#This Row],[F.H.]]=0,"---",Таблица1[[#This Row],[F.H.]]+Таблица1[[#This Row],[Last F.H.]])</f>
        <v>---</v>
      </c>
      <c r="AA31" s="52" t="str">
        <f>IF(Таблица1[[#This Row],[LND]]=0,"---",Таблица1[[#This Row],[LND]]+Таблица1[[#This Row],[Last LND]])</f>
        <v>---</v>
      </c>
      <c r="AB31" s="53">
        <f>IF(Таблица1[[#This Row],[MON]]=0,"---",Таблица1[[#This Row],[Last CAL]]+(Таблица1[[#This Row],[MON]]*30.4375))</f>
        <v>47421.5</v>
      </c>
      <c r="AC31" s="54" t="str">
        <f>IF(Таблица1[[#This Row],[Next  F.H.]]="---","---",Таблица1[[#This Row],[Next  F.H.]]-$P$1)</f>
        <v>---</v>
      </c>
      <c r="AD31" s="54" t="str">
        <f>IF(Таблица1[[#This Row],[Next LND]]="---","---",Таблица1[[#This Row],[Next LND]]-$S$1)</f>
        <v>---</v>
      </c>
      <c r="AE31" s="54">
        <f ca="1">IF(Таблица1[[#This Row],[Next CAL]]="---","---",Таблица1[[#This Row],[Next CAL]]-$U$1)</f>
        <v>1638.5</v>
      </c>
    </row>
    <row r="32" spans="2:32" ht="36" customHeight="1" x14ac:dyDescent="0.25">
      <c r="B32" s="96">
        <v>55</v>
      </c>
      <c r="C32" s="97" t="s">
        <v>196</v>
      </c>
      <c r="D32" s="98" t="s">
        <v>197</v>
      </c>
      <c r="E32" s="99" t="s">
        <v>198</v>
      </c>
      <c r="F32" s="99" t="s">
        <v>143</v>
      </c>
      <c r="G32" s="99"/>
      <c r="H32" s="100" t="s">
        <v>199</v>
      </c>
      <c r="I32" s="101" t="s">
        <v>200</v>
      </c>
      <c r="J32" s="102" t="s">
        <v>201</v>
      </c>
      <c r="K32" s="103" t="s">
        <v>87</v>
      </c>
      <c r="L32" s="104" t="s">
        <v>52</v>
      </c>
      <c r="M32" s="43" t="s">
        <v>53</v>
      </c>
      <c r="N32" s="103" t="s">
        <v>54</v>
      </c>
      <c r="O32" s="105">
        <v>1</v>
      </c>
      <c r="P32" s="45"/>
      <c r="Q32" s="45"/>
      <c r="R32" s="46" t="str">
        <f>Таблица1[[#This Row],[Task number]]</f>
        <v>55-10/641</v>
      </c>
      <c r="S32" s="55" t="str">
        <f>Таблица1[[#This Row],[Item Name]]&amp;" - "&amp;Таблица1[[#This Row],[Task Description]]&amp;". "&amp;Таблица1[[#This Row],[Data Module Reference]]</f>
        <v>Horizontal/vertical stabilizer attachment bolts (P/N 555.10.12.158 and .178) - Inspection/check. 12-B-55-00-00-01A-313A-A</v>
      </c>
      <c r="T32" s="48"/>
      <c r="U32" s="48"/>
      <c r="V32" s="48">
        <v>120</v>
      </c>
      <c r="W32" s="49"/>
      <c r="X32" s="49"/>
      <c r="Y32" s="50">
        <v>43769</v>
      </c>
      <c r="Z32" s="51" t="str">
        <f>IF(Таблица1[[#This Row],[F.H.]]=0,"---",Таблица1[[#This Row],[F.H.]]+Таблица1[[#This Row],[Last F.H.]])</f>
        <v>---</v>
      </c>
      <c r="AA32" s="52" t="str">
        <f>IF(Таблица1[[#This Row],[LND]]=0,"---",Таблица1[[#This Row],[LND]]+Таблица1[[#This Row],[Last LND]])</f>
        <v>---</v>
      </c>
      <c r="AB32" s="53">
        <f>IF(Таблица1[[#This Row],[MON]]=0,"---",Таблица1[[#This Row],[Last CAL]]+(Таблица1[[#This Row],[MON]]*30.4375))</f>
        <v>47421.5</v>
      </c>
      <c r="AC32" s="54" t="str">
        <f>IF(Таблица1[[#This Row],[Next  F.H.]]="---","---",Таблица1[[#This Row],[Next  F.H.]]-$P$1)</f>
        <v>---</v>
      </c>
      <c r="AD32" s="54" t="str">
        <f>IF(Таблица1[[#This Row],[Next LND]]="---","---",Таблица1[[#This Row],[Next LND]]-$S$1)</f>
        <v>---</v>
      </c>
      <c r="AE32" s="54">
        <f ca="1">IF(Таблица1[[#This Row],[Next CAL]]="---","---",Таблица1[[#This Row],[Next CAL]]-$U$1)</f>
        <v>1638.5</v>
      </c>
    </row>
    <row r="33" spans="2:32" ht="36" customHeight="1" x14ac:dyDescent="0.25">
      <c r="B33" s="36">
        <v>6</v>
      </c>
      <c r="C33" s="37" t="s">
        <v>202</v>
      </c>
      <c r="D33" s="38" t="s">
        <v>203</v>
      </c>
      <c r="E33" s="39" t="s">
        <v>204</v>
      </c>
      <c r="F33" s="39" t="s">
        <v>205</v>
      </c>
      <c r="G33" s="39"/>
      <c r="H33" s="39" t="s">
        <v>206</v>
      </c>
      <c r="I33" s="40" t="s">
        <v>207</v>
      </c>
      <c r="J33" s="106" t="s">
        <v>208</v>
      </c>
      <c r="K33" s="38" t="s">
        <v>51</v>
      </c>
      <c r="L33" s="42" t="s">
        <v>52</v>
      </c>
      <c r="M33" s="43" t="s">
        <v>53</v>
      </c>
      <c r="N33" s="38" t="s">
        <v>54</v>
      </c>
      <c r="O33" s="44">
        <v>1</v>
      </c>
      <c r="P33" s="45" t="s">
        <v>55</v>
      </c>
      <c r="Q33" s="45" t="s">
        <v>55</v>
      </c>
      <c r="R33" s="46" t="str">
        <f>Таблица1[[#This Row],[Task number]]</f>
        <v>06-00/578</v>
      </c>
      <c r="S33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Remove and examine. 12-B-06-20-00-00A-040A-A</v>
      </c>
      <c r="T33" s="48">
        <v>1200</v>
      </c>
      <c r="U33" s="48"/>
      <c r="V33" s="48">
        <v>12</v>
      </c>
      <c r="W33" s="49">
        <v>1356</v>
      </c>
      <c r="X33" s="49">
        <v>886</v>
      </c>
      <c r="Y33" s="50">
        <v>45652</v>
      </c>
      <c r="Z33" s="51">
        <f>IF(Таблица1[[#This Row],[F.H.]]=0,"---",Таблица1[[#This Row],[F.H.]]+Таблица1[[#This Row],[Last F.H.]])</f>
        <v>2556</v>
      </c>
      <c r="AA33" s="52" t="str">
        <f>IF(Таблица1[[#This Row],[LND]]=0,"---",Таблица1[[#This Row],[LND]]+Таблица1[[#This Row],[Last LND]])</f>
        <v>---</v>
      </c>
      <c r="AB33" s="53">
        <f>IF(Таблица1[[#This Row],[MON]]=0,"---",Таблица1[[#This Row],[Last CAL]]+(Таблица1[[#This Row],[MON]]*30.4375))</f>
        <v>46017.25</v>
      </c>
      <c r="AC33" s="54">
        <f>IF(Таблица1[[#This Row],[Next  F.H.]]="---","---",Таблица1[[#This Row],[Next  F.H.]]-$P$1)</f>
        <v>1200</v>
      </c>
      <c r="AD33" s="54" t="str">
        <f>IF(Таблица1[[#This Row],[Next LND]]="---","---",Таблица1[[#This Row],[Next LND]]-$S$1)</f>
        <v>---</v>
      </c>
      <c r="AE33" s="54">
        <f ca="1">IF(Таблица1[[#This Row],[Next CAL]]="---","---",Таблица1[[#This Row],[Next CAL]]-$U$1)</f>
        <v>234.25</v>
      </c>
    </row>
    <row r="34" spans="2:32" ht="36" customHeight="1" x14ac:dyDescent="0.25">
      <c r="B34" s="36">
        <v>6</v>
      </c>
      <c r="C34" s="37" t="s">
        <v>202</v>
      </c>
      <c r="D34" s="38" t="s">
        <v>209</v>
      </c>
      <c r="E34" s="39" t="s">
        <v>204</v>
      </c>
      <c r="F34" s="39" t="s">
        <v>210</v>
      </c>
      <c r="G34" s="39"/>
      <c r="H34" s="39" t="s">
        <v>206</v>
      </c>
      <c r="I34" s="40" t="s">
        <v>207</v>
      </c>
      <c r="J34" s="106" t="s">
        <v>208</v>
      </c>
      <c r="K34" s="38" t="s">
        <v>51</v>
      </c>
      <c r="L34" s="42" t="s">
        <v>52</v>
      </c>
      <c r="M34" s="43" t="s">
        <v>53</v>
      </c>
      <c r="N34" s="38" t="s">
        <v>88</v>
      </c>
      <c r="O34" s="44">
        <v>1</v>
      </c>
      <c r="P34" s="45" t="s">
        <v>55</v>
      </c>
      <c r="Q34" s="45" t="s">
        <v>55</v>
      </c>
      <c r="R34" s="46" t="str">
        <f>Таблица1[[#This Row],[Task number]]</f>
        <v>06-00/579</v>
      </c>
      <c r="S34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Install. 12-B-06-20-00-00A-040A-A</v>
      </c>
      <c r="T34" s="48">
        <v>1200</v>
      </c>
      <c r="U34" s="48"/>
      <c r="V34" s="48">
        <v>12</v>
      </c>
      <c r="W34" s="49">
        <v>1356</v>
      </c>
      <c r="X34" s="49">
        <v>886</v>
      </c>
      <c r="Y34" s="50">
        <v>45652</v>
      </c>
      <c r="Z34" s="51">
        <f>IF(Таблица1[[#This Row],[F.H.]]=0,"---",Таблица1[[#This Row],[F.H.]]+Таблица1[[#This Row],[Last F.H.]])</f>
        <v>2556</v>
      </c>
      <c r="AA34" s="52" t="str">
        <f>IF(Таблица1[[#This Row],[LND]]=0,"---",Таблица1[[#This Row],[LND]]+Таблица1[[#This Row],[Last LND]])</f>
        <v>---</v>
      </c>
      <c r="AB34" s="53">
        <f>IF(Таблица1[[#This Row],[MON]]=0,"---",Таблица1[[#This Row],[Last CAL]]+(Таблица1[[#This Row],[MON]]*30.4375))</f>
        <v>46017.25</v>
      </c>
      <c r="AC34" s="54">
        <f>IF(Таблица1[[#This Row],[Next  F.H.]]="---","---",Таблица1[[#This Row],[Next  F.H.]]-$P$1)</f>
        <v>1200</v>
      </c>
      <c r="AD34" s="54" t="str">
        <f>IF(Таблица1[[#This Row],[Next LND]]="---","---",Таблица1[[#This Row],[Next LND]]-$S$1)</f>
        <v>---</v>
      </c>
      <c r="AE34" s="54">
        <f ca="1">IF(Таблица1[[#This Row],[Next CAL]]="---","---",Таблица1[[#This Row],[Next CAL]]-$U$1)</f>
        <v>234.25</v>
      </c>
    </row>
    <row r="35" spans="2:32" ht="36" customHeight="1" x14ac:dyDescent="0.25">
      <c r="B35" s="36">
        <v>6</v>
      </c>
      <c r="C35" s="37" t="s">
        <v>202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9" t="s">
        <v>206</v>
      </c>
      <c r="I35" s="40" t="s">
        <v>207</v>
      </c>
      <c r="J35" s="106" t="s">
        <v>208</v>
      </c>
      <c r="K35" s="38" t="s">
        <v>51</v>
      </c>
      <c r="L35" s="42" t="s">
        <v>52</v>
      </c>
      <c r="M35" s="43" t="s">
        <v>53</v>
      </c>
      <c r="N35" s="38" t="s">
        <v>54</v>
      </c>
      <c r="O35" s="44">
        <v>1</v>
      </c>
      <c r="P35" s="45" t="s">
        <v>55</v>
      </c>
      <c r="Q35" s="45" t="s">
        <v>55</v>
      </c>
      <c r="R35" s="46" t="str">
        <f>Таблица1[[#This Row],[Task number]]</f>
        <v>06-00/608</v>
      </c>
      <c r="S35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Open or remove.. 12-B-06-20-00-00A-040A-A</v>
      </c>
      <c r="T35" s="48">
        <v>1200</v>
      </c>
      <c r="U35" s="48"/>
      <c r="V35" s="48">
        <v>12</v>
      </c>
      <c r="W35" s="49">
        <v>1356</v>
      </c>
      <c r="X35" s="49">
        <v>886</v>
      </c>
      <c r="Y35" s="50">
        <v>45652</v>
      </c>
      <c r="Z35" s="51">
        <f>IF(Таблица1[[#This Row],[F.H.]]=0,"---",Таблица1[[#This Row],[F.H.]]+Таблица1[[#This Row],[Last F.H.]])</f>
        <v>2556</v>
      </c>
      <c r="AA35" s="52" t="str">
        <f>IF(Таблица1[[#This Row],[LND]]=0,"---",Таблица1[[#This Row],[LND]]+Таблица1[[#This Row],[Last LND]])</f>
        <v>---</v>
      </c>
      <c r="AB35" s="53">
        <f>IF(Таблица1[[#This Row],[MON]]=0,"---",Таблица1[[#This Row],[Last CAL]]+(Таблица1[[#This Row],[MON]]*30.4375))</f>
        <v>46017.25</v>
      </c>
      <c r="AC35" s="54">
        <f>IF(Таблица1[[#This Row],[Next  F.H.]]="---","---",Таблица1[[#This Row],[Next  F.H.]]-$P$1)</f>
        <v>1200</v>
      </c>
      <c r="AD35" s="54" t="str">
        <f>IF(Таблица1[[#This Row],[Next LND]]="---","---",Таблица1[[#This Row],[Next LND]]-$S$1)</f>
        <v>---</v>
      </c>
      <c r="AE35" s="54">
        <f ca="1">IF(Таблица1[[#This Row],[Next CAL]]="---","---",Таблица1[[#This Row],[Next CAL]]-$U$1)</f>
        <v>234.25</v>
      </c>
    </row>
    <row r="36" spans="2:32" ht="36" customHeight="1" x14ac:dyDescent="0.25">
      <c r="B36" s="36">
        <v>6</v>
      </c>
      <c r="C36" s="37" t="s">
        <v>202</v>
      </c>
      <c r="D36" s="38" t="s">
        <v>215</v>
      </c>
      <c r="E36" s="39" t="s">
        <v>212</v>
      </c>
      <c r="F36" s="39" t="s">
        <v>216</v>
      </c>
      <c r="G36" s="39"/>
      <c r="H36" s="39" t="s">
        <v>206</v>
      </c>
      <c r="I36" s="40" t="s">
        <v>207</v>
      </c>
      <c r="J36" s="106" t="s">
        <v>208</v>
      </c>
      <c r="K36" s="38" t="s">
        <v>51</v>
      </c>
      <c r="L36" s="42" t="s">
        <v>52</v>
      </c>
      <c r="M36" s="43" t="s">
        <v>53</v>
      </c>
      <c r="N36" s="38" t="s">
        <v>88</v>
      </c>
      <c r="O36" s="44">
        <v>1</v>
      </c>
      <c r="P36" s="45" t="s">
        <v>55</v>
      </c>
      <c r="Q36" s="45" t="s">
        <v>55</v>
      </c>
      <c r="R36" s="46" t="str">
        <f>Таблица1[[#This Row],[Task number]]</f>
        <v>06-00/609</v>
      </c>
      <c r="S36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Close or install. 12-B-06-20-00-00A-040A-A</v>
      </c>
      <c r="T36" s="48">
        <v>1200</v>
      </c>
      <c r="U36" s="48"/>
      <c r="V36" s="48">
        <v>12</v>
      </c>
      <c r="W36" s="49">
        <v>1356</v>
      </c>
      <c r="X36" s="49">
        <v>886</v>
      </c>
      <c r="Y36" s="50">
        <v>45652</v>
      </c>
      <c r="Z36" s="51">
        <f>IF(Таблица1[[#This Row],[F.H.]]=0,"---",Таблица1[[#This Row],[F.H.]]+Таблица1[[#This Row],[Last F.H.]])</f>
        <v>2556</v>
      </c>
      <c r="AA36" s="52" t="str">
        <f>IF(Таблица1[[#This Row],[LND]]=0,"---",Таблица1[[#This Row],[LND]]+Таблица1[[#This Row],[Last LND]])</f>
        <v>---</v>
      </c>
      <c r="AB36" s="53">
        <f>IF(Таблица1[[#This Row],[MON]]=0,"---",Таблица1[[#This Row],[Last CAL]]+(Таблица1[[#This Row],[MON]]*30.4375))</f>
        <v>46017.25</v>
      </c>
      <c r="AC36" s="54">
        <f>IF(Таблица1[[#This Row],[Next  F.H.]]="---","---",Таблица1[[#This Row],[Next  F.H.]]-$P$1)</f>
        <v>1200</v>
      </c>
      <c r="AD36" s="54" t="str">
        <f>IF(Таблица1[[#This Row],[Next LND]]="---","---",Таблица1[[#This Row],[Next LND]]-$S$1)</f>
        <v>---</v>
      </c>
      <c r="AE36" s="54">
        <f ca="1">IF(Таблица1[[#This Row],[Next CAL]]="---","---",Таблица1[[#This Row],[Next CAL]]-$U$1)</f>
        <v>234.25</v>
      </c>
    </row>
    <row r="37" spans="2:32" ht="36" customHeight="1" x14ac:dyDescent="0.25">
      <c r="B37" s="36">
        <v>6</v>
      </c>
      <c r="C37" s="37" t="s">
        <v>202</v>
      </c>
      <c r="D37" s="38" t="s">
        <v>217</v>
      </c>
      <c r="E37" s="39" t="s">
        <v>218</v>
      </c>
      <c r="F37" s="39" t="s">
        <v>219</v>
      </c>
      <c r="G37" s="39"/>
      <c r="H37" s="39" t="s">
        <v>206</v>
      </c>
      <c r="I37" s="40" t="s">
        <v>207</v>
      </c>
      <c r="J37" s="106" t="s">
        <v>208</v>
      </c>
      <c r="K37" s="38" t="s">
        <v>51</v>
      </c>
      <c r="L37" s="42" t="s">
        <v>52</v>
      </c>
      <c r="M37" s="43" t="s">
        <v>53</v>
      </c>
      <c r="N37" s="38" t="s">
        <v>54</v>
      </c>
      <c r="O37" s="44">
        <v>1</v>
      </c>
      <c r="P37" s="45" t="s">
        <v>55</v>
      </c>
      <c r="Q37" s="45" t="s">
        <v>55</v>
      </c>
      <c r="R37" s="46" t="str">
        <f>Таблица1[[#This Row],[Task number]]</f>
        <v>06-00/610</v>
      </c>
      <c r="S37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Open or remove. Examine. 12-B-06-20-00-00A-040A-A</v>
      </c>
      <c r="T37" s="48">
        <v>1200</v>
      </c>
      <c r="U37" s="48"/>
      <c r="V37" s="48">
        <v>12</v>
      </c>
      <c r="W37" s="49">
        <v>1356</v>
      </c>
      <c r="X37" s="49">
        <v>886</v>
      </c>
      <c r="Y37" s="50">
        <v>45652</v>
      </c>
      <c r="Z37" s="51">
        <f>IF(Таблица1[[#This Row],[F.H.]]=0,"---",Таблица1[[#This Row],[F.H.]]+Таблица1[[#This Row],[Last F.H.]])</f>
        <v>2556</v>
      </c>
      <c r="AA37" s="52" t="str">
        <f>IF(Таблица1[[#This Row],[LND]]=0,"---",Таблица1[[#This Row],[LND]]+Таблица1[[#This Row],[Last LND]])</f>
        <v>---</v>
      </c>
      <c r="AB37" s="53">
        <f>IF(Таблица1[[#This Row],[MON]]=0,"---",Таблица1[[#This Row],[Last CAL]]+(Таблица1[[#This Row],[MON]]*30.4375))</f>
        <v>46017.25</v>
      </c>
      <c r="AC37" s="54">
        <f>IF(Таблица1[[#This Row],[Next  F.H.]]="---","---",Таблица1[[#This Row],[Next  F.H.]]-$P$1)</f>
        <v>1200</v>
      </c>
      <c r="AD37" s="54" t="str">
        <f>IF(Таблица1[[#This Row],[Next LND]]="---","---",Таблица1[[#This Row],[Next LND]]-$S$1)</f>
        <v>---</v>
      </c>
      <c r="AE37" s="54">
        <f ca="1">IF(Таблица1[[#This Row],[Next CAL]]="---","---",Таблица1[[#This Row],[Next CAL]]-$U$1)</f>
        <v>234.25</v>
      </c>
    </row>
    <row r="38" spans="2:32" ht="36" customHeight="1" x14ac:dyDescent="0.25">
      <c r="B38" s="36">
        <v>6</v>
      </c>
      <c r="C38" s="37" t="s">
        <v>202</v>
      </c>
      <c r="D38" s="38" t="s">
        <v>220</v>
      </c>
      <c r="E38" s="39" t="s">
        <v>218</v>
      </c>
      <c r="F38" s="39" t="s">
        <v>216</v>
      </c>
      <c r="G38" s="39"/>
      <c r="H38" s="39" t="s">
        <v>206</v>
      </c>
      <c r="I38" s="40" t="s">
        <v>207</v>
      </c>
      <c r="J38" s="106" t="s">
        <v>208</v>
      </c>
      <c r="K38" s="38" t="s">
        <v>51</v>
      </c>
      <c r="L38" s="42" t="s">
        <v>52</v>
      </c>
      <c r="M38" s="43" t="s">
        <v>53</v>
      </c>
      <c r="N38" s="38" t="s">
        <v>88</v>
      </c>
      <c r="O38" s="44">
        <v>1</v>
      </c>
      <c r="P38" s="45" t="s">
        <v>55</v>
      </c>
      <c r="Q38" s="45" t="s">
        <v>55</v>
      </c>
      <c r="R38" s="46" t="str">
        <f>Таблица1[[#This Row],[Task number]]</f>
        <v>06-00/611</v>
      </c>
      <c r="S38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Close or install. 12-B-06-20-00-00A-040A-A</v>
      </c>
      <c r="T38" s="48">
        <v>1200</v>
      </c>
      <c r="U38" s="48"/>
      <c r="V38" s="48">
        <v>12</v>
      </c>
      <c r="W38" s="49">
        <v>1356</v>
      </c>
      <c r="X38" s="49">
        <v>886</v>
      </c>
      <c r="Y38" s="50">
        <v>45652</v>
      </c>
      <c r="Z38" s="51">
        <f>IF(Таблица1[[#This Row],[F.H.]]=0,"---",Таблица1[[#This Row],[F.H.]]+Таблица1[[#This Row],[Last F.H.]])</f>
        <v>2556</v>
      </c>
      <c r="AA38" s="52" t="str">
        <f>IF(Таблица1[[#This Row],[LND]]=0,"---",Таблица1[[#This Row],[LND]]+Таблица1[[#This Row],[Last LND]])</f>
        <v>---</v>
      </c>
      <c r="AB38" s="53">
        <f>IF(Таблица1[[#This Row],[MON]]=0,"---",Таблица1[[#This Row],[Last CAL]]+(Таблица1[[#This Row],[MON]]*30.4375))</f>
        <v>46017.25</v>
      </c>
      <c r="AC38" s="54">
        <f>IF(Таблица1[[#This Row],[Next  F.H.]]="---","---",Таблица1[[#This Row],[Next  F.H.]]-$P$1)</f>
        <v>1200</v>
      </c>
      <c r="AD38" s="54" t="str">
        <f>IF(Таблица1[[#This Row],[Next LND]]="---","---",Таблица1[[#This Row],[Next LND]]-$S$1)</f>
        <v>---</v>
      </c>
      <c r="AE38" s="54">
        <f ca="1">IF(Таблица1[[#This Row],[Next CAL]]="---","---",Таблица1[[#This Row],[Next CAL]]-$U$1)</f>
        <v>234.25</v>
      </c>
    </row>
    <row r="39" spans="2:32" ht="36" customHeight="1" x14ac:dyDescent="0.25">
      <c r="B39" s="36">
        <v>6</v>
      </c>
      <c r="C39" s="37" t="s">
        <v>202</v>
      </c>
      <c r="D39" s="38" t="s">
        <v>221</v>
      </c>
      <c r="E39" s="39" t="s">
        <v>222</v>
      </c>
      <c r="F39" s="39" t="s">
        <v>205</v>
      </c>
      <c r="G39" s="39"/>
      <c r="H39" s="39" t="s">
        <v>206</v>
      </c>
      <c r="I39" s="40" t="s">
        <v>207</v>
      </c>
      <c r="J39" s="106" t="s">
        <v>208</v>
      </c>
      <c r="K39" s="38" t="s">
        <v>51</v>
      </c>
      <c r="L39" s="42" t="s">
        <v>52</v>
      </c>
      <c r="M39" s="43" t="s">
        <v>53</v>
      </c>
      <c r="N39" s="38" t="s">
        <v>54</v>
      </c>
      <c r="O39" s="44">
        <v>1</v>
      </c>
      <c r="P39" s="45" t="s">
        <v>55</v>
      </c>
      <c r="Q39" s="45" t="s">
        <v>55</v>
      </c>
      <c r="R39" s="46" t="str">
        <f>Таблица1[[#This Row],[Task number]]</f>
        <v>06-00/612</v>
      </c>
      <c r="S39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9" s="48">
        <v>1200</v>
      </c>
      <c r="U39" s="48"/>
      <c r="V39" s="48">
        <v>12</v>
      </c>
      <c r="W39" s="49">
        <v>1356</v>
      </c>
      <c r="X39" s="49">
        <v>886</v>
      </c>
      <c r="Y39" s="50">
        <v>45652</v>
      </c>
      <c r="Z39" s="51">
        <f>IF(Таблица1[[#This Row],[F.H.]]=0,"---",Таблица1[[#This Row],[F.H.]]+Таблица1[[#This Row],[Last F.H.]])</f>
        <v>2556</v>
      </c>
      <c r="AA39" s="52" t="str">
        <f>IF(Таблица1[[#This Row],[LND]]=0,"---",Таблица1[[#This Row],[LND]]+Таблица1[[#This Row],[Last LND]])</f>
        <v>---</v>
      </c>
      <c r="AB39" s="53">
        <f>IF(Таблица1[[#This Row],[MON]]=0,"---",Таблица1[[#This Row],[Last CAL]]+(Таблица1[[#This Row],[MON]]*30.4375))</f>
        <v>46017.25</v>
      </c>
      <c r="AC39" s="54">
        <f>IF(Таблица1[[#This Row],[Next  F.H.]]="---","---",Таблица1[[#This Row],[Next  F.H.]]-$P$1)</f>
        <v>1200</v>
      </c>
      <c r="AD39" s="54" t="str">
        <f>IF(Таблица1[[#This Row],[Next LND]]="---","---",Таблица1[[#This Row],[Next LND]]-$S$1)</f>
        <v>---</v>
      </c>
      <c r="AE39" s="54">
        <f ca="1">IF(Таблица1[[#This Row],[Next CAL]]="---","---",Таблица1[[#This Row],[Next CAL]]-$U$1)</f>
        <v>234.25</v>
      </c>
    </row>
    <row r="40" spans="2:32" ht="36" customHeight="1" x14ac:dyDescent="0.25">
      <c r="B40" s="36">
        <v>6</v>
      </c>
      <c r="C40" s="37" t="s">
        <v>202</v>
      </c>
      <c r="D40" s="38" t="s">
        <v>223</v>
      </c>
      <c r="E40" s="39" t="s">
        <v>222</v>
      </c>
      <c r="F40" s="39" t="s">
        <v>210</v>
      </c>
      <c r="G40" s="39"/>
      <c r="H40" s="39" t="s">
        <v>206</v>
      </c>
      <c r="I40" s="40" t="s">
        <v>207</v>
      </c>
      <c r="J40" s="106" t="s">
        <v>208</v>
      </c>
      <c r="K40" s="38" t="s">
        <v>51</v>
      </c>
      <c r="L40" s="42" t="s">
        <v>52</v>
      </c>
      <c r="M40" s="43" t="s">
        <v>53</v>
      </c>
      <c r="N40" s="38" t="s">
        <v>88</v>
      </c>
      <c r="O40" s="44">
        <v>1</v>
      </c>
      <c r="P40" s="45" t="s">
        <v>55</v>
      </c>
      <c r="Q40" s="45" t="s">
        <v>55</v>
      </c>
      <c r="R40" s="46" t="str">
        <f>Таблица1[[#This Row],[Task number]]</f>
        <v>06-00/613</v>
      </c>
      <c r="S40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40" s="48">
        <v>1200</v>
      </c>
      <c r="U40" s="48"/>
      <c r="V40" s="48">
        <v>12</v>
      </c>
      <c r="W40" s="49">
        <v>1356</v>
      </c>
      <c r="X40" s="49">
        <v>886</v>
      </c>
      <c r="Y40" s="50">
        <v>45652</v>
      </c>
      <c r="Z40" s="51">
        <f>IF(Таблица1[[#This Row],[F.H.]]=0,"---",Таблица1[[#This Row],[F.H.]]+Таблица1[[#This Row],[Last F.H.]])</f>
        <v>2556</v>
      </c>
      <c r="AA40" s="52" t="str">
        <f>IF(Таблица1[[#This Row],[LND]]=0,"---",Таблица1[[#This Row],[LND]]+Таблица1[[#This Row],[Last LND]])</f>
        <v>---</v>
      </c>
      <c r="AB40" s="53">
        <f>IF(Таблица1[[#This Row],[MON]]=0,"---",Таблица1[[#This Row],[Last CAL]]+(Таблица1[[#This Row],[MON]]*30.4375))</f>
        <v>46017.25</v>
      </c>
      <c r="AC40" s="54">
        <f>IF(Таблица1[[#This Row],[Next  F.H.]]="---","---",Таблица1[[#This Row],[Next  F.H.]]-$P$1)</f>
        <v>1200</v>
      </c>
      <c r="AD40" s="54" t="str">
        <f>IF(Таблица1[[#This Row],[Next LND]]="---","---",Таблица1[[#This Row],[Next LND]]-$S$1)</f>
        <v>---</v>
      </c>
      <c r="AE40" s="54">
        <f ca="1">IF(Таблица1[[#This Row],[Next CAL]]="---","---",Таблица1[[#This Row],[Next CAL]]-$U$1)</f>
        <v>234.25</v>
      </c>
    </row>
    <row r="41" spans="2:32" ht="36" customHeight="1" x14ac:dyDescent="0.25">
      <c r="B41" s="36">
        <v>11</v>
      </c>
      <c r="C41" s="37" t="s">
        <v>224</v>
      </c>
      <c r="D41" s="38" t="s">
        <v>225</v>
      </c>
      <c r="E41" s="39" t="s">
        <v>226</v>
      </c>
      <c r="F41" s="39" t="s">
        <v>227</v>
      </c>
      <c r="G41" s="39"/>
      <c r="H41" s="39" t="s">
        <v>206</v>
      </c>
      <c r="I41" s="40" t="s">
        <v>228</v>
      </c>
      <c r="J41" s="106" t="s">
        <v>208</v>
      </c>
      <c r="K41" s="38" t="s">
        <v>51</v>
      </c>
      <c r="L41" s="42" t="s">
        <v>52</v>
      </c>
      <c r="M41" s="43" t="s">
        <v>53</v>
      </c>
      <c r="N41" s="38" t="s">
        <v>54</v>
      </c>
      <c r="O41" s="44">
        <v>1</v>
      </c>
      <c r="P41" s="45" t="s">
        <v>55</v>
      </c>
      <c r="Q41" s="45" t="s">
        <v>55</v>
      </c>
      <c r="R41" s="46" t="str">
        <f>Таблица1[[#This Row],[Task number]]</f>
        <v>11-00/220</v>
      </c>
      <c r="S41" s="55" t="str">
        <f>Таблица1[[#This Row],[Item Name]]&amp;" - "&amp;Таблица1[[#This Row],[Task Description]]&amp;". "&amp;Таблица1[[#This Row],[Data Module Reference]]</f>
        <v>Placards and markings - Examine and attach new placards if necessary. 12-B-11-00-00-00A-040A-A --- 12-B-11-00-00-00A-901A-A</v>
      </c>
      <c r="T41" s="48">
        <v>1200</v>
      </c>
      <c r="U41" s="48"/>
      <c r="V41" s="48">
        <v>12</v>
      </c>
      <c r="W41" s="49">
        <v>1356</v>
      </c>
      <c r="X41" s="49">
        <v>886</v>
      </c>
      <c r="Y41" s="50">
        <v>45652</v>
      </c>
      <c r="Z41" s="51">
        <f>IF(Таблица1[[#This Row],[F.H.]]=0,"---",Таблица1[[#This Row],[F.H.]]+Таблица1[[#This Row],[Last F.H.]])</f>
        <v>2556</v>
      </c>
      <c r="AA41" s="52" t="str">
        <f>IF(Таблица1[[#This Row],[LND]]=0,"---",Таблица1[[#This Row],[LND]]+Таблица1[[#This Row],[Last LND]])</f>
        <v>---</v>
      </c>
      <c r="AB41" s="53">
        <f>IF(Таблица1[[#This Row],[MON]]=0,"---",Таблица1[[#This Row],[Last CAL]]+(Таблица1[[#This Row],[MON]]*30.4375))</f>
        <v>46017.25</v>
      </c>
      <c r="AC41" s="54">
        <f>IF(Таблица1[[#This Row],[Next  F.H.]]="---","---",Таблица1[[#This Row],[Next  F.H.]]-$P$1)</f>
        <v>1200</v>
      </c>
      <c r="AD41" s="54" t="str">
        <f>IF(Таблица1[[#This Row],[Next LND]]="---","---",Таблица1[[#This Row],[Next LND]]-$S$1)</f>
        <v>---</v>
      </c>
      <c r="AE41" s="54">
        <f ca="1">IF(Таблица1[[#This Row],[Next CAL]]="---","---",Таблица1[[#This Row],[Next CAL]]-$U$1)</f>
        <v>234.25</v>
      </c>
    </row>
    <row r="42" spans="2:32" ht="36" customHeight="1" x14ac:dyDescent="0.25">
      <c r="B42" s="56">
        <v>21</v>
      </c>
      <c r="C42" s="107" t="s">
        <v>229</v>
      </c>
      <c r="D42" s="58" t="s">
        <v>230</v>
      </c>
      <c r="E42" s="59" t="s">
        <v>231</v>
      </c>
      <c r="F42" s="59" t="s">
        <v>232</v>
      </c>
      <c r="G42" s="59"/>
      <c r="H42" s="59" t="s">
        <v>206</v>
      </c>
      <c r="I42" s="60" t="s">
        <v>233</v>
      </c>
      <c r="J42" s="61" t="s">
        <v>208</v>
      </c>
      <c r="K42" s="58" t="s">
        <v>106</v>
      </c>
      <c r="L42" s="63" t="s">
        <v>52</v>
      </c>
      <c r="M42" s="64" t="s">
        <v>53</v>
      </c>
      <c r="N42" s="58" t="s">
        <v>54</v>
      </c>
      <c r="O42" s="65">
        <v>1</v>
      </c>
      <c r="P42" s="61" t="s">
        <v>234</v>
      </c>
      <c r="Q42" s="61" t="s">
        <v>55</v>
      </c>
      <c r="R42" s="66" t="str">
        <f>Таблица1[[#This Row],[Task number]]</f>
        <v>21-40/128</v>
      </c>
      <c r="S42" s="67" t="str">
        <f>Таблица1[[#This Row],[Item Name]]&amp;" - "&amp;Таблица1[[#This Row],[Task Description]]&amp;". "&amp;Таблица1[[#This Row],[Data Module Reference]]</f>
        <v>Flight compartment foot heater (if installed) thermal protection switch - Operational test. 12-B-21-43-00-00A-903A-A</v>
      </c>
      <c r="T42" s="68">
        <v>1200</v>
      </c>
      <c r="U42" s="68"/>
      <c r="V42" s="68">
        <v>12</v>
      </c>
      <c r="W42" s="68">
        <v>1247</v>
      </c>
      <c r="X42" s="68">
        <v>860</v>
      </c>
      <c r="Y42" s="69">
        <v>45287</v>
      </c>
      <c r="Z42" s="70">
        <f>IF(Таблица1[[#This Row],[F.H.]]=0,"---",Таблица1[[#This Row],[F.H.]]+Таблица1[[#This Row],[Last F.H.]])</f>
        <v>2447</v>
      </c>
      <c r="AA42" s="71" t="str">
        <f>IF(Таблица1[[#This Row],[LND]]=0,"---",Таблица1[[#This Row],[LND]]+Таблица1[[#This Row],[Last LND]])</f>
        <v>---</v>
      </c>
      <c r="AB42" s="72">
        <f>IF(Таблица1[[#This Row],[MON]]=0,"---",Таблица1[[#This Row],[Last CAL]]+(Таблица1[[#This Row],[MON]]*30.4375))</f>
        <v>45652.25</v>
      </c>
      <c r="AC42" s="71">
        <f>IF(Таблица1[[#This Row],[Next  F.H.]]="---","---",Таблица1[[#This Row],[Next  F.H.]]-$P$1)</f>
        <v>1091</v>
      </c>
      <c r="AD42" s="71" t="str">
        <f>IF(Таблица1[[#This Row],[Next LND]]="---","---",Таблица1[[#This Row],[Next LND]]-$S$1)</f>
        <v>---</v>
      </c>
      <c r="AE42" s="71">
        <f ca="1">IF(Таблица1[[#This Row],[Next CAL]]="---","---",Таблица1[[#This Row],[Next CAL]]-$U$1)</f>
        <v>-130.75</v>
      </c>
      <c r="AF42" s="108" t="s">
        <v>107</v>
      </c>
    </row>
    <row r="43" spans="2:32" ht="36" customHeight="1" x14ac:dyDescent="0.25">
      <c r="B43" s="36">
        <v>21</v>
      </c>
      <c r="C43" s="37" t="s">
        <v>229</v>
      </c>
      <c r="D43" s="38" t="s">
        <v>235</v>
      </c>
      <c r="E43" s="39" t="s">
        <v>236</v>
      </c>
      <c r="F43" s="39" t="s">
        <v>232</v>
      </c>
      <c r="G43" s="39"/>
      <c r="H43" s="39" t="s">
        <v>206</v>
      </c>
      <c r="I43" s="40" t="s">
        <v>237</v>
      </c>
      <c r="J43" s="106" t="s">
        <v>208</v>
      </c>
      <c r="K43" s="38" t="s">
        <v>106</v>
      </c>
      <c r="L43" s="42" t="s">
        <v>52</v>
      </c>
      <c r="M43" s="43" t="s">
        <v>53</v>
      </c>
      <c r="N43" s="38" t="s">
        <v>54</v>
      </c>
      <c r="O43" s="44">
        <v>1</v>
      </c>
      <c r="P43" s="45" t="s">
        <v>238</v>
      </c>
      <c r="Q43" s="45" t="s">
        <v>239</v>
      </c>
      <c r="R43" s="46" t="str">
        <f>Таблица1[[#This Row],[Task number]]</f>
        <v>21-40/330</v>
      </c>
      <c r="S43" s="55" t="str">
        <f>Таблица1[[#This Row],[Item Name]]&amp;" - "&amp;Таблица1[[#This Row],[Task Description]]&amp;". "&amp;Таблица1[[#This Row],[Data Module Reference]]</f>
        <v>Cabin auxiliary heater thermal protection switch - Operational test. 12-B-21-40-01-00A-903A-A --- 12-B-21-40-01-00A-903B-A</v>
      </c>
      <c r="T43" s="48">
        <v>1200</v>
      </c>
      <c r="U43" s="48"/>
      <c r="V43" s="48">
        <v>12</v>
      </c>
      <c r="W43" s="49">
        <v>1356</v>
      </c>
      <c r="X43" s="49">
        <v>886</v>
      </c>
      <c r="Y43" s="50">
        <v>45652</v>
      </c>
      <c r="Z43" s="51">
        <f>IF(Таблица1[[#This Row],[F.H.]]=0,"---",Таблица1[[#This Row],[F.H.]]+Таблица1[[#This Row],[Last F.H.]])</f>
        <v>2556</v>
      </c>
      <c r="AA43" s="52" t="str">
        <f>IF(Таблица1[[#This Row],[LND]]=0,"---",Таблица1[[#This Row],[LND]]+Таблица1[[#This Row],[Last LND]])</f>
        <v>---</v>
      </c>
      <c r="AB43" s="53">
        <f>IF(Таблица1[[#This Row],[MON]]=0,"---",Таблица1[[#This Row],[Last CAL]]+(Таблица1[[#This Row],[MON]]*30.4375))</f>
        <v>46017.25</v>
      </c>
      <c r="AC43" s="54">
        <f>IF(Таблица1[[#This Row],[Next  F.H.]]="---","---",Таблица1[[#This Row],[Next  F.H.]]-$P$1)</f>
        <v>1200</v>
      </c>
      <c r="AD43" s="54" t="str">
        <f>IF(Таблица1[[#This Row],[Next LND]]="---","---",Таблица1[[#This Row],[Next LND]]-$S$1)</f>
        <v>---</v>
      </c>
      <c r="AE43" s="54">
        <f ca="1">IF(Таблица1[[#This Row],[Next CAL]]="---","---",Таблица1[[#This Row],[Next CAL]]-$U$1)</f>
        <v>234.25</v>
      </c>
    </row>
    <row r="44" spans="2:32" ht="36" customHeight="1" x14ac:dyDescent="0.25">
      <c r="B44" s="36">
        <v>21</v>
      </c>
      <c r="C44" s="76" t="s">
        <v>229</v>
      </c>
      <c r="D44" s="38" t="s">
        <v>240</v>
      </c>
      <c r="E44" s="39" t="s">
        <v>241</v>
      </c>
      <c r="F44" s="39" t="s">
        <v>242</v>
      </c>
      <c r="G44" s="39"/>
      <c r="H44" s="39" t="s">
        <v>206</v>
      </c>
      <c r="I44" s="40" t="s">
        <v>237</v>
      </c>
      <c r="J44" s="106" t="s">
        <v>208</v>
      </c>
      <c r="K44" s="38" t="s">
        <v>106</v>
      </c>
      <c r="L44" s="42" t="s">
        <v>52</v>
      </c>
      <c r="M44" s="43" t="s">
        <v>53</v>
      </c>
      <c r="N44" s="38" t="s">
        <v>88</v>
      </c>
      <c r="O44" s="44">
        <v>1</v>
      </c>
      <c r="P44" s="45" t="s">
        <v>243</v>
      </c>
      <c r="Q44" s="45" t="s">
        <v>55</v>
      </c>
      <c r="R44" s="46" t="str">
        <f>Таблица1[[#This Row],[Task number]]</f>
        <v>21-40/331</v>
      </c>
      <c r="S44" s="55" t="str">
        <f>Таблица1[[#This Row],[Item Name]]&amp;" - "&amp;Таблица1[[#This Row],[Task Description]]&amp;". "&amp;Таблица1[[#This Row],[Data Module Reference]]</f>
        <v>Underfloor heater thermal protection switch - Functional test. 12-B-21-40-01-00A-903A-A --- 12-B-21-40-01-00A-903B-A</v>
      </c>
      <c r="T44" s="48">
        <v>1200</v>
      </c>
      <c r="U44" s="48"/>
      <c r="V44" s="48">
        <v>12</v>
      </c>
      <c r="W44" s="49">
        <v>1356</v>
      </c>
      <c r="X44" s="49">
        <v>886</v>
      </c>
      <c r="Y44" s="50">
        <v>45652</v>
      </c>
      <c r="Z44" s="51">
        <f>IF(Таблица1[[#This Row],[F.H.]]=0,"---",Таблица1[[#This Row],[F.H.]]+Таблица1[[#This Row],[Last F.H.]])</f>
        <v>2556</v>
      </c>
      <c r="AA44" s="52" t="str">
        <f>IF(Таблица1[[#This Row],[LND]]=0,"---",Таблица1[[#This Row],[LND]]+Таблица1[[#This Row],[Last LND]])</f>
        <v>---</v>
      </c>
      <c r="AB44" s="53">
        <f>IF(Таблица1[[#This Row],[MON]]=0,"---",Таблица1[[#This Row],[Last CAL]]+(Таблица1[[#This Row],[MON]]*30.4375))</f>
        <v>46017.25</v>
      </c>
      <c r="AC44" s="54">
        <f>IF(Таблица1[[#This Row],[Next  F.H.]]="---","---",Таблица1[[#This Row],[Next  F.H.]]-$P$1)</f>
        <v>1200</v>
      </c>
      <c r="AD44" s="54" t="str">
        <f>IF(Таблица1[[#This Row],[Next LND]]="---","---",Таблица1[[#This Row],[Next LND]]-$S$1)</f>
        <v>---</v>
      </c>
      <c r="AE44" s="54">
        <f ca="1">IF(Таблица1[[#This Row],[Next CAL]]="---","---",Таблица1[[#This Row],[Next CAL]]-$U$1)</f>
        <v>234.25</v>
      </c>
    </row>
    <row r="45" spans="2:32" ht="36" customHeight="1" x14ac:dyDescent="0.25">
      <c r="B45" s="36">
        <v>21</v>
      </c>
      <c r="C45" s="76" t="s">
        <v>229</v>
      </c>
      <c r="D45" s="38" t="s">
        <v>244</v>
      </c>
      <c r="E45" s="39" t="s">
        <v>245</v>
      </c>
      <c r="F45" s="39" t="s">
        <v>63</v>
      </c>
      <c r="G45" s="39"/>
      <c r="H45" s="39" t="s">
        <v>206</v>
      </c>
      <c r="I45" s="40" t="s">
        <v>246</v>
      </c>
      <c r="J45" s="106" t="s">
        <v>208</v>
      </c>
      <c r="K45" s="38" t="s">
        <v>87</v>
      </c>
      <c r="L45" s="42" t="s">
        <v>52</v>
      </c>
      <c r="M45" s="43" t="s">
        <v>53</v>
      </c>
      <c r="N45" s="38" t="s">
        <v>54</v>
      </c>
      <c r="O45" s="44">
        <v>5</v>
      </c>
      <c r="P45" s="45" t="s">
        <v>55</v>
      </c>
      <c r="Q45" s="45" t="s">
        <v>247</v>
      </c>
      <c r="R45" s="46" t="str">
        <f>Таблица1[[#This Row],[Task number]]</f>
        <v>21-40/50</v>
      </c>
      <c r="S45" s="55" t="str">
        <f>Таблица1[[#This Row],[Item Name]]&amp;" - "&amp;Таблица1[[#This Row],[Task Description]]&amp;". "&amp;Таблица1[[#This Row],[Data Module Reference]]</f>
        <v>Water separator condenser - Clean. 12-B-21-40-03-00A-250A-A</v>
      </c>
      <c r="T45" s="48">
        <v>1200</v>
      </c>
      <c r="U45" s="48"/>
      <c r="V45" s="48">
        <v>12</v>
      </c>
      <c r="W45" s="49">
        <v>1356</v>
      </c>
      <c r="X45" s="49">
        <v>886</v>
      </c>
      <c r="Y45" s="50">
        <v>45652</v>
      </c>
      <c r="Z45" s="51">
        <f>IF(Таблица1[[#This Row],[F.H.]]=0,"---",Таблица1[[#This Row],[F.H.]]+Таблица1[[#This Row],[Last F.H.]])</f>
        <v>2556</v>
      </c>
      <c r="AA45" s="52" t="str">
        <f>IF(Таблица1[[#This Row],[LND]]=0,"---",Таблица1[[#This Row],[LND]]+Таблица1[[#This Row],[Last LND]])</f>
        <v>---</v>
      </c>
      <c r="AB45" s="53">
        <f>IF(Таблица1[[#This Row],[MON]]=0,"---",Таблица1[[#This Row],[Last CAL]]+(Таблица1[[#This Row],[MON]]*30.4375))</f>
        <v>46017.25</v>
      </c>
      <c r="AC45" s="54">
        <f>IF(Таблица1[[#This Row],[Next  F.H.]]="---","---",Таблица1[[#This Row],[Next  F.H.]]-$P$1)</f>
        <v>1200</v>
      </c>
      <c r="AD45" s="54" t="str">
        <f>IF(Таблица1[[#This Row],[Next LND]]="---","---",Таблица1[[#This Row],[Next LND]]-$S$1)</f>
        <v>---</v>
      </c>
      <c r="AE45" s="54">
        <f ca="1">IF(Таблица1[[#This Row],[Next CAL]]="---","---",Таблица1[[#This Row],[Next CAL]]-$U$1)</f>
        <v>234.25</v>
      </c>
    </row>
    <row r="46" spans="2:32" ht="36" customHeight="1" x14ac:dyDescent="0.25">
      <c r="B46" s="36">
        <v>21</v>
      </c>
      <c r="C46" s="76" t="s">
        <v>229</v>
      </c>
      <c r="D46" s="38" t="s">
        <v>248</v>
      </c>
      <c r="E46" s="39" t="s">
        <v>249</v>
      </c>
      <c r="F46" s="39" t="s">
        <v>250</v>
      </c>
      <c r="G46" s="39"/>
      <c r="H46" s="39" t="s">
        <v>206</v>
      </c>
      <c r="I46" s="40" t="s">
        <v>80</v>
      </c>
      <c r="J46" s="106" t="s">
        <v>208</v>
      </c>
      <c r="K46" s="38" t="s">
        <v>191</v>
      </c>
      <c r="L46" s="42" t="s">
        <v>52</v>
      </c>
      <c r="M46" s="43" t="s">
        <v>53</v>
      </c>
      <c r="N46" s="38" t="s">
        <v>54</v>
      </c>
      <c r="O46" s="44">
        <v>2</v>
      </c>
      <c r="P46" s="45" t="s">
        <v>251</v>
      </c>
      <c r="Q46" s="45" t="s">
        <v>55</v>
      </c>
      <c r="R46" s="46" t="str">
        <f>Таблица1[[#This Row],[Task number]]</f>
        <v>21-50/223</v>
      </c>
      <c r="S46" s="55" t="str">
        <f>Таблица1[[#This Row],[Item Name]]&amp;" - "&amp;Таблица1[[#This Row],[Task Description]]&amp;". "&amp;Таблица1[[#This Row],[Data Module Reference]]</f>
        <v>Vapor cycle cooling system (if installed) - Examine the cooling unit. -</v>
      </c>
      <c r="T46" s="48">
        <v>1200</v>
      </c>
      <c r="U46" s="48"/>
      <c r="V46" s="48">
        <v>12</v>
      </c>
      <c r="W46" s="49">
        <v>1356</v>
      </c>
      <c r="X46" s="49">
        <v>886</v>
      </c>
      <c r="Y46" s="50">
        <v>45652</v>
      </c>
      <c r="Z46" s="51">
        <f>IF(Таблица1[[#This Row],[F.H.]]=0,"---",Таблица1[[#This Row],[F.H.]]+Таблица1[[#This Row],[Last F.H.]])</f>
        <v>2556</v>
      </c>
      <c r="AA46" s="52" t="str">
        <f>IF(Таблица1[[#This Row],[LND]]=0,"---",Таблица1[[#This Row],[LND]]+Таблица1[[#This Row],[Last LND]])</f>
        <v>---</v>
      </c>
      <c r="AB46" s="53">
        <f>IF(Таблица1[[#This Row],[MON]]=0,"---",Таблица1[[#This Row],[Last CAL]]+(Таблица1[[#This Row],[MON]]*30.4375))</f>
        <v>46017.25</v>
      </c>
      <c r="AC46" s="54">
        <f>IF(Таблица1[[#This Row],[Next  F.H.]]="---","---",Таблица1[[#This Row],[Next  F.H.]]-$P$1)</f>
        <v>1200</v>
      </c>
      <c r="AD46" s="54" t="str">
        <f>IF(Таблица1[[#This Row],[Next LND]]="---","---",Таблица1[[#This Row],[Next LND]]-$S$1)</f>
        <v>---</v>
      </c>
      <c r="AE46" s="54">
        <f ca="1">IF(Таблица1[[#This Row],[Next CAL]]="---","---",Таблица1[[#This Row],[Next CAL]]-$U$1)</f>
        <v>234.25</v>
      </c>
    </row>
    <row r="47" spans="2:32" ht="36" customHeight="1" x14ac:dyDescent="0.25">
      <c r="B47" s="36">
        <v>22</v>
      </c>
      <c r="C47" s="37" t="s">
        <v>252</v>
      </c>
      <c r="D47" s="38" t="s">
        <v>253</v>
      </c>
      <c r="E47" s="39" t="s">
        <v>254</v>
      </c>
      <c r="F47" s="39" t="s">
        <v>255</v>
      </c>
      <c r="G47" s="39"/>
      <c r="H47" s="39" t="s">
        <v>206</v>
      </c>
      <c r="I47" s="40" t="s">
        <v>256</v>
      </c>
      <c r="J47" s="106" t="s">
        <v>208</v>
      </c>
      <c r="K47" s="38" t="s">
        <v>191</v>
      </c>
      <c r="L47" s="42" t="s">
        <v>52</v>
      </c>
      <c r="M47" s="43" t="s">
        <v>53</v>
      </c>
      <c r="N47" s="38" t="s">
        <v>88</v>
      </c>
      <c r="O47" s="44">
        <v>6</v>
      </c>
      <c r="P47" s="45" t="s">
        <v>257</v>
      </c>
      <c r="Q47" s="45" t="s">
        <v>55</v>
      </c>
      <c r="R47" s="46" t="str">
        <f>Таблица1[[#This Row],[Task number]]</f>
        <v>22-10/60</v>
      </c>
      <c r="S47" s="55" t="str">
        <f>Таблица1[[#This Row],[Item Name]]&amp;" - "&amp;Таблица1[[#This Row],[Task Description]]&amp;". "&amp;Таблица1[[#This Row],[Data Module Reference]]</f>
        <v>Servo mount (pitch, roll and yaw) - Remove for clutch check. 12-B-22-10-00-00A-313A-A</v>
      </c>
      <c r="T47" s="48">
        <v>1200</v>
      </c>
      <c r="U47" s="48"/>
      <c r="V47" s="48">
        <v>12</v>
      </c>
      <c r="W47" s="49">
        <v>1356</v>
      </c>
      <c r="X47" s="49">
        <v>886</v>
      </c>
      <c r="Y47" s="50">
        <v>45652</v>
      </c>
      <c r="Z47" s="51">
        <f>IF(Таблица1[[#This Row],[F.H.]]=0,"---",Таблица1[[#This Row],[F.H.]]+Таблица1[[#This Row],[Last F.H.]])</f>
        <v>2556</v>
      </c>
      <c r="AA47" s="52" t="str">
        <f>IF(Таблица1[[#This Row],[LND]]=0,"---",Таблица1[[#This Row],[LND]]+Таблица1[[#This Row],[Last LND]])</f>
        <v>---</v>
      </c>
      <c r="AB47" s="53">
        <f>IF(Таблица1[[#This Row],[MON]]=0,"---",Таблица1[[#This Row],[Last CAL]]+(Таблица1[[#This Row],[MON]]*30.4375))</f>
        <v>46017.25</v>
      </c>
      <c r="AC47" s="54">
        <f>IF(Таблица1[[#This Row],[Next  F.H.]]="---","---",Таблица1[[#This Row],[Next  F.H.]]-$P$1)</f>
        <v>1200</v>
      </c>
      <c r="AD47" s="54" t="str">
        <f>IF(Таблица1[[#This Row],[Next LND]]="---","---",Таблица1[[#This Row],[Next LND]]-$S$1)</f>
        <v>---</v>
      </c>
      <c r="AE47" s="54">
        <f ca="1">IF(Таблица1[[#This Row],[Next CAL]]="---","---",Таблица1[[#This Row],[Next CAL]]-$U$1)</f>
        <v>234.25</v>
      </c>
    </row>
    <row r="48" spans="2:32" ht="36" customHeight="1" x14ac:dyDescent="0.25">
      <c r="B48" s="36">
        <v>22</v>
      </c>
      <c r="C48" s="37" t="s">
        <v>252</v>
      </c>
      <c r="D48" s="38" t="s">
        <v>258</v>
      </c>
      <c r="E48" s="39" t="s">
        <v>259</v>
      </c>
      <c r="F48" s="39" t="s">
        <v>242</v>
      </c>
      <c r="G48" s="39"/>
      <c r="H48" s="39" t="s">
        <v>206</v>
      </c>
      <c r="I48" s="40" t="s">
        <v>260</v>
      </c>
      <c r="J48" s="106" t="s">
        <v>208</v>
      </c>
      <c r="K48" s="38" t="s">
        <v>191</v>
      </c>
      <c r="L48" s="42" t="s">
        <v>52</v>
      </c>
      <c r="M48" s="43" t="s">
        <v>53</v>
      </c>
      <c r="N48" s="38" t="s">
        <v>88</v>
      </c>
      <c r="O48" s="44">
        <v>2</v>
      </c>
      <c r="P48" s="45" t="s">
        <v>261</v>
      </c>
      <c r="Q48" s="45" t="s">
        <v>262</v>
      </c>
      <c r="R48" s="46" t="str">
        <f>Таблица1[[#This Row],[Task number]]</f>
        <v>22-20/226</v>
      </c>
      <c r="S48" s="55" t="str">
        <f>Таблица1[[#This Row],[Item Name]]&amp;" - "&amp;Таблица1[[#This Row],[Task Description]]&amp;". "&amp;Таблица1[[#This Row],[Data Module Reference]]</f>
        <v>Stick pusher system - Functional test. 12-B-22-20-00-00A-903A-A</v>
      </c>
      <c r="T48" s="48">
        <v>1200</v>
      </c>
      <c r="U48" s="48"/>
      <c r="V48" s="48">
        <v>12</v>
      </c>
      <c r="W48" s="49">
        <v>1356</v>
      </c>
      <c r="X48" s="49">
        <v>886</v>
      </c>
      <c r="Y48" s="50">
        <v>45652</v>
      </c>
      <c r="Z48" s="51">
        <f>IF(Таблица1[[#This Row],[F.H.]]=0,"---",Таблица1[[#This Row],[F.H.]]+Таблица1[[#This Row],[Last F.H.]])</f>
        <v>2556</v>
      </c>
      <c r="AA48" s="52" t="str">
        <f>IF(Таблица1[[#This Row],[LND]]=0,"---",Таблица1[[#This Row],[LND]]+Таблица1[[#This Row],[Last LND]])</f>
        <v>---</v>
      </c>
      <c r="AB48" s="53">
        <f>IF(Таблица1[[#This Row],[MON]]=0,"---",Таблица1[[#This Row],[Last CAL]]+(Таблица1[[#This Row],[MON]]*30.4375))</f>
        <v>46017.25</v>
      </c>
      <c r="AC48" s="54">
        <f>IF(Таблица1[[#This Row],[Next  F.H.]]="---","---",Таблица1[[#This Row],[Next  F.H.]]-$P$1)</f>
        <v>1200</v>
      </c>
      <c r="AD48" s="54" t="str">
        <f>IF(Таблица1[[#This Row],[Next LND]]="---","---",Таблица1[[#This Row],[Next LND]]-$S$1)</f>
        <v>---</v>
      </c>
      <c r="AE48" s="54">
        <f ca="1">IF(Таблица1[[#This Row],[Next CAL]]="---","---",Таблица1[[#This Row],[Next CAL]]-$U$1)</f>
        <v>234.25</v>
      </c>
    </row>
    <row r="49" spans="2:31" ht="36" customHeight="1" x14ac:dyDescent="0.25">
      <c r="B49" s="36">
        <v>24</v>
      </c>
      <c r="C49" s="37" t="s">
        <v>100</v>
      </c>
      <c r="D49" s="38" t="s">
        <v>263</v>
      </c>
      <c r="E49" s="39" t="s">
        <v>264</v>
      </c>
      <c r="F49" s="39" t="s">
        <v>242</v>
      </c>
      <c r="G49" s="39"/>
      <c r="H49" s="39" t="s">
        <v>206</v>
      </c>
      <c r="I49" s="40" t="s">
        <v>265</v>
      </c>
      <c r="J49" s="106" t="s">
        <v>208</v>
      </c>
      <c r="K49" s="38" t="s">
        <v>106</v>
      </c>
      <c r="L49" s="42" t="s">
        <v>52</v>
      </c>
      <c r="M49" s="43" t="s">
        <v>53</v>
      </c>
      <c r="N49" s="38" t="s">
        <v>88</v>
      </c>
      <c r="O49" s="44">
        <v>1</v>
      </c>
      <c r="P49" s="45" t="s">
        <v>266</v>
      </c>
      <c r="Q49" s="45" t="s">
        <v>55</v>
      </c>
      <c r="R49" s="46" t="str">
        <f>Таблица1[[#This Row],[Task number]]</f>
        <v>24-30/313</v>
      </c>
      <c r="S49" s="55" t="str">
        <f>Таблица1[[#This Row],[Item Name]]&amp;" - "&amp;Таблица1[[#This Row],[Task Description]]&amp;". "&amp;Таблица1[[#This Row],[Data Module Reference]]</f>
        <v>DC electrical system - Functional test. 12-B-71-00-00-00A-903D-A</v>
      </c>
      <c r="T49" s="48">
        <v>1200</v>
      </c>
      <c r="U49" s="48"/>
      <c r="V49" s="48">
        <v>12</v>
      </c>
      <c r="W49" s="49">
        <v>1356</v>
      </c>
      <c r="X49" s="49">
        <v>886</v>
      </c>
      <c r="Y49" s="50">
        <v>45652</v>
      </c>
      <c r="Z49" s="51">
        <f>IF(Таблица1[[#This Row],[F.H.]]=0,"---",Таблица1[[#This Row],[F.H.]]+Таблица1[[#This Row],[Last F.H.]])</f>
        <v>2556</v>
      </c>
      <c r="AA49" s="52" t="str">
        <f>IF(Таблица1[[#This Row],[LND]]=0,"---",Таблица1[[#This Row],[LND]]+Таблица1[[#This Row],[Last LND]])</f>
        <v>---</v>
      </c>
      <c r="AB49" s="53">
        <f>IF(Таблица1[[#This Row],[MON]]=0,"---",Таблица1[[#This Row],[Last CAL]]+(Таблица1[[#This Row],[MON]]*30.4375))</f>
        <v>46017.25</v>
      </c>
      <c r="AC49" s="54">
        <f>IF(Таблица1[[#This Row],[Next  F.H.]]="---","---",Таблица1[[#This Row],[Next  F.H.]]-$P$1)</f>
        <v>1200</v>
      </c>
      <c r="AD49" s="54" t="str">
        <f>IF(Таблица1[[#This Row],[Next LND]]="---","---",Таблица1[[#This Row],[Next LND]]-$S$1)</f>
        <v>---</v>
      </c>
      <c r="AE49" s="54">
        <f ca="1">IF(Таблица1[[#This Row],[Next CAL]]="---","---",Таблица1[[#This Row],[Next CAL]]-$U$1)</f>
        <v>234.25</v>
      </c>
    </row>
    <row r="50" spans="2:31" ht="36" customHeight="1" x14ac:dyDescent="0.25">
      <c r="B50" s="36">
        <v>25</v>
      </c>
      <c r="C50" s="37" t="s">
        <v>68</v>
      </c>
      <c r="D50" s="38" t="s">
        <v>267</v>
      </c>
      <c r="E50" s="39" t="s">
        <v>70</v>
      </c>
      <c r="F50" s="39" t="s">
        <v>268</v>
      </c>
      <c r="G50" s="39" t="s">
        <v>269</v>
      </c>
      <c r="H50" s="39" t="s">
        <v>206</v>
      </c>
      <c r="I50" s="40" t="s">
        <v>72</v>
      </c>
      <c r="J50" s="106" t="s">
        <v>208</v>
      </c>
      <c r="K50" s="38" t="s">
        <v>51</v>
      </c>
      <c r="L50" s="42" t="s">
        <v>52</v>
      </c>
      <c r="M50" s="43" t="s">
        <v>53</v>
      </c>
      <c r="N50" s="38" t="s">
        <v>54</v>
      </c>
      <c r="O50" s="44">
        <v>2</v>
      </c>
      <c r="P50" s="45" t="s">
        <v>55</v>
      </c>
      <c r="Q50" s="45" t="s">
        <v>55</v>
      </c>
      <c r="R50" s="46" t="str">
        <f>Таблица1[[#This Row],[Task number]]</f>
        <v>25-10/300</v>
      </c>
      <c r="S50" s="55" t="str">
        <f>Таблица1[[#This Row],[Item Name]]&amp;" - "&amp;Таблица1[[#This Row],[Task Description]]&amp;". "&amp;Таблица1[[#This Row],[Data Module Reference]]</f>
        <v>Crew seats - Remove cushions, covers and shells (Refer CMM) and examine seat.. 12-B-25-10-01-00A-920A-A</v>
      </c>
      <c r="T50" s="48">
        <v>1200</v>
      </c>
      <c r="U50" s="48"/>
      <c r="V50" s="48">
        <v>12</v>
      </c>
      <c r="W50" s="49">
        <v>1356</v>
      </c>
      <c r="X50" s="49">
        <v>886</v>
      </c>
      <c r="Y50" s="50">
        <v>45652</v>
      </c>
      <c r="Z50" s="51">
        <f>IF(Таблица1[[#This Row],[F.H.]]=0,"---",Таблица1[[#This Row],[F.H.]]+Таблица1[[#This Row],[Last F.H.]])</f>
        <v>2556</v>
      </c>
      <c r="AA50" s="52" t="str">
        <f>IF(Таблица1[[#This Row],[LND]]=0,"---",Таблица1[[#This Row],[LND]]+Таблица1[[#This Row],[Last LND]])</f>
        <v>---</v>
      </c>
      <c r="AB50" s="53">
        <f>IF(Таблица1[[#This Row],[MON]]=0,"---",Таблица1[[#This Row],[Last CAL]]+(Таблица1[[#This Row],[MON]]*30.4375))</f>
        <v>46017.25</v>
      </c>
      <c r="AC50" s="54">
        <f>IF(Таблица1[[#This Row],[Next  F.H.]]="---","---",Таблица1[[#This Row],[Next  F.H.]]-$P$1)</f>
        <v>1200</v>
      </c>
      <c r="AD50" s="54" t="str">
        <f>IF(Таблица1[[#This Row],[Next LND]]="---","---",Таблица1[[#This Row],[Next LND]]-$S$1)</f>
        <v>---</v>
      </c>
      <c r="AE50" s="54">
        <f ca="1">IF(Таблица1[[#This Row],[Next CAL]]="---","---",Таблица1[[#This Row],[Next CAL]]-$U$1)</f>
        <v>234.25</v>
      </c>
    </row>
    <row r="51" spans="2:31" ht="36" customHeight="1" x14ac:dyDescent="0.25">
      <c r="B51" s="36">
        <v>25</v>
      </c>
      <c r="C51" s="37" t="s">
        <v>68</v>
      </c>
      <c r="D51" s="38" t="s">
        <v>270</v>
      </c>
      <c r="E51" s="39" t="s">
        <v>74</v>
      </c>
      <c r="F51" s="39" t="s">
        <v>96</v>
      </c>
      <c r="G51" s="39" t="s">
        <v>271</v>
      </c>
      <c r="H51" s="39" t="s">
        <v>206</v>
      </c>
      <c r="I51" s="40" t="s">
        <v>80</v>
      </c>
      <c r="J51" s="106" t="s">
        <v>208</v>
      </c>
      <c r="K51" s="38" t="s">
        <v>51</v>
      </c>
      <c r="L51" s="42" t="s">
        <v>52</v>
      </c>
      <c r="M51" s="43" t="s">
        <v>53</v>
      </c>
      <c r="N51" s="38" t="s">
        <v>54</v>
      </c>
      <c r="O51" s="44">
        <v>2</v>
      </c>
      <c r="P51" s="45" t="s">
        <v>55</v>
      </c>
      <c r="Q51" s="45" t="s">
        <v>55</v>
      </c>
      <c r="R51" s="46" t="str">
        <f>Таблица1[[#This Row],[Task number]]</f>
        <v>25-20/137</v>
      </c>
      <c r="S51" s="55" t="str">
        <f>Таблица1[[#This Row],[Item Name]]&amp;" - "&amp;Таблица1[[#This Row],[Task Description]]&amp;". "&amp;Таблица1[[#This Row],[Data Module Reference]]</f>
        <v>Passenger seats - Examine. -</v>
      </c>
      <c r="T51" s="48">
        <v>1200</v>
      </c>
      <c r="U51" s="48"/>
      <c r="V51" s="48">
        <v>12</v>
      </c>
      <c r="W51" s="49">
        <v>1356</v>
      </c>
      <c r="X51" s="49">
        <v>886</v>
      </c>
      <c r="Y51" s="50">
        <v>45652</v>
      </c>
      <c r="Z51" s="51">
        <f>IF(Таблица1[[#This Row],[F.H.]]=0,"---",Таблица1[[#This Row],[F.H.]]+Таблица1[[#This Row],[Last F.H.]])</f>
        <v>2556</v>
      </c>
      <c r="AA51" s="52" t="str">
        <f>IF(Таблица1[[#This Row],[LND]]=0,"---",Таблица1[[#This Row],[LND]]+Таблица1[[#This Row],[Last LND]])</f>
        <v>---</v>
      </c>
      <c r="AB51" s="53">
        <f>IF(Таблица1[[#This Row],[MON]]=0,"---",Таблица1[[#This Row],[Last CAL]]+(Таблица1[[#This Row],[MON]]*30.4375))</f>
        <v>46017.25</v>
      </c>
      <c r="AC51" s="54">
        <f>IF(Таблица1[[#This Row],[Next  F.H.]]="---","---",Таблица1[[#This Row],[Next  F.H.]]-$P$1)</f>
        <v>1200</v>
      </c>
      <c r="AD51" s="54" t="str">
        <f>IF(Таблица1[[#This Row],[Next LND]]="---","---",Таблица1[[#This Row],[Next LND]]-$S$1)</f>
        <v>---</v>
      </c>
      <c r="AE51" s="54">
        <f ca="1">IF(Таблица1[[#This Row],[Next CAL]]="---","---",Таблица1[[#This Row],[Next CAL]]-$U$1)</f>
        <v>234.25</v>
      </c>
    </row>
    <row r="52" spans="2:31" ht="36" customHeight="1" x14ac:dyDescent="0.25">
      <c r="B52" s="36">
        <v>25</v>
      </c>
      <c r="C52" s="37" t="s">
        <v>68</v>
      </c>
      <c r="D52" s="38" t="s">
        <v>272</v>
      </c>
      <c r="E52" s="39" t="s">
        <v>273</v>
      </c>
      <c r="F52" s="39" t="s">
        <v>96</v>
      </c>
      <c r="G52" s="39"/>
      <c r="H52" s="39" t="s">
        <v>206</v>
      </c>
      <c r="I52" s="40" t="s">
        <v>80</v>
      </c>
      <c r="J52" s="106" t="s">
        <v>208</v>
      </c>
      <c r="K52" s="38" t="s">
        <v>51</v>
      </c>
      <c r="L52" s="42" t="s">
        <v>52</v>
      </c>
      <c r="M52" s="43" t="s">
        <v>53</v>
      </c>
      <c r="N52" s="38" t="s">
        <v>54</v>
      </c>
      <c r="O52" s="44">
        <v>0.5</v>
      </c>
      <c r="P52" s="45" t="s">
        <v>55</v>
      </c>
      <c r="Q52" s="45" t="s">
        <v>55</v>
      </c>
      <c r="R52" s="46" t="str">
        <f>Таблица1[[#This Row],[Task number]]</f>
        <v>25-60/232</v>
      </c>
      <c r="S52" s="55" t="str">
        <f>Таблица1[[#This Row],[Item Name]]&amp;" - "&amp;Таблица1[[#This Row],[Task Description]]&amp;". "&amp;Таблица1[[#This Row],[Data Module Reference]]</f>
        <v>ELT installation - Examine. -</v>
      </c>
      <c r="T52" s="48">
        <v>1200</v>
      </c>
      <c r="U52" s="48"/>
      <c r="V52" s="48">
        <v>12</v>
      </c>
      <c r="W52" s="49">
        <v>1356</v>
      </c>
      <c r="X52" s="49">
        <v>886</v>
      </c>
      <c r="Y52" s="50">
        <v>45652</v>
      </c>
      <c r="Z52" s="51">
        <f>IF(Таблица1[[#This Row],[F.H.]]=0,"---",Таблица1[[#This Row],[F.H.]]+Таблица1[[#This Row],[Last F.H.]])</f>
        <v>2556</v>
      </c>
      <c r="AA52" s="52" t="str">
        <f>IF(Таблица1[[#This Row],[LND]]=0,"---",Таблица1[[#This Row],[LND]]+Таблица1[[#This Row],[Last LND]])</f>
        <v>---</v>
      </c>
      <c r="AB52" s="53">
        <f>IF(Таблица1[[#This Row],[MON]]=0,"---",Таблица1[[#This Row],[Last CAL]]+(Таблица1[[#This Row],[MON]]*30.4375))</f>
        <v>46017.25</v>
      </c>
      <c r="AC52" s="54">
        <f>IF(Таблица1[[#This Row],[Next  F.H.]]="---","---",Таблица1[[#This Row],[Next  F.H.]]-$P$1)</f>
        <v>1200</v>
      </c>
      <c r="AD52" s="54" t="str">
        <f>IF(Таблица1[[#This Row],[Next LND]]="---","---",Таблица1[[#This Row],[Next LND]]-$S$1)</f>
        <v>---</v>
      </c>
      <c r="AE52" s="54">
        <f ca="1">IF(Таблица1[[#This Row],[Next CAL]]="---","---",Таблица1[[#This Row],[Next CAL]]-$U$1)</f>
        <v>234.25</v>
      </c>
    </row>
    <row r="53" spans="2:31" ht="36" customHeight="1" x14ac:dyDescent="0.25">
      <c r="B53" s="36">
        <v>27</v>
      </c>
      <c r="C53" s="37" t="s">
        <v>76</v>
      </c>
      <c r="D53" s="38" t="s">
        <v>274</v>
      </c>
      <c r="E53" s="39" t="s">
        <v>275</v>
      </c>
      <c r="F53" s="39" t="s">
        <v>96</v>
      </c>
      <c r="G53" s="39" t="s">
        <v>276</v>
      </c>
      <c r="H53" s="39" t="s">
        <v>206</v>
      </c>
      <c r="I53" s="40" t="s">
        <v>80</v>
      </c>
      <c r="J53" s="106" t="s">
        <v>208</v>
      </c>
      <c r="K53" s="38" t="s">
        <v>87</v>
      </c>
      <c r="L53" s="42" t="s">
        <v>52</v>
      </c>
      <c r="M53" s="43" t="s">
        <v>53</v>
      </c>
      <c r="N53" s="38" t="s">
        <v>54</v>
      </c>
      <c r="O53" s="44">
        <v>1</v>
      </c>
      <c r="P53" s="45" t="s">
        <v>55</v>
      </c>
      <c r="Q53" s="45" t="s">
        <v>277</v>
      </c>
      <c r="R53" s="46" t="str">
        <f>Таблица1[[#This Row],[Task number]]</f>
        <v>27-10/234</v>
      </c>
      <c r="S53" s="55" t="str">
        <f>Таблица1[[#This Row],[Item Name]]&amp;" - "&amp;Таблица1[[#This Row],[Task Description]]&amp;". "&amp;Таблица1[[#This Row],[Data Module Reference]]</f>
        <v>Aileron LH and RH rods and levers - Examine. -</v>
      </c>
      <c r="T53" s="48">
        <v>1200</v>
      </c>
      <c r="U53" s="48"/>
      <c r="V53" s="48">
        <v>12</v>
      </c>
      <c r="W53" s="49">
        <v>1356</v>
      </c>
      <c r="X53" s="49">
        <v>886</v>
      </c>
      <c r="Y53" s="50">
        <v>45652</v>
      </c>
      <c r="Z53" s="51">
        <f>IF(Таблица1[[#This Row],[F.H.]]=0,"---",Таблица1[[#This Row],[F.H.]]+Таблица1[[#This Row],[Last F.H.]])</f>
        <v>2556</v>
      </c>
      <c r="AA53" s="52" t="str">
        <f>IF(Таблица1[[#This Row],[LND]]=0,"---",Таблица1[[#This Row],[LND]]+Таблица1[[#This Row],[Last LND]])</f>
        <v>---</v>
      </c>
      <c r="AB53" s="53">
        <f>IF(Таблица1[[#This Row],[MON]]=0,"---",Таблица1[[#This Row],[Last CAL]]+(Таблица1[[#This Row],[MON]]*30.4375))</f>
        <v>46017.25</v>
      </c>
      <c r="AC53" s="54">
        <f>IF(Таблица1[[#This Row],[Next  F.H.]]="---","---",Таблица1[[#This Row],[Next  F.H.]]-$P$1)</f>
        <v>1200</v>
      </c>
      <c r="AD53" s="54" t="str">
        <f>IF(Таблица1[[#This Row],[Next LND]]="---","---",Таблица1[[#This Row],[Next LND]]-$S$1)</f>
        <v>---</v>
      </c>
      <c r="AE53" s="54">
        <f ca="1">IF(Таблица1[[#This Row],[Next CAL]]="---","---",Таблица1[[#This Row],[Next CAL]]-$U$1)</f>
        <v>234.25</v>
      </c>
    </row>
    <row r="54" spans="2:31" ht="36" customHeight="1" x14ac:dyDescent="0.25">
      <c r="B54" s="36">
        <v>27</v>
      </c>
      <c r="C54" s="37" t="s">
        <v>76</v>
      </c>
      <c r="D54" s="38" t="s">
        <v>278</v>
      </c>
      <c r="E54" s="39" t="s">
        <v>279</v>
      </c>
      <c r="F54" s="39" t="s">
        <v>96</v>
      </c>
      <c r="G54" s="39"/>
      <c r="H54" s="39" t="s">
        <v>206</v>
      </c>
      <c r="I54" s="40" t="s">
        <v>80</v>
      </c>
      <c r="J54" s="106" t="s">
        <v>208</v>
      </c>
      <c r="K54" s="38" t="s">
        <v>51</v>
      </c>
      <c r="L54" s="42" t="s">
        <v>52</v>
      </c>
      <c r="M54" s="43" t="s">
        <v>53</v>
      </c>
      <c r="N54" s="38" t="s">
        <v>54</v>
      </c>
      <c r="O54" s="44">
        <v>0.5</v>
      </c>
      <c r="P54" s="45"/>
      <c r="Q54" s="45"/>
      <c r="R54" s="46" t="str">
        <f>Таблица1[[#This Row],[Task number]]</f>
        <v>27-10/235</v>
      </c>
      <c r="S54" s="55" t="str">
        <f>Таблица1[[#This Row],[Item Name]]&amp;" - "&amp;Таблица1[[#This Row],[Task Description]]&amp;". "&amp;Таблица1[[#This Row],[Data Module Reference]]</f>
        <v>Aileron electrical bonding straps - Examine. -</v>
      </c>
      <c r="T54" s="48">
        <v>1200</v>
      </c>
      <c r="U54" s="48"/>
      <c r="V54" s="48">
        <v>12</v>
      </c>
      <c r="W54" s="49">
        <v>1356</v>
      </c>
      <c r="X54" s="49">
        <v>886</v>
      </c>
      <c r="Y54" s="50">
        <v>45652</v>
      </c>
      <c r="Z54" s="51">
        <f>IF(Таблица1[[#This Row],[F.H.]]=0,"---",Таблица1[[#This Row],[F.H.]]+Таблица1[[#This Row],[Last F.H.]])</f>
        <v>2556</v>
      </c>
      <c r="AA54" s="52" t="str">
        <f>IF(Таблица1[[#This Row],[LND]]=0,"---",Таблица1[[#This Row],[LND]]+Таблица1[[#This Row],[Last LND]])</f>
        <v>---</v>
      </c>
      <c r="AB54" s="53">
        <f>IF(Таблица1[[#This Row],[MON]]=0,"---",Таблица1[[#This Row],[Last CAL]]+(Таблица1[[#This Row],[MON]]*30.4375))</f>
        <v>46017.25</v>
      </c>
      <c r="AC54" s="54">
        <f>IF(Таблица1[[#This Row],[Next  F.H.]]="---","---",Таблица1[[#This Row],[Next  F.H.]]-$P$1)</f>
        <v>1200</v>
      </c>
      <c r="AD54" s="54" t="str">
        <f>IF(Таблица1[[#This Row],[Next LND]]="---","---",Таблица1[[#This Row],[Next LND]]-$S$1)</f>
        <v>---</v>
      </c>
      <c r="AE54" s="54">
        <f ca="1">IF(Таблица1[[#This Row],[Next CAL]]="---","---",Таблица1[[#This Row],[Next CAL]]-$U$1)</f>
        <v>234.25</v>
      </c>
    </row>
    <row r="55" spans="2:31" ht="36" customHeight="1" x14ac:dyDescent="0.25">
      <c r="B55" s="36">
        <v>27</v>
      </c>
      <c r="C55" s="37" t="s">
        <v>76</v>
      </c>
      <c r="D55" s="38" t="s">
        <v>280</v>
      </c>
      <c r="E55" s="39" t="s">
        <v>281</v>
      </c>
      <c r="F55" s="39" t="s">
        <v>143</v>
      </c>
      <c r="G55" s="39"/>
      <c r="H55" s="39" t="s">
        <v>206</v>
      </c>
      <c r="I55" s="40" t="s">
        <v>282</v>
      </c>
      <c r="J55" s="106" t="s">
        <v>208</v>
      </c>
      <c r="K55" s="38" t="s">
        <v>87</v>
      </c>
      <c r="L55" s="42" t="s">
        <v>52</v>
      </c>
      <c r="M55" s="43" t="s">
        <v>53</v>
      </c>
      <c r="N55" s="38" t="s">
        <v>54</v>
      </c>
      <c r="O55" s="44">
        <v>1</v>
      </c>
      <c r="P55" s="45" t="s">
        <v>55</v>
      </c>
      <c r="Q55" s="45" t="s">
        <v>55</v>
      </c>
      <c r="R55" s="46" t="str">
        <f>Таблица1[[#This Row],[Task number]]</f>
        <v>27-10/236</v>
      </c>
      <c r="S55" s="55" t="str">
        <f>Таблица1[[#This Row],[Item Name]]&amp;" - "&amp;Таблица1[[#This Row],[Task Description]]&amp;". "&amp;Таблица1[[#This Row],[Data Module Reference]]</f>
        <v>Aileron control system - Inspection/check. 12-B-27-10-00-00A-313A-A</v>
      </c>
      <c r="T55" s="48">
        <v>1200</v>
      </c>
      <c r="U55" s="48"/>
      <c r="V55" s="48">
        <v>12</v>
      </c>
      <c r="W55" s="49">
        <v>1356</v>
      </c>
      <c r="X55" s="49">
        <v>886</v>
      </c>
      <c r="Y55" s="50">
        <v>45652</v>
      </c>
      <c r="Z55" s="51">
        <f>IF(Таблица1[[#This Row],[F.H.]]=0,"---",Таблица1[[#This Row],[F.H.]]+Таблица1[[#This Row],[Last F.H.]])</f>
        <v>2556</v>
      </c>
      <c r="AA55" s="52" t="str">
        <f>IF(Таблица1[[#This Row],[LND]]=0,"---",Таблица1[[#This Row],[LND]]+Таблица1[[#This Row],[Last LND]])</f>
        <v>---</v>
      </c>
      <c r="AB55" s="53">
        <f>IF(Таблица1[[#This Row],[MON]]=0,"---",Таблица1[[#This Row],[Last CAL]]+(Таблица1[[#This Row],[MON]]*30.4375))</f>
        <v>46017.25</v>
      </c>
      <c r="AC55" s="54">
        <f>IF(Таблица1[[#This Row],[Next  F.H.]]="---","---",Таблица1[[#This Row],[Next  F.H.]]-$P$1)</f>
        <v>1200</v>
      </c>
      <c r="AD55" s="54" t="str">
        <f>IF(Таблица1[[#This Row],[Next LND]]="---","---",Таблица1[[#This Row],[Next LND]]-$S$1)</f>
        <v>---</v>
      </c>
      <c r="AE55" s="54">
        <f ca="1">IF(Таблица1[[#This Row],[Next CAL]]="---","---",Таблица1[[#This Row],[Next CAL]]-$U$1)</f>
        <v>234.25</v>
      </c>
    </row>
    <row r="56" spans="2:31" ht="36" customHeight="1" x14ac:dyDescent="0.25">
      <c r="B56" s="36">
        <v>27</v>
      </c>
      <c r="C56" s="37" t="s">
        <v>76</v>
      </c>
      <c r="D56" s="38" t="s">
        <v>283</v>
      </c>
      <c r="E56" s="39" t="s">
        <v>284</v>
      </c>
      <c r="F56" s="39" t="s">
        <v>285</v>
      </c>
      <c r="G56" s="39"/>
      <c r="H56" s="39" t="s">
        <v>206</v>
      </c>
      <c r="I56" s="40" t="s">
        <v>286</v>
      </c>
      <c r="J56" s="106" t="s">
        <v>208</v>
      </c>
      <c r="K56" s="38" t="s">
        <v>87</v>
      </c>
      <c r="L56" s="42" t="s">
        <v>52</v>
      </c>
      <c r="M56" s="43" t="s">
        <v>53</v>
      </c>
      <c r="N56" s="38" t="s">
        <v>88</v>
      </c>
      <c r="O56" s="44">
        <v>2</v>
      </c>
      <c r="P56" s="45" t="s">
        <v>287</v>
      </c>
      <c r="Q56" s="45" t="s">
        <v>55</v>
      </c>
      <c r="R56" s="46" t="str">
        <f>Таблица1[[#This Row],[Task number]]</f>
        <v>27-10/237</v>
      </c>
      <c r="S56" s="55" t="str">
        <f>Таблица1[[#This Row],[Item Name]]&amp;" - "&amp;Таблица1[[#This Row],[Task Description]]&amp;". "&amp;Таблица1[[#This Row],[Data Module Reference]]</f>
        <v>Aileron cable tension - Check. 12-B-27-10-00-00A-903A-A</v>
      </c>
      <c r="T56" s="48">
        <v>1200</v>
      </c>
      <c r="U56" s="48"/>
      <c r="V56" s="48">
        <v>12</v>
      </c>
      <c r="W56" s="49">
        <v>1356</v>
      </c>
      <c r="X56" s="49">
        <v>886</v>
      </c>
      <c r="Y56" s="50">
        <v>45652</v>
      </c>
      <c r="Z56" s="51">
        <f>IF(Таблица1[[#This Row],[F.H.]]=0,"---",Таблица1[[#This Row],[F.H.]]+Таблица1[[#This Row],[Last F.H.]])</f>
        <v>2556</v>
      </c>
      <c r="AA56" s="52" t="str">
        <f>IF(Таблица1[[#This Row],[LND]]=0,"---",Таблица1[[#This Row],[LND]]+Таблица1[[#This Row],[Last LND]])</f>
        <v>---</v>
      </c>
      <c r="AB56" s="53">
        <f>IF(Таблица1[[#This Row],[MON]]=0,"---",Таблица1[[#This Row],[Last CAL]]+(Таблица1[[#This Row],[MON]]*30.4375))</f>
        <v>46017.25</v>
      </c>
      <c r="AC56" s="54">
        <f>IF(Таблица1[[#This Row],[Next  F.H.]]="---","---",Таблица1[[#This Row],[Next  F.H.]]-$P$1)</f>
        <v>1200</v>
      </c>
      <c r="AD56" s="54" t="str">
        <f>IF(Таблица1[[#This Row],[Next LND]]="---","---",Таблица1[[#This Row],[Next LND]]-$S$1)</f>
        <v>---</v>
      </c>
      <c r="AE56" s="54">
        <f ca="1">IF(Таблица1[[#This Row],[Next CAL]]="---","---",Таблица1[[#This Row],[Next CAL]]-$U$1)</f>
        <v>234.25</v>
      </c>
    </row>
    <row r="57" spans="2:31" ht="36" customHeight="1" x14ac:dyDescent="0.25">
      <c r="B57" s="36">
        <v>27</v>
      </c>
      <c r="C57" s="37" t="s">
        <v>76</v>
      </c>
      <c r="D57" s="38" t="s">
        <v>288</v>
      </c>
      <c r="E57" s="39" t="s">
        <v>289</v>
      </c>
      <c r="F57" s="39" t="s">
        <v>184</v>
      </c>
      <c r="G57" s="39"/>
      <c r="H57" s="39" t="s">
        <v>206</v>
      </c>
      <c r="I57" s="40" t="s">
        <v>290</v>
      </c>
      <c r="J57" s="106" t="s">
        <v>208</v>
      </c>
      <c r="K57" s="38" t="s">
        <v>87</v>
      </c>
      <c r="L57" s="42" t="s">
        <v>52</v>
      </c>
      <c r="M57" s="43" t="s">
        <v>53</v>
      </c>
      <c r="N57" s="38" t="s">
        <v>54</v>
      </c>
      <c r="O57" s="44">
        <v>0.5</v>
      </c>
      <c r="P57" s="45" t="s">
        <v>55</v>
      </c>
      <c r="Q57" s="45" t="s">
        <v>291</v>
      </c>
      <c r="R57" s="46" t="str">
        <f>Таблица1[[#This Row],[Task number]]</f>
        <v>27-10/470</v>
      </c>
      <c r="S57" s="55" t="str">
        <f>Таблица1[[#This Row],[Item Name]]&amp;" - "&amp;Таблица1[[#This Row],[Task Description]]&amp;". "&amp;Таблица1[[#This Row],[Data Module Reference]]</f>
        <v>Aileron control system bearings - Lubricate. 12-B-27-10-00-00A-901A-A</v>
      </c>
      <c r="T57" s="48">
        <v>1200</v>
      </c>
      <c r="U57" s="48"/>
      <c r="V57" s="48">
        <v>12</v>
      </c>
      <c r="W57" s="49">
        <v>1356</v>
      </c>
      <c r="X57" s="49">
        <v>886</v>
      </c>
      <c r="Y57" s="50">
        <v>45652</v>
      </c>
      <c r="Z57" s="51">
        <f>IF(Таблица1[[#This Row],[F.H.]]=0,"---",Таблица1[[#This Row],[F.H.]]+Таблица1[[#This Row],[Last F.H.]])</f>
        <v>2556</v>
      </c>
      <c r="AA57" s="52" t="str">
        <f>IF(Таблица1[[#This Row],[LND]]=0,"---",Таблица1[[#This Row],[LND]]+Таблица1[[#This Row],[Last LND]])</f>
        <v>---</v>
      </c>
      <c r="AB57" s="53">
        <f>IF(Таблица1[[#This Row],[MON]]=0,"---",Таблица1[[#This Row],[Last CAL]]+(Таблица1[[#This Row],[MON]]*30.4375))</f>
        <v>46017.25</v>
      </c>
      <c r="AC57" s="54">
        <f>IF(Таблица1[[#This Row],[Next  F.H.]]="---","---",Таблица1[[#This Row],[Next  F.H.]]-$P$1)</f>
        <v>1200</v>
      </c>
      <c r="AD57" s="54" t="str">
        <f>IF(Таблица1[[#This Row],[Next LND]]="---","---",Таблица1[[#This Row],[Next LND]]-$S$1)</f>
        <v>---</v>
      </c>
      <c r="AE57" s="54">
        <f ca="1">IF(Таблица1[[#This Row],[Next CAL]]="---","---",Таблица1[[#This Row],[Next CAL]]-$U$1)</f>
        <v>234.25</v>
      </c>
    </row>
    <row r="58" spans="2:31" ht="36" customHeight="1" x14ac:dyDescent="0.25">
      <c r="B58" s="36">
        <v>27</v>
      </c>
      <c r="C58" s="37" t="s">
        <v>76</v>
      </c>
      <c r="D58" s="38" t="s">
        <v>292</v>
      </c>
      <c r="E58" s="39" t="s">
        <v>293</v>
      </c>
      <c r="F58" s="39" t="s">
        <v>143</v>
      </c>
      <c r="G58" s="39"/>
      <c r="H58" s="39" t="s">
        <v>206</v>
      </c>
      <c r="I58" s="40" t="s">
        <v>294</v>
      </c>
      <c r="J58" s="106" t="s">
        <v>208</v>
      </c>
      <c r="K58" s="38" t="s">
        <v>87</v>
      </c>
      <c r="L58" s="42" t="s">
        <v>52</v>
      </c>
      <c r="M58" s="43" t="s">
        <v>53</v>
      </c>
      <c r="N58" s="38" t="s">
        <v>54</v>
      </c>
      <c r="O58" s="44">
        <v>1</v>
      </c>
      <c r="P58" s="45" t="s">
        <v>55</v>
      </c>
      <c r="Q58" s="45" t="s">
        <v>55</v>
      </c>
      <c r="R58" s="46" t="str">
        <f>Таблица1[[#This Row],[Task number]]</f>
        <v>27-20/241</v>
      </c>
      <c r="S58" s="55" t="str">
        <f>Таблица1[[#This Row],[Item Name]]&amp;" - "&amp;Таблица1[[#This Row],[Task Description]]&amp;". "&amp;Таблица1[[#This Row],[Data Module Reference]]</f>
        <v>Rudder control system - Inspection/check. 12-B-27-20-00-00A-313A-A</v>
      </c>
      <c r="T58" s="48">
        <v>1200</v>
      </c>
      <c r="U58" s="48"/>
      <c r="V58" s="48">
        <v>12</v>
      </c>
      <c r="W58" s="49">
        <v>1356</v>
      </c>
      <c r="X58" s="49">
        <v>886</v>
      </c>
      <c r="Y58" s="50">
        <v>45652</v>
      </c>
      <c r="Z58" s="51">
        <f>IF(Таблица1[[#This Row],[F.H.]]=0,"---",Таблица1[[#This Row],[F.H.]]+Таблица1[[#This Row],[Last F.H.]])</f>
        <v>2556</v>
      </c>
      <c r="AA58" s="52" t="str">
        <f>IF(Таблица1[[#This Row],[LND]]=0,"---",Таблица1[[#This Row],[LND]]+Таблица1[[#This Row],[Last LND]])</f>
        <v>---</v>
      </c>
      <c r="AB58" s="53">
        <f>IF(Таблица1[[#This Row],[MON]]=0,"---",Таблица1[[#This Row],[Last CAL]]+(Таблица1[[#This Row],[MON]]*30.4375))</f>
        <v>46017.25</v>
      </c>
      <c r="AC58" s="54">
        <f>IF(Таблица1[[#This Row],[Next  F.H.]]="---","---",Таблица1[[#This Row],[Next  F.H.]]-$P$1)</f>
        <v>1200</v>
      </c>
      <c r="AD58" s="54" t="str">
        <f>IF(Таблица1[[#This Row],[Next LND]]="---","---",Таблица1[[#This Row],[Next LND]]-$S$1)</f>
        <v>---</v>
      </c>
      <c r="AE58" s="54">
        <f ca="1">IF(Таблица1[[#This Row],[Next CAL]]="---","---",Таблица1[[#This Row],[Next CAL]]-$U$1)</f>
        <v>234.25</v>
      </c>
    </row>
    <row r="59" spans="2:31" ht="36" customHeight="1" x14ac:dyDescent="0.25">
      <c r="B59" s="36">
        <v>27</v>
      </c>
      <c r="C59" s="37" t="s">
        <v>76</v>
      </c>
      <c r="D59" s="38" t="s">
        <v>295</v>
      </c>
      <c r="E59" s="39" t="s">
        <v>296</v>
      </c>
      <c r="F59" s="39" t="s">
        <v>285</v>
      </c>
      <c r="G59" s="39"/>
      <c r="H59" s="39" t="s">
        <v>206</v>
      </c>
      <c r="I59" s="40" t="s">
        <v>297</v>
      </c>
      <c r="J59" s="106" t="s">
        <v>208</v>
      </c>
      <c r="K59" s="38" t="s">
        <v>87</v>
      </c>
      <c r="L59" s="42" t="s">
        <v>52</v>
      </c>
      <c r="M59" s="43" t="s">
        <v>53</v>
      </c>
      <c r="N59" s="38" t="s">
        <v>88</v>
      </c>
      <c r="O59" s="44">
        <v>2</v>
      </c>
      <c r="P59" s="45" t="s">
        <v>55</v>
      </c>
      <c r="Q59" s="45" t="s">
        <v>298</v>
      </c>
      <c r="R59" s="46" t="str">
        <f>Таблица1[[#This Row],[Task number]]</f>
        <v>27-20/243</v>
      </c>
      <c r="S59" s="55" t="str">
        <f>Таблица1[[#This Row],[Item Name]]&amp;" - "&amp;Таблица1[[#This Row],[Task Description]]&amp;". "&amp;Таблица1[[#This Row],[Data Module Reference]]</f>
        <v>Rudder cable tension - Check. 12-B-27-20-00-00A-903A-A</v>
      </c>
      <c r="T59" s="48">
        <v>1200</v>
      </c>
      <c r="U59" s="48"/>
      <c r="V59" s="48">
        <v>12</v>
      </c>
      <c r="W59" s="49">
        <v>1356</v>
      </c>
      <c r="X59" s="49">
        <v>886</v>
      </c>
      <c r="Y59" s="50">
        <v>45652</v>
      </c>
      <c r="Z59" s="51">
        <f>IF(Таблица1[[#This Row],[F.H.]]=0,"---",Таблица1[[#This Row],[F.H.]]+Таблица1[[#This Row],[Last F.H.]])</f>
        <v>2556</v>
      </c>
      <c r="AA59" s="52" t="str">
        <f>IF(Таблица1[[#This Row],[LND]]=0,"---",Таблица1[[#This Row],[LND]]+Таблица1[[#This Row],[Last LND]])</f>
        <v>---</v>
      </c>
      <c r="AB59" s="53">
        <f>IF(Таблица1[[#This Row],[MON]]=0,"---",Таблица1[[#This Row],[Last CAL]]+(Таблица1[[#This Row],[MON]]*30.4375))</f>
        <v>46017.25</v>
      </c>
      <c r="AC59" s="54">
        <f>IF(Таблица1[[#This Row],[Next  F.H.]]="---","---",Таблица1[[#This Row],[Next  F.H.]]-$P$1)</f>
        <v>1200</v>
      </c>
      <c r="AD59" s="54" t="str">
        <f>IF(Таблица1[[#This Row],[Next LND]]="---","---",Таблица1[[#This Row],[Next LND]]-$S$1)</f>
        <v>---</v>
      </c>
      <c r="AE59" s="54">
        <f ca="1">IF(Таблица1[[#This Row],[Next CAL]]="---","---",Таблица1[[#This Row],[Next CAL]]-$U$1)</f>
        <v>234.25</v>
      </c>
    </row>
    <row r="60" spans="2:31" ht="36" customHeight="1" x14ac:dyDescent="0.25">
      <c r="B60" s="36">
        <v>27</v>
      </c>
      <c r="C60" s="76" t="s">
        <v>76</v>
      </c>
      <c r="D60" s="38" t="s">
        <v>299</v>
      </c>
      <c r="E60" s="39" t="s">
        <v>300</v>
      </c>
      <c r="F60" s="39" t="s">
        <v>96</v>
      </c>
      <c r="G60" s="39"/>
      <c r="H60" s="39" t="s">
        <v>206</v>
      </c>
      <c r="I60" s="40" t="s">
        <v>80</v>
      </c>
      <c r="J60" s="106" t="s">
        <v>208</v>
      </c>
      <c r="K60" s="38" t="s">
        <v>51</v>
      </c>
      <c r="L60" s="42" t="s">
        <v>52</v>
      </c>
      <c r="M60" s="43" t="s">
        <v>53</v>
      </c>
      <c r="N60" s="38" t="s">
        <v>54</v>
      </c>
      <c r="O60" s="44">
        <v>0.5</v>
      </c>
      <c r="P60" s="45" t="s">
        <v>55</v>
      </c>
      <c r="Q60" s="45" t="s">
        <v>55</v>
      </c>
      <c r="R60" s="46" t="str">
        <f>Таблица1[[#This Row],[Task number]]</f>
        <v>27-20/246</v>
      </c>
      <c r="S60" s="55" t="str">
        <f>Таблица1[[#This Row],[Item Name]]&amp;" - "&amp;Таблица1[[#This Row],[Task Description]]&amp;". "&amp;Таблица1[[#This Row],[Data Module Reference]]</f>
        <v>Rudder electrical bonding straps - Examine. -</v>
      </c>
      <c r="T60" s="48">
        <v>1200</v>
      </c>
      <c r="U60" s="48"/>
      <c r="V60" s="48">
        <v>12</v>
      </c>
      <c r="W60" s="49">
        <v>1356</v>
      </c>
      <c r="X60" s="49">
        <v>886</v>
      </c>
      <c r="Y60" s="50">
        <v>45652</v>
      </c>
      <c r="Z60" s="51">
        <f>IF(Таблица1[[#This Row],[F.H.]]=0,"---",Таблица1[[#This Row],[F.H.]]+Таблица1[[#This Row],[Last F.H.]])</f>
        <v>2556</v>
      </c>
      <c r="AA60" s="52" t="str">
        <f>IF(Таблица1[[#This Row],[LND]]=0,"---",Таблица1[[#This Row],[LND]]+Таблица1[[#This Row],[Last LND]])</f>
        <v>---</v>
      </c>
      <c r="AB60" s="53">
        <f>IF(Таблица1[[#This Row],[MON]]=0,"---",Таблица1[[#This Row],[Last CAL]]+(Таблица1[[#This Row],[MON]]*30.4375))</f>
        <v>46017.25</v>
      </c>
      <c r="AC60" s="54">
        <f>IF(Таблица1[[#This Row],[Next  F.H.]]="---","---",Таблица1[[#This Row],[Next  F.H.]]-$P$1)</f>
        <v>1200</v>
      </c>
      <c r="AD60" s="54" t="str">
        <f>IF(Таблица1[[#This Row],[Next LND]]="---","---",Таблица1[[#This Row],[Next LND]]-$S$1)</f>
        <v>---</v>
      </c>
      <c r="AE60" s="54">
        <f ca="1">IF(Таблица1[[#This Row],[Next CAL]]="---","---",Таблица1[[#This Row],[Next CAL]]-$U$1)</f>
        <v>234.25</v>
      </c>
    </row>
    <row r="61" spans="2:31" ht="36" customHeight="1" x14ac:dyDescent="0.25">
      <c r="B61" s="36">
        <v>27</v>
      </c>
      <c r="C61" s="37" t="s">
        <v>76</v>
      </c>
      <c r="D61" s="38" t="s">
        <v>301</v>
      </c>
      <c r="E61" s="39" t="s">
        <v>302</v>
      </c>
      <c r="F61" s="39" t="s">
        <v>96</v>
      </c>
      <c r="G61" s="39"/>
      <c r="H61" s="39" t="s">
        <v>206</v>
      </c>
      <c r="I61" s="40" t="s">
        <v>80</v>
      </c>
      <c r="J61" s="106" t="s">
        <v>208</v>
      </c>
      <c r="K61" s="38" t="s">
        <v>51</v>
      </c>
      <c r="L61" s="42" t="s">
        <v>52</v>
      </c>
      <c r="M61" s="43" t="s">
        <v>53</v>
      </c>
      <c r="N61" s="38" t="s">
        <v>54</v>
      </c>
      <c r="O61" s="44">
        <v>0.5</v>
      </c>
      <c r="P61" s="45" t="s">
        <v>55</v>
      </c>
      <c r="Q61" s="45" t="s">
        <v>251</v>
      </c>
      <c r="R61" s="46" t="str">
        <f>Таблица1[[#This Row],[Task number]]</f>
        <v>27-30/247</v>
      </c>
      <c r="S61" s="55" t="str">
        <f>Таблица1[[#This Row],[Item Name]]&amp;" - "&amp;Таблица1[[#This Row],[Task Description]]&amp;". "&amp;Таблица1[[#This Row],[Data Module Reference]]</f>
        <v>Elevator electrical bonding straps - Examine. -</v>
      </c>
      <c r="T61" s="48">
        <v>1200</v>
      </c>
      <c r="U61" s="48"/>
      <c r="V61" s="48">
        <v>12</v>
      </c>
      <c r="W61" s="49">
        <v>1356</v>
      </c>
      <c r="X61" s="49">
        <v>886</v>
      </c>
      <c r="Y61" s="50">
        <v>45652</v>
      </c>
      <c r="Z61" s="51">
        <f>IF(Таблица1[[#This Row],[F.H.]]=0,"---",Таблица1[[#This Row],[F.H.]]+Таблица1[[#This Row],[Last F.H.]])</f>
        <v>2556</v>
      </c>
      <c r="AA61" s="52" t="str">
        <f>IF(Таблица1[[#This Row],[LND]]=0,"---",Таблица1[[#This Row],[LND]]+Таблица1[[#This Row],[Last LND]])</f>
        <v>---</v>
      </c>
      <c r="AB61" s="53">
        <f>IF(Таблица1[[#This Row],[MON]]=0,"---",Таблица1[[#This Row],[Last CAL]]+(Таблица1[[#This Row],[MON]]*30.4375))</f>
        <v>46017.25</v>
      </c>
      <c r="AC61" s="54">
        <f>IF(Таблица1[[#This Row],[Next  F.H.]]="---","---",Таблица1[[#This Row],[Next  F.H.]]-$P$1)</f>
        <v>1200</v>
      </c>
      <c r="AD61" s="54" t="str">
        <f>IF(Таблица1[[#This Row],[Next LND]]="---","---",Таблица1[[#This Row],[Next LND]]-$S$1)</f>
        <v>---</v>
      </c>
      <c r="AE61" s="54">
        <f ca="1">IF(Таблица1[[#This Row],[Next CAL]]="---","---",Таблица1[[#This Row],[Next CAL]]-$U$1)</f>
        <v>234.25</v>
      </c>
    </row>
    <row r="62" spans="2:31" ht="36" customHeight="1" x14ac:dyDescent="0.25">
      <c r="B62" s="36">
        <v>27</v>
      </c>
      <c r="C62" s="37" t="s">
        <v>76</v>
      </c>
      <c r="D62" s="38" t="s">
        <v>303</v>
      </c>
      <c r="E62" s="39" t="s">
        <v>304</v>
      </c>
      <c r="F62" s="39" t="s">
        <v>143</v>
      </c>
      <c r="G62" s="39"/>
      <c r="H62" s="39" t="s">
        <v>206</v>
      </c>
      <c r="I62" s="40" t="s">
        <v>305</v>
      </c>
      <c r="J62" s="106" t="s">
        <v>208</v>
      </c>
      <c r="K62" s="38" t="s">
        <v>87</v>
      </c>
      <c r="L62" s="42" t="s">
        <v>52</v>
      </c>
      <c r="M62" s="43" t="s">
        <v>53</v>
      </c>
      <c r="N62" s="38" t="s">
        <v>54</v>
      </c>
      <c r="O62" s="44">
        <v>1</v>
      </c>
      <c r="P62" s="45" t="s">
        <v>55</v>
      </c>
      <c r="Q62" s="45" t="s">
        <v>55</v>
      </c>
      <c r="R62" s="46" t="str">
        <f>Таблица1[[#This Row],[Task number]]</f>
        <v>27-30/249</v>
      </c>
      <c r="S62" s="55" t="str">
        <f>Таблица1[[#This Row],[Item Name]]&amp;" - "&amp;Таблица1[[#This Row],[Task Description]]&amp;". "&amp;Таблица1[[#This Row],[Data Module Reference]]</f>
        <v>Elevator control system - Inspection/check. 12-B-27-30-00-00A-313A-A</v>
      </c>
      <c r="T62" s="48">
        <v>1200</v>
      </c>
      <c r="U62" s="48"/>
      <c r="V62" s="48">
        <v>12</v>
      </c>
      <c r="W62" s="49">
        <v>1356</v>
      </c>
      <c r="X62" s="49">
        <v>886</v>
      </c>
      <c r="Y62" s="50">
        <v>45652</v>
      </c>
      <c r="Z62" s="51">
        <f>IF(Таблица1[[#This Row],[F.H.]]=0,"---",Таблица1[[#This Row],[F.H.]]+Таблица1[[#This Row],[Last F.H.]])</f>
        <v>2556</v>
      </c>
      <c r="AA62" s="52" t="str">
        <f>IF(Таблица1[[#This Row],[LND]]=0,"---",Таблица1[[#This Row],[LND]]+Таблица1[[#This Row],[Last LND]])</f>
        <v>---</v>
      </c>
      <c r="AB62" s="53">
        <f>IF(Таблица1[[#This Row],[MON]]=0,"---",Таблица1[[#This Row],[Last CAL]]+(Таблица1[[#This Row],[MON]]*30.4375))</f>
        <v>46017.25</v>
      </c>
      <c r="AC62" s="54">
        <f>IF(Таблица1[[#This Row],[Next  F.H.]]="---","---",Таблица1[[#This Row],[Next  F.H.]]-$P$1)</f>
        <v>1200</v>
      </c>
      <c r="AD62" s="54" t="str">
        <f>IF(Таблица1[[#This Row],[Next LND]]="---","---",Таблица1[[#This Row],[Next LND]]-$S$1)</f>
        <v>---</v>
      </c>
      <c r="AE62" s="54">
        <f ca="1">IF(Таблица1[[#This Row],[Next CAL]]="---","---",Таблица1[[#This Row],[Next CAL]]-$U$1)</f>
        <v>234.25</v>
      </c>
    </row>
    <row r="63" spans="2:31" ht="36" customHeight="1" x14ac:dyDescent="0.25">
      <c r="B63" s="36">
        <v>27</v>
      </c>
      <c r="C63" s="37" t="s">
        <v>76</v>
      </c>
      <c r="D63" s="38" t="s">
        <v>306</v>
      </c>
      <c r="E63" s="39" t="s">
        <v>307</v>
      </c>
      <c r="F63" s="39" t="s">
        <v>285</v>
      </c>
      <c r="G63" s="39"/>
      <c r="H63" s="39" t="s">
        <v>206</v>
      </c>
      <c r="I63" s="40" t="s">
        <v>308</v>
      </c>
      <c r="J63" s="106" t="s">
        <v>208</v>
      </c>
      <c r="K63" s="38" t="s">
        <v>87</v>
      </c>
      <c r="L63" s="42" t="s">
        <v>52</v>
      </c>
      <c r="M63" s="43" t="s">
        <v>53</v>
      </c>
      <c r="N63" s="38" t="s">
        <v>88</v>
      </c>
      <c r="O63" s="44">
        <v>2</v>
      </c>
      <c r="P63" s="45" t="s">
        <v>309</v>
      </c>
      <c r="Q63" s="45" t="s">
        <v>298</v>
      </c>
      <c r="R63" s="46" t="str">
        <f>Таблица1[[#This Row],[Task number]]</f>
        <v>27-30/250</v>
      </c>
      <c r="S63" s="55" t="str">
        <f>Таблица1[[#This Row],[Item Name]]&amp;" - "&amp;Таблица1[[#This Row],[Task Description]]&amp;". "&amp;Таблица1[[#This Row],[Data Module Reference]]</f>
        <v>Elevator cable tension - Check. 12-B-27-30-00-00A-903A-A</v>
      </c>
      <c r="T63" s="48">
        <v>1200</v>
      </c>
      <c r="U63" s="48"/>
      <c r="V63" s="48">
        <v>12</v>
      </c>
      <c r="W63" s="49">
        <v>1356</v>
      </c>
      <c r="X63" s="49">
        <v>886</v>
      </c>
      <c r="Y63" s="50">
        <v>45652</v>
      </c>
      <c r="Z63" s="51">
        <f>IF(Таблица1[[#This Row],[F.H.]]=0,"---",Таблица1[[#This Row],[F.H.]]+Таблица1[[#This Row],[Last F.H.]])</f>
        <v>2556</v>
      </c>
      <c r="AA63" s="52" t="str">
        <f>IF(Таблица1[[#This Row],[LND]]=0,"---",Таблица1[[#This Row],[LND]]+Таблица1[[#This Row],[Last LND]])</f>
        <v>---</v>
      </c>
      <c r="AB63" s="53">
        <f>IF(Таблица1[[#This Row],[MON]]=0,"---",Таблица1[[#This Row],[Last CAL]]+(Таблица1[[#This Row],[MON]]*30.4375))</f>
        <v>46017.25</v>
      </c>
      <c r="AC63" s="54">
        <f>IF(Таблица1[[#This Row],[Next  F.H.]]="---","---",Таблица1[[#This Row],[Next  F.H.]]-$P$1)</f>
        <v>1200</v>
      </c>
      <c r="AD63" s="54" t="str">
        <f>IF(Таблица1[[#This Row],[Next LND]]="---","---",Таблица1[[#This Row],[Next LND]]-$S$1)</f>
        <v>---</v>
      </c>
      <c r="AE63" s="54">
        <f ca="1">IF(Таблица1[[#This Row],[Next CAL]]="---","---",Таблица1[[#This Row],[Next CAL]]-$U$1)</f>
        <v>234.25</v>
      </c>
    </row>
    <row r="64" spans="2:31" ht="36" customHeight="1" x14ac:dyDescent="0.25">
      <c r="B64" s="36">
        <v>27</v>
      </c>
      <c r="C64" s="76" t="s">
        <v>76</v>
      </c>
      <c r="D64" s="38" t="s">
        <v>310</v>
      </c>
      <c r="E64" s="39" t="s">
        <v>311</v>
      </c>
      <c r="F64" s="39" t="s">
        <v>312</v>
      </c>
      <c r="G64" s="39" t="s">
        <v>313</v>
      </c>
      <c r="H64" s="39" t="s">
        <v>206</v>
      </c>
      <c r="I64" s="40" t="s">
        <v>314</v>
      </c>
      <c r="J64" s="106" t="s">
        <v>208</v>
      </c>
      <c r="K64" s="38" t="s">
        <v>87</v>
      </c>
      <c r="L64" s="42" t="s">
        <v>52</v>
      </c>
      <c r="M64" s="43" t="s">
        <v>53</v>
      </c>
      <c r="N64" s="38" t="s">
        <v>54</v>
      </c>
      <c r="O64" s="44">
        <v>0.5</v>
      </c>
      <c r="P64" s="45" t="s">
        <v>55</v>
      </c>
      <c r="Q64" s="45" t="s">
        <v>315</v>
      </c>
      <c r="R64" s="46" t="str">
        <f>Таблица1[[#This Row],[Task number]]</f>
        <v>27-30/514</v>
      </c>
      <c r="S64" s="55" t="str">
        <f>Таблица1[[#This Row],[Item Name]]&amp;" - "&amp;Таблица1[[#This Row],[Task Description]]&amp;". "&amp;Таблица1[[#This Row],[Data Module Reference]]</f>
        <v>Elevator stops - Examine.. 12-B-55-20-01-00A-904B-A</v>
      </c>
      <c r="T64" s="48">
        <v>1200</v>
      </c>
      <c r="U64" s="48"/>
      <c r="V64" s="48">
        <v>12</v>
      </c>
      <c r="W64" s="49">
        <v>1356</v>
      </c>
      <c r="X64" s="49">
        <v>886</v>
      </c>
      <c r="Y64" s="50">
        <v>45652</v>
      </c>
      <c r="Z64" s="51">
        <f>IF(Таблица1[[#This Row],[F.H.]]=0,"---",Таблица1[[#This Row],[F.H.]]+Таблица1[[#This Row],[Last F.H.]])</f>
        <v>2556</v>
      </c>
      <c r="AA64" s="52" t="str">
        <f>IF(Таблица1[[#This Row],[LND]]=0,"---",Таблица1[[#This Row],[LND]]+Таблица1[[#This Row],[Last LND]])</f>
        <v>---</v>
      </c>
      <c r="AB64" s="53">
        <f>IF(Таблица1[[#This Row],[MON]]=0,"---",Таблица1[[#This Row],[Last CAL]]+(Таблица1[[#This Row],[MON]]*30.4375))</f>
        <v>46017.25</v>
      </c>
      <c r="AC64" s="54">
        <f>IF(Таблица1[[#This Row],[Next  F.H.]]="---","---",Таблица1[[#This Row],[Next  F.H.]]-$P$1)</f>
        <v>1200</v>
      </c>
      <c r="AD64" s="54" t="str">
        <f>IF(Таблица1[[#This Row],[Next LND]]="---","---",Таблица1[[#This Row],[Next LND]]-$S$1)</f>
        <v>---</v>
      </c>
      <c r="AE64" s="54">
        <f ca="1">IF(Таблица1[[#This Row],[Next CAL]]="---","---",Таблица1[[#This Row],[Next CAL]]-$U$1)</f>
        <v>234.25</v>
      </c>
    </row>
    <row r="65" spans="2:32" ht="36" customHeight="1" x14ac:dyDescent="0.25">
      <c r="B65" s="36">
        <v>27</v>
      </c>
      <c r="C65" s="37" t="s">
        <v>76</v>
      </c>
      <c r="D65" s="38" t="s">
        <v>316</v>
      </c>
      <c r="E65" s="39" t="s">
        <v>317</v>
      </c>
      <c r="F65" s="39" t="s">
        <v>143</v>
      </c>
      <c r="G65" s="39"/>
      <c r="H65" s="39" t="s">
        <v>206</v>
      </c>
      <c r="I65" s="40" t="s">
        <v>318</v>
      </c>
      <c r="J65" s="106" t="s">
        <v>208</v>
      </c>
      <c r="K65" s="38" t="s">
        <v>87</v>
      </c>
      <c r="L65" s="42" t="s">
        <v>52</v>
      </c>
      <c r="M65" s="43" t="s">
        <v>53</v>
      </c>
      <c r="N65" s="38" t="s">
        <v>54</v>
      </c>
      <c r="O65" s="44">
        <v>0.5</v>
      </c>
      <c r="P65" s="45" t="s">
        <v>319</v>
      </c>
      <c r="Q65" s="45" t="s">
        <v>320</v>
      </c>
      <c r="R65" s="46" t="str">
        <f>Таблица1[[#This Row],[Task number]]</f>
        <v>27-40/252</v>
      </c>
      <c r="S65" s="55" t="str">
        <f>Таблица1[[#This Row],[Item Name]]&amp;" - "&amp;Таблица1[[#This Row],[Task Description]]&amp;". "&amp;Таблица1[[#This Row],[Data Module Reference]]</f>
        <v>Pitch trim actuator and attachments - Inspection/check. 12-B-27-40-01-00A-313A-A</v>
      </c>
      <c r="T65" s="48">
        <v>1200</v>
      </c>
      <c r="U65" s="48"/>
      <c r="V65" s="48">
        <v>12</v>
      </c>
      <c r="W65" s="49">
        <v>1356</v>
      </c>
      <c r="X65" s="49">
        <v>886</v>
      </c>
      <c r="Y65" s="50">
        <v>45652</v>
      </c>
      <c r="Z65" s="51">
        <f>IF(Таблица1[[#This Row],[F.H.]]=0,"---",Таблица1[[#This Row],[F.H.]]+Таблица1[[#This Row],[Last F.H.]])</f>
        <v>2556</v>
      </c>
      <c r="AA65" s="52" t="str">
        <f>IF(Таблица1[[#This Row],[LND]]=0,"---",Таблица1[[#This Row],[LND]]+Таблица1[[#This Row],[Last LND]])</f>
        <v>---</v>
      </c>
      <c r="AB65" s="53">
        <f>IF(Таблица1[[#This Row],[MON]]=0,"---",Таблица1[[#This Row],[Last CAL]]+(Таблица1[[#This Row],[MON]]*30.4375))</f>
        <v>46017.25</v>
      </c>
      <c r="AC65" s="54">
        <f>IF(Таблица1[[#This Row],[Next  F.H.]]="---","---",Таблица1[[#This Row],[Next  F.H.]]-$P$1)</f>
        <v>1200</v>
      </c>
      <c r="AD65" s="54" t="str">
        <f>IF(Таблица1[[#This Row],[Next LND]]="---","---",Таблица1[[#This Row],[Next LND]]-$S$1)</f>
        <v>---</v>
      </c>
      <c r="AE65" s="54">
        <f ca="1">IF(Таблица1[[#This Row],[Next CAL]]="---","---",Таблица1[[#This Row],[Next CAL]]-$U$1)</f>
        <v>234.25</v>
      </c>
    </row>
    <row r="66" spans="2:32" ht="36" customHeight="1" x14ac:dyDescent="0.25">
      <c r="B66" s="36">
        <v>27</v>
      </c>
      <c r="C66" s="37" t="s">
        <v>76</v>
      </c>
      <c r="D66" s="38" t="s">
        <v>321</v>
      </c>
      <c r="E66" s="39" t="s">
        <v>322</v>
      </c>
      <c r="F66" s="39" t="s">
        <v>242</v>
      </c>
      <c r="G66" s="39"/>
      <c r="H66" s="39" t="s">
        <v>206</v>
      </c>
      <c r="I66" s="40" t="s">
        <v>323</v>
      </c>
      <c r="J66" s="106" t="s">
        <v>208</v>
      </c>
      <c r="K66" s="38" t="s">
        <v>191</v>
      </c>
      <c r="L66" s="42" t="s">
        <v>52</v>
      </c>
      <c r="M66" s="43" t="s">
        <v>53</v>
      </c>
      <c r="N66" s="38" t="s">
        <v>88</v>
      </c>
      <c r="O66" s="44">
        <v>1</v>
      </c>
      <c r="P66" s="45" t="s">
        <v>324</v>
      </c>
      <c r="Q66" s="45" t="s">
        <v>55</v>
      </c>
      <c r="R66" s="46" t="str">
        <f>Таблица1[[#This Row],[Task number]]</f>
        <v>27-40/292</v>
      </c>
      <c r="S66" s="55" t="str">
        <f>Таблица1[[#This Row],[Item Name]]&amp;" - "&amp;Таблица1[[#This Row],[Task Description]]&amp;". "&amp;Таблица1[[#This Row],[Data Module Reference]]</f>
        <v>Horizontal stabilizer trim system - Functional test. 12-B-27-40-00-00A-903A-A</v>
      </c>
      <c r="T66" s="48">
        <v>1200</v>
      </c>
      <c r="U66" s="48"/>
      <c r="V66" s="48">
        <v>12</v>
      </c>
      <c r="W66" s="49">
        <v>1356</v>
      </c>
      <c r="X66" s="49">
        <v>886</v>
      </c>
      <c r="Y66" s="50">
        <v>45652</v>
      </c>
      <c r="Z66" s="51">
        <f>IF(Таблица1[[#This Row],[F.H.]]=0,"---",Таблица1[[#This Row],[F.H.]]+Таблица1[[#This Row],[Last F.H.]])</f>
        <v>2556</v>
      </c>
      <c r="AA66" s="52" t="str">
        <f>IF(Таблица1[[#This Row],[LND]]=0,"---",Таблица1[[#This Row],[LND]]+Таблица1[[#This Row],[Last LND]])</f>
        <v>---</v>
      </c>
      <c r="AB66" s="53">
        <f>IF(Таблица1[[#This Row],[MON]]=0,"---",Таблица1[[#This Row],[Last CAL]]+(Таблица1[[#This Row],[MON]]*30.4375))</f>
        <v>46017.25</v>
      </c>
      <c r="AC66" s="54">
        <f>IF(Таблица1[[#This Row],[Next  F.H.]]="---","---",Таблица1[[#This Row],[Next  F.H.]]-$P$1)</f>
        <v>1200</v>
      </c>
      <c r="AD66" s="54" t="str">
        <f>IF(Таблица1[[#This Row],[Next LND]]="---","---",Таблица1[[#This Row],[Next LND]]-$S$1)</f>
        <v>---</v>
      </c>
      <c r="AE66" s="54">
        <f ca="1">IF(Таблица1[[#This Row],[Next CAL]]="---","---",Таблица1[[#This Row],[Next CAL]]-$U$1)</f>
        <v>234.25</v>
      </c>
    </row>
    <row r="67" spans="2:32" ht="36" customHeight="1" x14ac:dyDescent="0.25">
      <c r="B67" s="36">
        <v>27</v>
      </c>
      <c r="C67" s="37" t="s">
        <v>76</v>
      </c>
      <c r="D67" s="38" t="s">
        <v>325</v>
      </c>
      <c r="E67" s="39" t="s">
        <v>326</v>
      </c>
      <c r="F67" s="39" t="s">
        <v>96</v>
      </c>
      <c r="G67" s="39"/>
      <c r="H67" s="39" t="s">
        <v>206</v>
      </c>
      <c r="I67" s="40" t="s">
        <v>80</v>
      </c>
      <c r="J67" s="106" t="s">
        <v>208</v>
      </c>
      <c r="K67" s="38" t="s">
        <v>51</v>
      </c>
      <c r="L67" s="42" t="s">
        <v>52</v>
      </c>
      <c r="M67" s="43" t="s">
        <v>53</v>
      </c>
      <c r="N67" s="38" t="s">
        <v>54</v>
      </c>
      <c r="O67" s="44">
        <v>0.5</v>
      </c>
      <c r="P67" s="45" t="s">
        <v>55</v>
      </c>
      <c r="Q67" s="45" t="s">
        <v>55</v>
      </c>
      <c r="R67" s="46" t="str">
        <f>Таблица1[[#This Row],[Task number]]</f>
        <v>27-50/253</v>
      </c>
      <c r="S67" s="55" t="str">
        <f>Таблица1[[#This Row],[Item Name]]&amp;" - "&amp;Таблица1[[#This Row],[Task Description]]&amp;". "&amp;Таблица1[[#This Row],[Data Module Reference]]</f>
        <v>Flaps electrical bonding straps - Examine. -</v>
      </c>
      <c r="T67" s="48">
        <v>1200</v>
      </c>
      <c r="U67" s="48"/>
      <c r="V67" s="48">
        <v>12</v>
      </c>
      <c r="W67" s="49">
        <v>1356</v>
      </c>
      <c r="X67" s="49">
        <v>886</v>
      </c>
      <c r="Y67" s="50">
        <v>45652</v>
      </c>
      <c r="Z67" s="51">
        <f>IF(Таблица1[[#This Row],[F.H.]]=0,"---",Таблица1[[#This Row],[F.H.]]+Таблица1[[#This Row],[Last F.H.]])</f>
        <v>2556</v>
      </c>
      <c r="AA67" s="52" t="str">
        <f>IF(Таблица1[[#This Row],[LND]]=0,"---",Таблица1[[#This Row],[LND]]+Таблица1[[#This Row],[Last LND]])</f>
        <v>---</v>
      </c>
      <c r="AB67" s="53">
        <f>IF(Таблица1[[#This Row],[MON]]=0,"---",Таблица1[[#This Row],[Last CAL]]+(Таблица1[[#This Row],[MON]]*30.4375))</f>
        <v>46017.25</v>
      </c>
      <c r="AC67" s="54">
        <f>IF(Таблица1[[#This Row],[Next  F.H.]]="---","---",Таблица1[[#This Row],[Next  F.H.]]-$P$1)</f>
        <v>1200</v>
      </c>
      <c r="AD67" s="54" t="str">
        <f>IF(Таблица1[[#This Row],[Next LND]]="---","---",Таблица1[[#This Row],[Next LND]]-$S$1)</f>
        <v>---</v>
      </c>
      <c r="AE67" s="54">
        <f ca="1">IF(Таблица1[[#This Row],[Next CAL]]="---","---",Таблица1[[#This Row],[Next CAL]]-$U$1)</f>
        <v>234.25</v>
      </c>
    </row>
    <row r="68" spans="2:32" ht="36" customHeight="1" x14ac:dyDescent="0.25">
      <c r="B68" s="36">
        <v>27</v>
      </c>
      <c r="C68" s="37" t="s">
        <v>76</v>
      </c>
      <c r="D68" s="38" t="s">
        <v>327</v>
      </c>
      <c r="E68" s="39" t="s">
        <v>328</v>
      </c>
      <c r="F68" s="39" t="s">
        <v>96</v>
      </c>
      <c r="G68" s="39"/>
      <c r="H68" s="39" t="s">
        <v>206</v>
      </c>
      <c r="I68" s="40" t="s">
        <v>80</v>
      </c>
      <c r="J68" s="106" t="s">
        <v>208</v>
      </c>
      <c r="K68" s="38" t="s">
        <v>87</v>
      </c>
      <c r="L68" s="42" t="s">
        <v>52</v>
      </c>
      <c r="M68" s="43" t="s">
        <v>53</v>
      </c>
      <c r="N68" s="38" t="s">
        <v>54</v>
      </c>
      <c r="O68" s="44">
        <v>0.5</v>
      </c>
      <c r="P68" s="45" t="s">
        <v>55</v>
      </c>
      <c r="Q68" s="45" t="s">
        <v>55</v>
      </c>
      <c r="R68" s="46" t="str">
        <f>Таблица1[[#This Row],[Task number]]</f>
        <v>27-50/254</v>
      </c>
      <c r="S68" s="55" t="str">
        <f>Таблица1[[#This Row],[Item Name]]&amp;" - "&amp;Таблица1[[#This Row],[Task Description]]&amp;". "&amp;Таблица1[[#This Row],[Data Module Reference]]</f>
        <v>Flap motor, actuators and flexible drive shafts - Examine. -</v>
      </c>
      <c r="T68" s="48">
        <v>1200</v>
      </c>
      <c r="U68" s="48"/>
      <c r="V68" s="48">
        <v>12</v>
      </c>
      <c r="W68" s="49">
        <v>1356</v>
      </c>
      <c r="X68" s="49">
        <v>886</v>
      </c>
      <c r="Y68" s="50">
        <v>45652</v>
      </c>
      <c r="Z68" s="51">
        <f>IF(Таблица1[[#This Row],[F.H.]]=0,"---",Таблица1[[#This Row],[F.H.]]+Таблица1[[#This Row],[Last F.H.]])</f>
        <v>2556</v>
      </c>
      <c r="AA68" s="52" t="str">
        <f>IF(Таблица1[[#This Row],[LND]]=0,"---",Таблица1[[#This Row],[LND]]+Таблица1[[#This Row],[Last LND]])</f>
        <v>---</v>
      </c>
      <c r="AB68" s="53">
        <f>IF(Таблица1[[#This Row],[MON]]=0,"---",Таблица1[[#This Row],[Last CAL]]+(Таблица1[[#This Row],[MON]]*30.4375))</f>
        <v>46017.25</v>
      </c>
      <c r="AC68" s="54">
        <f>IF(Таблица1[[#This Row],[Next  F.H.]]="---","---",Таблица1[[#This Row],[Next  F.H.]]-$P$1)</f>
        <v>1200</v>
      </c>
      <c r="AD68" s="54" t="str">
        <f>IF(Таблица1[[#This Row],[Next LND]]="---","---",Таблица1[[#This Row],[Next LND]]-$S$1)</f>
        <v>---</v>
      </c>
      <c r="AE68" s="54">
        <f ca="1">IF(Таблица1[[#This Row],[Next CAL]]="---","---",Таблица1[[#This Row],[Next CAL]]-$U$1)</f>
        <v>234.25</v>
      </c>
    </row>
    <row r="69" spans="2:32" ht="36" customHeight="1" x14ac:dyDescent="0.25">
      <c r="B69" s="36">
        <v>27</v>
      </c>
      <c r="C69" s="37" t="s">
        <v>76</v>
      </c>
      <c r="D69" s="38" t="s">
        <v>329</v>
      </c>
      <c r="E69" s="39" t="s">
        <v>78</v>
      </c>
      <c r="F69" s="39" t="s">
        <v>330</v>
      </c>
      <c r="G69" s="39"/>
      <c r="H69" s="39" t="s">
        <v>206</v>
      </c>
      <c r="I69" s="40" t="s">
        <v>331</v>
      </c>
      <c r="J69" s="106" t="s">
        <v>208</v>
      </c>
      <c r="K69" s="38" t="s">
        <v>106</v>
      </c>
      <c r="L69" s="42" t="s">
        <v>52</v>
      </c>
      <c r="M69" s="43" t="s">
        <v>53</v>
      </c>
      <c r="N69" s="38" t="s">
        <v>88</v>
      </c>
      <c r="O69" s="44">
        <v>1</v>
      </c>
      <c r="P69" s="45" t="s">
        <v>332</v>
      </c>
      <c r="Q69" s="45" t="s">
        <v>333</v>
      </c>
      <c r="R69" s="46" t="str">
        <f>Таблица1[[#This Row],[Task number]]</f>
        <v>27-50/255</v>
      </c>
      <c r="S69" s="55" t="str">
        <f>Таблица1[[#This Row],[Item Name]]&amp;" - "&amp;Таблица1[[#This Row],[Task Description]]&amp;". "&amp;Таблица1[[#This Row],[Data Module Reference]]</f>
        <v>Flaps - Functional test and asymmetry monitor test. 12-B-27-50-00-00A-903A-A</v>
      </c>
      <c r="T69" s="48">
        <v>1200</v>
      </c>
      <c r="U69" s="48"/>
      <c r="V69" s="48">
        <v>12</v>
      </c>
      <c r="W69" s="49">
        <v>1356</v>
      </c>
      <c r="X69" s="49">
        <v>886</v>
      </c>
      <c r="Y69" s="50">
        <v>45652</v>
      </c>
      <c r="Z69" s="51">
        <f>IF(Таблица1[[#This Row],[F.H.]]=0,"---",Таблица1[[#This Row],[F.H.]]+Таблица1[[#This Row],[Last F.H.]])</f>
        <v>2556</v>
      </c>
      <c r="AA69" s="52" t="str">
        <f>IF(Таблица1[[#This Row],[LND]]=0,"---",Таблица1[[#This Row],[LND]]+Таблица1[[#This Row],[Last LND]])</f>
        <v>---</v>
      </c>
      <c r="AB69" s="53">
        <f>IF(Таблица1[[#This Row],[MON]]=0,"---",Таблица1[[#This Row],[Last CAL]]+(Таблица1[[#This Row],[MON]]*30.4375))</f>
        <v>46017.25</v>
      </c>
      <c r="AC69" s="54">
        <f>IF(Таблица1[[#This Row],[Next  F.H.]]="---","---",Таблица1[[#This Row],[Next  F.H.]]-$P$1)</f>
        <v>1200</v>
      </c>
      <c r="AD69" s="54" t="str">
        <f>IF(Таблица1[[#This Row],[Next LND]]="---","---",Таблица1[[#This Row],[Next LND]]-$S$1)</f>
        <v>---</v>
      </c>
      <c r="AE69" s="54">
        <f ca="1">IF(Таблица1[[#This Row],[Next CAL]]="---","---",Таблица1[[#This Row],[Next CAL]]-$U$1)</f>
        <v>234.25</v>
      </c>
    </row>
    <row r="70" spans="2:32" ht="36" customHeight="1" x14ac:dyDescent="0.25">
      <c r="B70" s="56">
        <v>29</v>
      </c>
      <c r="C70" s="57" t="s">
        <v>334</v>
      </c>
      <c r="D70" s="58" t="s">
        <v>335</v>
      </c>
      <c r="E70" s="59" t="s">
        <v>336</v>
      </c>
      <c r="F70" s="59" t="s">
        <v>337</v>
      </c>
      <c r="G70" s="59"/>
      <c r="H70" s="59" t="s">
        <v>206</v>
      </c>
      <c r="I70" s="60" t="s">
        <v>338</v>
      </c>
      <c r="J70" s="61" t="s">
        <v>208</v>
      </c>
      <c r="K70" s="62" t="s">
        <v>87</v>
      </c>
      <c r="L70" s="63" t="s">
        <v>52</v>
      </c>
      <c r="M70" s="64" t="s">
        <v>53</v>
      </c>
      <c r="N70" s="58" t="s">
        <v>54</v>
      </c>
      <c r="O70" s="65">
        <v>0.5</v>
      </c>
      <c r="P70" s="61" t="s">
        <v>339</v>
      </c>
      <c r="Q70" s="61" t="s">
        <v>340</v>
      </c>
      <c r="R70" s="66" t="str">
        <f>Таблица1[[#This Row],[Task number]]</f>
        <v>29-10/257</v>
      </c>
      <c r="S70" s="67" t="str">
        <f>Таблица1[[#This Row],[Item Name]]&amp;" - "&amp;Таблица1[[#This Row],[Task Description]]&amp;". "&amp;Таблица1[[#This Row],[Data Module Reference]]</f>
        <v>Power pack (If installed) - Examine, specially for leaks and cracks on the end plates and where motor is attached. 12-B-29-00-00-00A-902A-A</v>
      </c>
      <c r="T70" s="68"/>
      <c r="U70" s="68"/>
      <c r="V70" s="68"/>
      <c r="W70" s="68"/>
      <c r="X70" s="68"/>
      <c r="Y70" s="69"/>
      <c r="Z70" s="70" t="str">
        <f>IF(Таблица1[[#This Row],[F.H.]]=0,"---",Таблица1[[#This Row],[F.H.]]+Таблица1[[#This Row],[Last F.H.]])</f>
        <v>---</v>
      </c>
      <c r="AA70" s="71" t="str">
        <f>IF(Таблица1[[#This Row],[LND]]=0,"---",Таблица1[[#This Row],[LND]]+Таблица1[[#This Row],[Last LND]])</f>
        <v>---</v>
      </c>
      <c r="AB70" s="72" t="str">
        <f>IF(Таблица1[[#This Row],[MON]]=0,"---",Таблица1[[#This Row],[Last CAL]]+(Таблица1[[#This Row],[MON]]*30.4375))</f>
        <v>---</v>
      </c>
      <c r="AC70" s="71" t="str">
        <f>IF(Таблица1[[#This Row],[Next  F.H.]]="---","---",Таблица1[[#This Row],[Next  F.H.]]-$P$1)</f>
        <v>---</v>
      </c>
      <c r="AD70" s="71" t="str">
        <f>IF(Таблица1[[#This Row],[Next LND]]="---","---",Таблица1[[#This Row],[Next LND]]-$S$1)</f>
        <v>---</v>
      </c>
      <c r="AE70" s="71" t="str">
        <f>IF(Таблица1[[#This Row],[Next CAL]]="---","---",Таблица1[[#This Row],[Next CAL]]-$U$1)</f>
        <v>---</v>
      </c>
      <c r="AF70" s="73" t="s">
        <v>107</v>
      </c>
    </row>
    <row r="71" spans="2:32" ht="36" customHeight="1" x14ac:dyDescent="0.25">
      <c r="B71" s="56">
        <v>29</v>
      </c>
      <c r="C71" s="57" t="s">
        <v>334</v>
      </c>
      <c r="D71" s="58" t="s">
        <v>341</v>
      </c>
      <c r="E71" s="59" t="s">
        <v>342</v>
      </c>
      <c r="F71" s="59" t="s">
        <v>343</v>
      </c>
      <c r="G71" s="59"/>
      <c r="H71" s="59" t="s">
        <v>206</v>
      </c>
      <c r="I71" s="60" t="s">
        <v>344</v>
      </c>
      <c r="J71" s="61" t="s">
        <v>208</v>
      </c>
      <c r="K71" s="58" t="s">
        <v>87</v>
      </c>
      <c r="L71" s="63" t="s">
        <v>52</v>
      </c>
      <c r="M71" s="64" t="s">
        <v>53</v>
      </c>
      <c r="N71" s="58" t="s">
        <v>54</v>
      </c>
      <c r="O71" s="65">
        <v>0.5</v>
      </c>
      <c r="P71" s="61" t="s">
        <v>345</v>
      </c>
      <c r="Q71" s="61" t="s">
        <v>346</v>
      </c>
      <c r="R71" s="66" t="str">
        <f>Таблица1[[#This Row],[Task number]]</f>
        <v>29-10/258</v>
      </c>
      <c r="S71" s="67" t="str">
        <f>Таблица1[[#This Row],[Item Name]]&amp;" - "&amp;Таблица1[[#This Row],[Task Description]]&amp;". "&amp;Таблица1[[#This Row],[Data Module Reference]]</f>
        <v>Nitrogen accumulator (P/N 960.30.01.291) (If installed) - Check nitrogen pressure and fill as necessary. 12-B-29-10-02-00A-901A-A</v>
      </c>
      <c r="T71" s="68"/>
      <c r="U71" s="68"/>
      <c r="V71" s="68"/>
      <c r="W71" s="68"/>
      <c r="X71" s="68"/>
      <c r="Y71" s="69"/>
      <c r="Z71" s="70" t="str">
        <f>IF(Таблица1[[#This Row],[F.H.]]=0,"---",Таблица1[[#This Row],[F.H.]]+Таблица1[[#This Row],[Last F.H.]])</f>
        <v>---</v>
      </c>
      <c r="AA71" s="71" t="str">
        <f>IF(Таблица1[[#This Row],[LND]]=0,"---",Таблица1[[#This Row],[LND]]+Таблица1[[#This Row],[Last LND]])</f>
        <v>---</v>
      </c>
      <c r="AB71" s="72" t="str">
        <f>IF(Таблица1[[#This Row],[MON]]=0,"---",Таблица1[[#This Row],[Last CAL]]+(Таблица1[[#This Row],[MON]]*30.4375))</f>
        <v>---</v>
      </c>
      <c r="AC71" s="71" t="str">
        <f>IF(Таблица1[[#This Row],[Next  F.H.]]="---","---",Таблица1[[#This Row],[Next  F.H.]]-$P$1)</f>
        <v>---</v>
      </c>
      <c r="AD71" s="71" t="str">
        <f>IF(Таблица1[[#This Row],[Next LND]]="---","---",Таблица1[[#This Row],[Next LND]]-$S$1)</f>
        <v>---</v>
      </c>
      <c r="AE71" s="71" t="str">
        <f>IF(Таблица1[[#This Row],[Next CAL]]="---","---",Таблица1[[#This Row],[Next CAL]]-$U$1)</f>
        <v>---</v>
      </c>
      <c r="AF71" s="73" t="s">
        <v>107</v>
      </c>
    </row>
    <row r="72" spans="2:32" ht="36" customHeight="1" x14ac:dyDescent="0.25">
      <c r="B72" s="56">
        <v>29</v>
      </c>
      <c r="C72" s="57" t="s">
        <v>334</v>
      </c>
      <c r="D72" s="58" t="s">
        <v>347</v>
      </c>
      <c r="E72" s="59" t="s">
        <v>348</v>
      </c>
      <c r="F72" s="59" t="s">
        <v>349</v>
      </c>
      <c r="G72" s="59"/>
      <c r="H72" s="59" t="s">
        <v>206</v>
      </c>
      <c r="I72" s="60" t="s">
        <v>80</v>
      </c>
      <c r="J72" s="61" t="s">
        <v>208</v>
      </c>
      <c r="K72" s="58" t="s">
        <v>87</v>
      </c>
      <c r="L72" s="63" t="s">
        <v>52</v>
      </c>
      <c r="M72" s="64" t="s">
        <v>53</v>
      </c>
      <c r="N72" s="58" t="s">
        <v>54</v>
      </c>
      <c r="O72" s="65">
        <v>0.5</v>
      </c>
      <c r="P72" s="61" t="s">
        <v>55</v>
      </c>
      <c r="Q72" s="61" t="s">
        <v>55</v>
      </c>
      <c r="R72" s="66" t="str">
        <f>Таблица1[[#This Row],[Task number]]</f>
        <v>29-10/259</v>
      </c>
      <c r="S72" s="67" t="str">
        <f>Таблица1[[#This Row],[Item Name]]&amp;" - "&amp;Таблица1[[#This Row],[Task Description]]&amp;". "&amp;Таблица1[[#This Row],[Data Module Reference]]</f>
        <v>Power pack electric motor shaft seal drain fluid collector bottle (If installed). (Post SB 29–002 and MSN 1001-9999) - Remove, clean and reinstall. -</v>
      </c>
      <c r="T72" s="68"/>
      <c r="U72" s="68"/>
      <c r="V72" s="68"/>
      <c r="W72" s="68"/>
      <c r="X72" s="68"/>
      <c r="Y72" s="69"/>
      <c r="Z72" s="70" t="str">
        <f>IF(Таблица1[[#This Row],[F.H.]]=0,"---",Таблица1[[#This Row],[F.H.]]+Таблица1[[#This Row],[Last F.H.]])</f>
        <v>---</v>
      </c>
      <c r="AA72" s="71" t="str">
        <f>IF(Таблица1[[#This Row],[LND]]=0,"---",Таблица1[[#This Row],[LND]]+Таблица1[[#This Row],[Last LND]])</f>
        <v>---</v>
      </c>
      <c r="AB72" s="72" t="str">
        <f>IF(Таблица1[[#This Row],[MON]]=0,"---",Таблица1[[#This Row],[Last CAL]]+(Таблица1[[#This Row],[MON]]*30.4375))</f>
        <v>---</v>
      </c>
      <c r="AC72" s="71" t="str">
        <f>IF(Таблица1[[#This Row],[Next  F.H.]]="---","---",Таблица1[[#This Row],[Next  F.H.]]-$P$1)</f>
        <v>---</v>
      </c>
      <c r="AD72" s="71" t="str">
        <f>IF(Таблица1[[#This Row],[Next LND]]="---","---",Таблица1[[#This Row],[Next LND]]-$S$1)</f>
        <v>---</v>
      </c>
      <c r="AE72" s="71" t="str">
        <f>IF(Таблица1[[#This Row],[Next CAL]]="---","---",Таблица1[[#This Row],[Next CAL]]-$U$1)</f>
        <v>---</v>
      </c>
      <c r="AF72" s="73" t="s">
        <v>107</v>
      </c>
    </row>
    <row r="73" spans="2:32" ht="36" customHeight="1" x14ac:dyDescent="0.25">
      <c r="B73" s="36">
        <v>30</v>
      </c>
      <c r="C73" s="37" t="s">
        <v>350</v>
      </c>
      <c r="D73" s="38" t="s">
        <v>351</v>
      </c>
      <c r="E73" s="39" t="s">
        <v>352</v>
      </c>
      <c r="F73" s="39" t="s">
        <v>242</v>
      </c>
      <c r="G73" s="39"/>
      <c r="H73" s="39" t="s">
        <v>206</v>
      </c>
      <c r="I73" s="40" t="s">
        <v>353</v>
      </c>
      <c r="J73" s="106" t="s">
        <v>208</v>
      </c>
      <c r="K73" s="38" t="s">
        <v>87</v>
      </c>
      <c r="L73" s="42" t="s">
        <v>52</v>
      </c>
      <c r="M73" s="43" t="s">
        <v>53</v>
      </c>
      <c r="N73" s="38" t="s">
        <v>88</v>
      </c>
      <c r="O73" s="44">
        <v>1</v>
      </c>
      <c r="P73" s="45" t="s">
        <v>354</v>
      </c>
      <c r="Q73" s="45" t="s">
        <v>355</v>
      </c>
      <c r="R73" s="46" t="str">
        <f>Таблица1[[#This Row],[Task number]]</f>
        <v>30-10/260</v>
      </c>
      <c r="S73" s="55" t="str">
        <f>Таблица1[[#This Row],[Item Name]]&amp;" - "&amp;Таблица1[[#This Row],[Task Description]]&amp;". "&amp;Таблица1[[#This Row],[Data Module Reference]]</f>
        <v>Airfoil de-ice system - Functional test. 12-B-30-10-00-00A-903A-A --- or  --- 12-B-30-10-00-00A-903B-A</v>
      </c>
      <c r="T73" s="48">
        <v>1200</v>
      </c>
      <c r="U73" s="48"/>
      <c r="V73" s="48">
        <v>12</v>
      </c>
      <c r="W73" s="49">
        <v>1356</v>
      </c>
      <c r="X73" s="49">
        <v>886</v>
      </c>
      <c r="Y73" s="50">
        <v>45652</v>
      </c>
      <c r="Z73" s="51">
        <f>IF(Таблица1[[#This Row],[F.H.]]=0,"---",Таблица1[[#This Row],[F.H.]]+Таблица1[[#This Row],[Last F.H.]])</f>
        <v>2556</v>
      </c>
      <c r="AA73" s="52" t="str">
        <f>IF(Таблица1[[#This Row],[LND]]=0,"---",Таблица1[[#This Row],[LND]]+Таблица1[[#This Row],[Last LND]])</f>
        <v>---</v>
      </c>
      <c r="AB73" s="53">
        <f>IF(Таблица1[[#This Row],[MON]]=0,"---",Таблица1[[#This Row],[Last CAL]]+(Таблица1[[#This Row],[MON]]*30.4375))</f>
        <v>46017.25</v>
      </c>
      <c r="AC73" s="54">
        <f>IF(Таблица1[[#This Row],[Next  F.H.]]="---","---",Таблица1[[#This Row],[Next  F.H.]]-$P$1)</f>
        <v>1200</v>
      </c>
      <c r="AD73" s="54" t="str">
        <f>IF(Таблица1[[#This Row],[Next LND]]="---","---",Таблица1[[#This Row],[Next LND]]-$S$1)</f>
        <v>---</v>
      </c>
      <c r="AE73" s="54">
        <f ca="1">IF(Таблица1[[#This Row],[Next CAL]]="---","---",Таблица1[[#This Row],[Next CAL]]-$U$1)</f>
        <v>234.25</v>
      </c>
    </row>
    <row r="74" spans="2:32" ht="36" customHeight="1" x14ac:dyDescent="0.25">
      <c r="B74" s="36">
        <v>30</v>
      </c>
      <c r="C74" s="37" t="s">
        <v>350</v>
      </c>
      <c r="D74" s="38" t="s">
        <v>356</v>
      </c>
      <c r="E74" s="39" t="s">
        <v>357</v>
      </c>
      <c r="F74" s="39" t="s">
        <v>358</v>
      </c>
      <c r="G74" s="39"/>
      <c r="H74" s="39" t="s">
        <v>206</v>
      </c>
      <c r="I74" s="40" t="s">
        <v>80</v>
      </c>
      <c r="J74" s="106" t="s">
        <v>208</v>
      </c>
      <c r="K74" s="38" t="s">
        <v>87</v>
      </c>
      <c r="L74" s="42" t="s">
        <v>52</v>
      </c>
      <c r="M74" s="43" t="s">
        <v>53</v>
      </c>
      <c r="N74" s="38" t="s">
        <v>54</v>
      </c>
      <c r="O74" s="44">
        <v>1</v>
      </c>
      <c r="P74" s="45" t="s">
        <v>55</v>
      </c>
      <c r="Q74" s="45" t="s">
        <v>55</v>
      </c>
      <c r="R74" s="46" t="str">
        <f>Таблица1[[#This Row],[Task number]]</f>
        <v>30-20/261</v>
      </c>
      <c r="S74" s="55" t="str">
        <f>Таблица1[[#This Row],[Item Name]]&amp;" - "&amp;Таблица1[[#This Row],[Task Description]]&amp;". "&amp;Таблица1[[#This Row],[Data Module Reference]]</f>
        <v>Air by-pass door and operating mechanism - Examine and lubricate with minimum quantity of CPC (P10-001). -</v>
      </c>
      <c r="T74" s="48">
        <v>1200</v>
      </c>
      <c r="U74" s="48"/>
      <c r="V74" s="48">
        <v>12</v>
      </c>
      <c r="W74" s="49">
        <v>1356</v>
      </c>
      <c r="X74" s="49">
        <v>886</v>
      </c>
      <c r="Y74" s="50">
        <v>45652</v>
      </c>
      <c r="Z74" s="51">
        <f>IF(Таблица1[[#This Row],[F.H.]]=0,"---",Таблица1[[#This Row],[F.H.]]+Таблица1[[#This Row],[Last F.H.]])</f>
        <v>2556</v>
      </c>
      <c r="AA74" s="52" t="str">
        <f>IF(Таблица1[[#This Row],[LND]]=0,"---",Таблица1[[#This Row],[LND]]+Таблица1[[#This Row],[Last LND]])</f>
        <v>---</v>
      </c>
      <c r="AB74" s="53">
        <f>IF(Таблица1[[#This Row],[MON]]=0,"---",Таблица1[[#This Row],[Last CAL]]+(Таблица1[[#This Row],[MON]]*30.4375))</f>
        <v>46017.25</v>
      </c>
      <c r="AC74" s="54">
        <f>IF(Таблица1[[#This Row],[Next  F.H.]]="---","---",Таблица1[[#This Row],[Next  F.H.]]-$P$1)</f>
        <v>1200</v>
      </c>
      <c r="AD74" s="54" t="str">
        <f>IF(Таблица1[[#This Row],[Next LND]]="---","---",Таблица1[[#This Row],[Next LND]]-$S$1)</f>
        <v>---</v>
      </c>
      <c r="AE74" s="54">
        <f ca="1">IF(Таблица1[[#This Row],[Next CAL]]="---","---",Таблица1[[#This Row],[Next CAL]]-$U$1)</f>
        <v>234.25</v>
      </c>
    </row>
    <row r="75" spans="2:32" ht="36" customHeight="1" x14ac:dyDescent="0.25">
      <c r="B75" s="36">
        <v>31</v>
      </c>
      <c r="C75" s="37" t="s">
        <v>359</v>
      </c>
      <c r="D75" s="38" t="s">
        <v>360</v>
      </c>
      <c r="E75" s="39" t="s">
        <v>361</v>
      </c>
      <c r="F75" s="39" t="s">
        <v>232</v>
      </c>
      <c r="G75" s="39"/>
      <c r="H75" s="39" t="s">
        <v>206</v>
      </c>
      <c r="I75" s="40" t="s">
        <v>362</v>
      </c>
      <c r="J75" s="106" t="s">
        <v>208</v>
      </c>
      <c r="K75" s="38" t="s">
        <v>106</v>
      </c>
      <c r="L75" s="42" t="s">
        <v>52</v>
      </c>
      <c r="M75" s="43" t="s">
        <v>53</v>
      </c>
      <c r="N75" s="38" t="s">
        <v>54</v>
      </c>
      <c r="O75" s="44">
        <v>2</v>
      </c>
      <c r="P75" s="45" t="s">
        <v>363</v>
      </c>
      <c r="Q75" s="45" t="s">
        <v>55</v>
      </c>
      <c r="R75" s="46" t="str">
        <f>Таблица1[[#This Row],[Task number]]</f>
        <v>31-30/421</v>
      </c>
      <c r="S75" s="55" t="str">
        <f>Таблица1[[#This Row],[Item Name]]&amp;" - "&amp;Таблица1[[#This Row],[Task Description]]&amp;". "&amp;Таблица1[[#This Row],[Data Module Reference]]</f>
        <v>LDR (if installed) - Operational test. 12-B-31-30-01-00A-903A-A</v>
      </c>
      <c r="T75" s="48">
        <v>1200</v>
      </c>
      <c r="U75" s="48"/>
      <c r="V75" s="48">
        <v>12</v>
      </c>
      <c r="W75" s="49">
        <v>1356</v>
      </c>
      <c r="X75" s="49">
        <v>886</v>
      </c>
      <c r="Y75" s="50">
        <v>45652</v>
      </c>
      <c r="Z75" s="51">
        <f>IF(Таблица1[[#This Row],[F.H.]]=0,"---",Таблица1[[#This Row],[F.H.]]+Таблица1[[#This Row],[Last F.H.]])</f>
        <v>2556</v>
      </c>
      <c r="AA75" s="52" t="str">
        <f>IF(Таблица1[[#This Row],[LND]]=0,"---",Таблица1[[#This Row],[LND]]+Таблица1[[#This Row],[Last LND]])</f>
        <v>---</v>
      </c>
      <c r="AB75" s="53">
        <f>IF(Таблица1[[#This Row],[MON]]=0,"---",Таблица1[[#This Row],[Last CAL]]+(Таблица1[[#This Row],[MON]]*30.4375))</f>
        <v>46017.25</v>
      </c>
      <c r="AC75" s="54">
        <f>IF(Таблица1[[#This Row],[Next  F.H.]]="---","---",Таблица1[[#This Row],[Next  F.H.]]-$P$1)</f>
        <v>1200</v>
      </c>
      <c r="AD75" s="54" t="str">
        <f>IF(Таблица1[[#This Row],[Next LND]]="---","---",Таблица1[[#This Row],[Next LND]]-$S$1)</f>
        <v>---</v>
      </c>
      <c r="AE75" s="54">
        <f ca="1">IF(Таблица1[[#This Row],[Next CAL]]="---","---",Таблица1[[#This Row],[Next CAL]]-$U$1)</f>
        <v>234.25</v>
      </c>
    </row>
    <row r="76" spans="2:32" ht="36" customHeight="1" x14ac:dyDescent="0.25">
      <c r="B76" s="36">
        <v>32</v>
      </c>
      <c r="C76" s="37" t="s">
        <v>93</v>
      </c>
      <c r="D76" s="38" t="s">
        <v>364</v>
      </c>
      <c r="E76" s="39" t="s">
        <v>365</v>
      </c>
      <c r="F76" s="39" t="s">
        <v>96</v>
      </c>
      <c r="G76" s="39"/>
      <c r="H76" s="39" t="s">
        <v>206</v>
      </c>
      <c r="I76" s="40" t="s">
        <v>80</v>
      </c>
      <c r="J76" s="106" t="s">
        <v>208</v>
      </c>
      <c r="K76" s="38" t="s">
        <v>191</v>
      </c>
      <c r="L76" s="42" t="s">
        <v>52</v>
      </c>
      <c r="M76" s="43" t="s">
        <v>53</v>
      </c>
      <c r="N76" s="38" t="s">
        <v>54</v>
      </c>
      <c r="O76" s="44">
        <v>0.5</v>
      </c>
      <c r="P76" s="45" t="s">
        <v>55</v>
      </c>
      <c r="Q76" s="45" t="s">
        <v>55</v>
      </c>
      <c r="R76" s="46" t="str">
        <f>Таблица1[[#This Row],[Task number]]</f>
        <v>32-10/263</v>
      </c>
      <c r="S76" s="55" t="str">
        <f>Таблица1[[#This Row],[Item Name]]&amp;" - "&amp;Таблица1[[#This Row],[Task Description]]&amp;". "&amp;Таблица1[[#This Row],[Data Module Reference]]</f>
        <v>Main landing gear electrical bonding straps - Examine. -</v>
      </c>
      <c r="T76" s="48">
        <v>1200</v>
      </c>
      <c r="U76" s="48"/>
      <c r="V76" s="48">
        <v>12</v>
      </c>
      <c r="W76" s="49">
        <v>1356</v>
      </c>
      <c r="X76" s="49">
        <v>886</v>
      </c>
      <c r="Y76" s="50">
        <v>45652</v>
      </c>
      <c r="Z76" s="51">
        <f>IF(Таблица1[[#This Row],[F.H.]]=0,"---",Таблица1[[#This Row],[F.H.]]+Таблица1[[#This Row],[Last F.H.]])</f>
        <v>2556</v>
      </c>
      <c r="AA76" s="52" t="str">
        <f>IF(Таблица1[[#This Row],[LND]]=0,"---",Таблица1[[#This Row],[LND]]+Таблица1[[#This Row],[Last LND]])</f>
        <v>---</v>
      </c>
      <c r="AB76" s="53">
        <f>IF(Таблица1[[#This Row],[MON]]=0,"---",Таблица1[[#This Row],[Last CAL]]+(Таблица1[[#This Row],[MON]]*30.4375))</f>
        <v>46017.25</v>
      </c>
      <c r="AC76" s="54">
        <f>IF(Таблица1[[#This Row],[Next  F.H.]]="---","---",Таблица1[[#This Row],[Next  F.H.]]-$P$1)</f>
        <v>1200</v>
      </c>
      <c r="AD76" s="54" t="str">
        <f>IF(Таблица1[[#This Row],[Next LND]]="---","---",Таблица1[[#This Row],[Next LND]]-$S$1)</f>
        <v>---</v>
      </c>
      <c r="AE76" s="54">
        <f ca="1">IF(Таблица1[[#This Row],[Next CAL]]="---","---",Таблица1[[#This Row],[Next CAL]]-$U$1)</f>
        <v>234.25</v>
      </c>
    </row>
    <row r="77" spans="2:32" ht="36" customHeight="1" x14ac:dyDescent="0.25">
      <c r="B77" s="36">
        <v>32</v>
      </c>
      <c r="C77" s="76" t="s">
        <v>93</v>
      </c>
      <c r="D77" s="38" t="s">
        <v>366</v>
      </c>
      <c r="E77" s="39" t="s">
        <v>367</v>
      </c>
      <c r="F77" s="39" t="s">
        <v>96</v>
      </c>
      <c r="G77" s="39"/>
      <c r="H77" s="39" t="s">
        <v>206</v>
      </c>
      <c r="I77" s="40" t="s">
        <v>80</v>
      </c>
      <c r="J77" s="106" t="s">
        <v>208</v>
      </c>
      <c r="K77" s="38" t="s">
        <v>191</v>
      </c>
      <c r="L77" s="42" t="s">
        <v>52</v>
      </c>
      <c r="M77" s="43" t="s">
        <v>53</v>
      </c>
      <c r="N77" s="38" t="s">
        <v>54</v>
      </c>
      <c r="O77" s="44">
        <v>0.5</v>
      </c>
      <c r="P77" s="45" t="s">
        <v>55</v>
      </c>
      <c r="Q77" s="45" t="s">
        <v>55</v>
      </c>
      <c r="R77" s="46" t="str">
        <f>Таблица1[[#This Row],[Task number]]</f>
        <v>32-20/265</v>
      </c>
      <c r="S77" s="55" t="str">
        <f>Таблица1[[#This Row],[Item Name]]&amp;" - "&amp;Таблица1[[#This Row],[Task Description]]&amp;". "&amp;Таблица1[[#This Row],[Data Module Reference]]</f>
        <v>Nose landing gear electrical bonding straps - Examine. -</v>
      </c>
      <c r="T77" s="48">
        <v>1200</v>
      </c>
      <c r="U77" s="48"/>
      <c r="V77" s="48">
        <v>12</v>
      </c>
      <c r="W77" s="49">
        <v>1356</v>
      </c>
      <c r="X77" s="49">
        <v>886</v>
      </c>
      <c r="Y77" s="50">
        <v>45652</v>
      </c>
      <c r="Z77" s="51">
        <f>IF(Таблица1[[#This Row],[F.H.]]=0,"---",Таблица1[[#This Row],[F.H.]]+Таблица1[[#This Row],[Last F.H.]])</f>
        <v>2556</v>
      </c>
      <c r="AA77" s="52" t="str">
        <f>IF(Таблица1[[#This Row],[LND]]=0,"---",Таблица1[[#This Row],[LND]]+Таблица1[[#This Row],[Last LND]])</f>
        <v>---</v>
      </c>
      <c r="AB77" s="53">
        <f>IF(Таблица1[[#This Row],[MON]]=0,"---",Таблица1[[#This Row],[Last CAL]]+(Таблица1[[#This Row],[MON]]*30.4375))</f>
        <v>46017.25</v>
      </c>
      <c r="AC77" s="54">
        <f>IF(Таблица1[[#This Row],[Next  F.H.]]="---","---",Таблица1[[#This Row],[Next  F.H.]]-$P$1)</f>
        <v>1200</v>
      </c>
      <c r="AD77" s="54" t="str">
        <f>IF(Таблица1[[#This Row],[Next LND]]="---","---",Таблица1[[#This Row],[Next LND]]-$S$1)</f>
        <v>---</v>
      </c>
      <c r="AE77" s="54">
        <f ca="1">IF(Таблица1[[#This Row],[Next CAL]]="---","---",Таблица1[[#This Row],[Next CAL]]-$U$1)</f>
        <v>234.25</v>
      </c>
    </row>
    <row r="78" spans="2:32" ht="36" customHeight="1" x14ac:dyDescent="0.25">
      <c r="B78" s="56">
        <v>32</v>
      </c>
      <c r="C78" s="57" t="s">
        <v>93</v>
      </c>
      <c r="D78" s="58" t="s">
        <v>368</v>
      </c>
      <c r="E78" s="59" t="s">
        <v>369</v>
      </c>
      <c r="F78" s="59" t="s">
        <v>370</v>
      </c>
      <c r="G78" s="59"/>
      <c r="H78" s="59" t="s">
        <v>206</v>
      </c>
      <c r="I78" s="60" t="s">
        <v>371</v>
      </c>
      <c r="J78" s="61" t="s">
        <v>208</v>
      </c>
      <c r="K78" s="58" t="s">
        <v>87</v>
      </c>
      <c r="L78" s="63" t="s">
        <v>52</v>
      </c>
      <c r="M78" s="64" t="s">
        <v>53</v>
      </c>
      <c r="N78" s="58" t="s">
        <v>88</v>
      </c>
      <c r="O78" s="65">
        <v>1</v>
      </c>
      <c r="P78" s="61" t="s">
        <v>372</v>
      </c>
      <c r="Q78" s="61" t="s">
        <v>373</v>
      </c>
      <c r="R78" s="66" t="str">
        <f>Таблица1[[#This Row],[Task number]]</f>
        <v>32-30/170</v>
      </c>
      <c r="S78" s="67" t="str">
        <f>Таблица1[[#This Row],[Item Name]]&amp;" - "&amp;Таблица1[[#This Row],[Task Description]]&amp;". "&amp;Таблица1[[#This Row],[Data Module Reference]]</f>
        <v>Extension and retraction system (Hydraulic landing gear) - Functional test of extension and retraction system and emergency extension system. 12-B-32-30-00-00A-903A-A</v>
      </c>
      <c r="T78" s="68"/>
      <c r="U78" s="68"/>
      <c r="V78" s="68"/>
      <c r="W78" s="68"/>
      <c r="X78" s="68"/>
      <c r="Y78" s="69"/>
      <c r="Z78" s="70" t="str">
        <f>IF(Таблица1[[#This Row],[F.H.]]=0,"---",Таблица1[[#This Row],[F.H.]]+Таблица1[[#This Row],[Last F.H.]])</f>
        <v>---</v>
      </c>
      <c r="AA78" s="71" t="str">
        <f>IF(Таблица1[[#This Row],[LND]]=0,"---",Таблица1[[#This Row],[LND]]+Таблица1[[#This Row],[Last LND]])</f>
        <v>---</v>
      </c>
      <c r="AB78" s="72" t="str">
        <f>IF(Таблица1[[#This Row],[MON]]=0,"---",Таблица1[[#This Row],[Last CAL]]+(Таблица1[[#This Row],[MON]]*30.4375))</f>
        <v>---</v>
      </c>
      <c r="AC78" s="71" t="str">
        <f>IF(Таблица1[[#This Row],[Next  F.H.]]="---","---",Таблица1[[#This Row],[Next  F.H.]]-$P$1)</f>
        <v>---</v>
      </c>
      <c r="AD78" s="71" t="str">
        <f>IF(Таблица1[[#This Row],[Next LND]]="---","---",Таблица1[[#This Row],[Next LND]]-$S$1)</f>
        <v>---</v>
      </c>
      <c r="AE78" s="71" t="str">
        <f>IF(Таблица1[[#This Row],[Next CAL]]="---","---",Таблица1[[#This Row],[Next CAL]]-$U$1)</f>
        <v>---</v>
      </c>
      <c r="AF78" s="73" t="s">
        <v>107</v>
      </c>
    </row>
    <row r="79" spans="2:32" ht="36" customHeight="1" x14ac:dyDescent="0.25">
      <c r="B79" s="36">
        <v>34</v>
      </c>
      <c r="C79" s="37" t="s">
        <v>374</v>
      </c>
      <c r="D79" s="38" t="s">
        <v>375</v>
      </c>
      <c r="E79" s="39" t="s">
        <v>376</v>
      </c>
      <c r="F79" s="39" t="s">
        <v>377</v>
      </c>
      <c r="G79" s="39"/>
      <c r="H79" s="39" t="s">
        <v>206</v>
      </c>
      <c r="I79" s="40" t="s">
        <v>378</v>
      </c>
      <c r="J79" s="106" t="s">
        <v>208</v>
      </c>
      <c r="K79" s="38" t="s">
        <v>106</v>
      </c>
      <c r="L79" s="42" t="s">
        <v>52</v>
      </c>
      <c r="M79" s="43" t="s">
        <v>53</v>
      </c>
      <c r="N79" s="38" t="s">
        <v>54</v>
      </c>
      <c r="O79" s="44">
        <v>1</v>
      </c>
      <c r="P79" s="45" t="s">
        <v>55</v>
      </c>
      <c r="Q79" s="45" t="s">
        <v>55</v>
      </c>
      <c r="R79" s="46" t="str">
        <f>Таблица1[[#This Row],[Task number]]</f>
        <v>34-11/268</v>
      </c>
      <c r="S79" s="55" t="str">
        <f>Таблица1[[#This Row],[Item Name]]&amp;" - "&amp;Таблица1[[#This Row],[Task Description]]&amp;". "&amp;Таблица1[[#This Row],[Data Module Reference]]</f>
        <v>Pitot and static system - Drain. 12-B-34-11-00-00A-901A-A</v>
      </c>
      <c r="T79" s="48">
        <v>1200</v>
      </c>
      <c r="U79" s="48"/>
      <c r="V79" s="48">
        <v>12</v>
      </c>
      <c r="W79" s="49">
        <v>1356</v>
      </c>
      <c r="X79" s="49">
        <v>886</v>
      </c>
      <c r="Y79" s="50">
        <v>45652</v>
      </c>
      <c r="Z79" s="51">
        <f>IF(Таблица1[[#This Row],[F.H.]]=0,"---",Таблица1[[#This Row],[F.H.]]+Таблица1[[#This Row],[Last F.H.]])</f>
        <v>2556</v>
      </c>
      <c r="AA79" s="52" t="str">
        <f>IF(Таблица1[[#This Row],[LND]]=0,"---",Таблица1[[#This Row],[LND]]+Таблица1[[#This Row],[Last LND]])</f>
        <v>---</v>
      </c>
      <c r="AB79" s="53">
        <f>IF(Таблица1[[#This Row],[MON]]=0,"---",Таблица1[[#This Row],[Last CAL]]+(Таблица1[[#This Row],[MON]]*30.4375))</f>
        <v>46017.25</v>
      </c>
      <c r="AC79" s="54">
        <f>IF(Таблица1[[#This Row],[Next  F.H.]]="---","---",Таблица1[[#This Row],[Next  F.H.]]-$P$1)</f>
        <v>1200</v>
      </c>
      <c r="AD79" s="54" t="str">
        <f>IF(Таблица1[[#This Row],[Next LND]]="---","---",Таблица1[[#This Row],[Next LND]]-$S$1)</f>
        <v>---</v>
      </c>
      <c r="AE79" s="54">
        <f ca="1">IF(Таблица1[[#This Row],[Next CAL]]="---","---",Таблица1[[#This Row],[Next CAL]]-$U$1)</f>
        <v>234.25</v>
      </c>
    </row>
    <row r="80" spans="2:32" ht="36" customHeight="1" x14ac:dyDescent="0.25">
      <c r="B80" s="36">
        <v>35</v>
      </c>
      <c r="C80" s="37" t="s">
        <v>379</v>
      </c>
      <c r="D80" s="38" t="s">
        <v>380</v>
      </c>
      <c r="E80" s="39" t="s">
        <v>381</v>
      </c>
      <c r="F80" s="39" t="s">
        <v>96</v>
      </c>
      <c r="G80" s="39"/>
      <c r="H80" s="39" t="s">
        <v>206</v>
      </c>
      <c r="I80" s="40" t="s">
        <v>80</v>
      </c>
      <c r="J80" s="106" t="s">
        <v>208</v>
      </c>
      <c r="K80" s="38" t="s">
        <v>106</v>
      </c>
      <c r="L80" s="42" t="s">
        <v>52</v>
      </c>
      <c r="M80" s="43" t="s">
        <v>53</v>
      </c>
      <c r="N80" s="38" t="s">
        <v>54</v>
      </c>
      <c r="O80" s="44">
        <v>1</v>
      </c>
      <c r="P80" s="45" t="s">
        <v>55</v>
      </c>
      <c r="Q80" s="45" t="s">
        <v>55</v>
      </c>
      <c r="R80" s="46" t="str">
        <f>Таблица1[[#This Row],[Task number]]</f>
        <v>35-10/269</v>
      </c>
      <c r="S80" s="55" t="str">
        <f>Таблица1[[#This Row],[Item Name]]&amp;" - "&amp;Таблица1[[#This Row],[Task Description]]&amp;". "&amp;Таблица1[[#This Row],[Data Module Reference]]</f>
        <v>Oxygen pipelines and equipment - Examine. -</v>
      </c>
      <c r="T80" s="48">
        <v>1200</v>
      </c>
      <c r="U80" s="48"/>
      <c r="V80" s="48">
        <v>12</v>
      </c>
      <c r="W80" s="49">
        <v>1356</v>
      </c>
      <c r="X80" s="49">
        <v>886</v>
      </c>
      <c r="Y80" s="50">
        <v>45652</v>
      </c>
      <c r="Z80" s="51">
        <f>IF(Таблица1[[#This Row],[F.H.]]=0,"---",Таблица1[[#This Row],[F.H.]]+Таблица1[[#This Row],[Last F.H.]])</f>
        <v>2556</v>
      </c>
      <c r="AA80" s="52" t="str">
        <f>IF(Таблица1[[#This Row],[LND]]=0,"---",Таблица1[[#This Row],[LND]]+Таблица1[[#This Row],[Last LND]])</f>
        <v>---</v>
      </c>
      <c r="AB80" s="53">
        <f>IF(Таблица1[[#This Row],[MON]]=0,"---",Таблица1[[#This Row],[Last CAL]]+(Таблица1[[#This Row],[MON]]*30.4375))</f>
        <v>46017.25</v>
      </c>
      <c r="AC80" s="54">
        <f>IF(Таблица1[[#This Row],[Next  F.H.]]="---","---",Таблица1[[#This Row],[Next  F.H.]]-$P$1)</f>
        <v>1200</v>
      </c>
      <c r="AD80" s="54" t="str">
        <f>IF(Таблица1[[#This Row],[Next LND]]="---","---",Таблица1[[#This Row],[Next LND]]-$S$1)</f>
        <v>---</v>
      </c>
      <c r="AE80" s="54">
        <f ca="1">IF(Таблица1[[#This Row],[Next CAL]]="---","---",Таблица1[[#This Row],[Next CAL]]-$U$1)</f>
        <v>234.25</v>
      </c>
    </row>
    <row r="81" spans="2:31" ht="36" customHeight="1" x14ac:dyDescent="0.25">
      <c r="B81" s="36">
        <v>35</v>
      </c>
      <c r="C81" s="37" t="s">
        <v>379</v>
      </c>
      <c r="D81" s="38" t="s">
        <v>382</v>
      </c>
      <c r="E81" s="39" t="s">
        <v>383</v>
      </c>
      <c r="F81" s="39" t="s">
        <v>232</v>
      </c>
      <c r="G81" s="39"/>
      <c r="H81" s="39" t="s">
        <v>206</v>
      </c>
      <c r="I81" s="40" t="s">
        <v>384</v>
      </c>
      <c r="J81" s="106" t="s">
        <v>208</v>
      </c>
      <c r="K81" s="38" t="s">
        <v>106</v>
      </c>
      <c r="L81" s="42" t="s">
        <v>52</v>
      </c>
      <c r="M81" s="43" t="s">
        <v>53</v>
      </c>
      <c r="N81" s="38" t="s">
        <v>54</v>
      </c>
      <c r="O81" s="44">
        <v>1</v>
      </c>
      <c r="P81" s="45" t="s">
        <v>385</v>
      </c>
      <c r="Q81" s="45" t="s">
        <v>386</v>
      </c>
      <c r="R81" s="46" t="str">
        <f>Таблица1[[#This Row],[Task number]]</f>
        <v>35-10/458</v>
      </c>
      <c r="S81" s="55" t="str">
        <f>Таблица1[[#This Row],[Item Name]]&amp;" - "&amp;Таблица1[[#This Row],[Task Description]]&amp;". "&amp;Таблица1[[#This Row],[Data Module Reference]]</f>
        <v>Crew oxygen system - Operational test. 12-B-35-00-00-00A-903A-A --- 12-B-35-00-00-00A-903B-A</v>
      </c>
      <c r="T81" s="48">
        <v>1200</v>
      </c>
      <c r="U81" s="48"/>
      <c r="V81" s="48">
        <v>12</v>
      </c>
      <c r="W81" s="49">
        <v>1356</v>
      </c>
      <c r="X81" s="49">
        <v>886</v>
      </c>
      <c r="Y81" s="50">
        <v>45652</v>
      </c>
      <c r="Z81" s="51">
        <f>IF(Таблица1[[#This Row],[F.H.]]=0,"---",Таблица1[[#This Row],[F.H.]]+Таблица1[[#This Row],[Last F.H.]])</f>
        <v>2556</v>
      </c>
      <c r="AA81" s="52" t="str">
        <f>IF(Таблица1[[#This Row],[LND]]=0,"---",Таблица1[[#This Row],[LND]]+Таблица1[[#This Row],[Last LND]])</f>
        <v>---</v>
      </c>
      <c r="AB81" s="53">
        <f>IF(Таблица1[[#This Row],[MON]]=0,"---",Таблица1[[#This Row],[Last CAL]]+(Таблица1[[#This Row],[MON]]*30.4375))</f>
        <v>46017.25</v>
      </c>
      <c r="AC81" s="54">
        <f>IF(Таблица1[[#This Row],[Next  F.H.]]="---","---",Таблица1[[#This Row],[Next  F.H.]]-$P$1)</f>
        <v>1200</v>
      </c>
      <c r="AD81" s="54" t="str">
        <f>IF(Таблица1[[#This Row],[Next LND]]="---","---",Таблица1[[#This Row],[Next LND]]-$S$1)</f>
        <v>---</v>
      </c>
      <c r="AE81" s="54">
        <f ca="1">IF(Таблица1[[#This Row],[Next CAL]]="---","---",Таблица1[[#This Row],[Next CAL]]-$U$1)</f>
        <v>234.25</v>
      </c>
    </row>
    <row r="82" spans="2:31" ht="36" customHeight="1" x14ac:dyDescent="0.25">
      <c r="B82" s="36">
        <v>45</v>
      </c>
      <c r="C82" s="37" t="s">
        <v>387</v>
      </c>
      <c r="D82" s="38" t="s">
        <v>388</v>
      </c>
      <c r="E82" s="39" t="s">
        <v>389</v>
      </c>
      <c r="F82" s="39" t="s">
        <v>390</v>
      </c>
      <c r="G82" s="39"/>
      <c r="H82" s="39" t="s">
        <v>206</v>
      </c>
      <c r="I82" s="40" t="s">
        <v>391</v>
      </c>
      <c r="J82" s="106" t="s">
        <v>208</v>
      </c>
      <c r="K82" s="38" t="s">
        <v>106</v>
      </c>
      <c r="L82" s="42" t="s">
        <v>52</v>
      </c>
      <c r="M82" s="43" t="s">
        <v>53</v>
      </c>
      <c r="N82" s="38" t="s">
        <v>54</v>
      </c>
      <c r="O82" s="44">
        <v>2</v>
      </c>
      <c r="P82" s="45" t="s">
        <v>392</v>
      </c>
      <c r="Q82" s="45" t="s">
        <v>55</v>
      </c>
      <c r="R82" s="46" t="str">
        <f>Таблица1[[#This Row],[Task number]]</f>
        <v>45-45/454</v>
      </c>
      <c r="S82" s="55" t="str">
        <f>Таблица1[[#This Row],[Item Name]]&amp;" - "&amp;Таблица1[[#This Row],[Task Description]]&amp;". "&amp;Таблица1[[#This Row],[Data Module Reference]]</f>
        <v>Central maintenance system - Do a CMC REPORTS - EXPORT FAULT HISTORY - SEND TO → LOCAL STORAGE download. 12-B-45-45-00-00A-551A-A</v>
      </c>
      <c r="T82" s="48">
        <v>1200</v>
      </c>
      <c r="U82" s="48"/>
      <c r="V82" s="48">
        <v>12</v>
      </c>
      <c r="W82" s="49">
        <v>1356</v>
      </c>
      <c r="X82" s="49">
        <v>886</v>
      </c>
      <c r="Y82" s="50">
        <v>45652</v>
      </c>
      <c r="Z82" s="51">
        <f>IF(Таблица1[[#This Row],[F.H.]]=0,"---",Таблица1[[#This Row],[F.H.]]+Таблица1[[#This Row],[Last F.H.]])</f>
        <v>2556</v>
      </c>
      <c r="AA82" s="52" t="str">
        <f>IF(Таблица1[[#This Row],[LND]]=0,"---",Таблица1[[#This Row],[LND]]+Таблица1[[#This Row],[Last LND]])</f>
        <v>---</v>
      </c>
      <c r="AB82" s="53">
        <f>IF(Таблица1[[#This Row],[MON]]=0,"---",Таблица1[[#This Row],[Last CAL]]+(Таблица1[[#This Row],[MON]]*30.4375))</f>
        <v>46017.25</v>
      </c>
      <c r="AC82" s="54">
        <f>IF(Таблица1[[#This Row],[Next  F.H.]]="---","---",Таблица1[[#This Row],[Next  F.H.]]-$P$1)</f>
        <v>1200</v>
      </c>
      <c r="AD82" s="54" t="str">
        <f>IF(Таблица1[[#This Row],[Next LND]]="---","---",Таблица1[[#This Row],[Next LND]]-$S$1)</f>
        <v>---</v>
      </c>
      <c r="AE82" s="54">
        <f ca="1">IF(Таблица1[[#This Row],[Next CAL]]="---","---",Таблица1[[#This Row],[Next CAL]]-$U$1)</f>
        <v>234.25</v>
      </c>
    </row>
    <row r="83" spans="2:31" ht="36" customHeight="1" x14ac:dyDescent="0.25">
      <c r="B83" s="36">
        <v>52</v>
      </c>
      <c r="C83" s="37" t="s">
        <v>393</v>
      </c>
      <c r="D83" s="38" t="s">
        <v>394</v>
      </c>
      <c r="E83" s="39" t="s">
        <v>395</v>
      </c>
      <c r="F83" s="39" t="s">
        <v>96</v>
      </c>
      <c r="G83" s="39"/>
      <c r="H83" s="39" t="s">
        <v>206</v>
      </c>
      <c r="I83" s="40" t="s">
        <v>80</v>
      </c>
      <c r="J83" s="106" t="s">
        <v>208</v>
      </c>
      <c r="K83" s="38" t="s">
        <v>87</v>
      </c>
      <c r="L83" s="42" t="s">
        <v>52</v>
      </c>
      <c r="M83" s="43" t="s">
        <v>53</v>
      </c>
      <c r="N83" s="38" t="s">
        <v>54</v>
      </c>
      <c r="O83" s="44">
        <v>0.5</v>
      </c>
      <c r="P83" s="45" t="s">
        <v>55</v>
      </c>
      <c r="Q83" s="45" t="s">
        <v>55</v>
      </c>
      <c r="R83" s="46" t="str">
        <f>Таблица1[[#This Row],[Task number]]</f>
        <v>52-10/271</v>
      </c>
      <c r="S83" s="55" t="str">
        <f>Таблица1[[#This Row],[Item Name]]&amp;" - "&amp;Таблица1[[#This Row],[Task Description]]&amp;". "&amp;Таблица1[[#This Row],[Data Module Reference]]</f>
        <v>Passenger/crew door, counterbalance and cable support brackets - Examine. -</v>
      </c>
      <c r="T83" s="48">
        <v>1200</v>
      </c>
      <c r="U83" s="48"/>
      <c r="V83" s="48">
        <v>12</v>
      </c>
      <c r="W83" s="49">
        <v>1356</v>
      </c>
      <c r="X83" s="49">
        <v>886</v>
      </c>
      <c r="Y83" s="50">
        <v>45652</v>
      </c>
      <c r="Z83" s="51">
        <f>IF(Таблица1[[#This Row],[F.H.]]=0,"---",Таблица1[[#This Row],[F.H.]]+Таблица1[[#This Row],[Last F.H.]])</f>
        <v>2556</v>
      </c>
      <c r="AA83" s="52" t="str">
        <f>IF(Таблица1[[#This Row],[LND]]=0,"---",Таблица1[[#This Row],[LND]]+Таблица1[[#This Row],[Last LND]])</f>
        <v>---</v>
      </c>
      <c r="AB83" s="53">
        <f>IF(Таблица1[[#This Row],[MON]]=0,"---",Таблица1[[#This Row],[Last CAL]]+(Таблица1[[#This Row],[MON]]*30.4375))</f>
        <v>46017.25</v>
      </c>
      <c r="AC83" s="54">
        <f>IF(Таблица1[[#This Row],[Next  F.H.]]="---","---",Таблица1[[#This Row],[Next  F.H.]]-$P$1)</f>
        <v>1200</v>
      </c>
      <c r="AD83" s="54" t="str">
        <f>IF(Таблица1[[#This Row],[Next LND]]="---","---",Таблица1[[#This Row],[Next LND]]-$S$1)</f>
        <v>---</v>
      </c>
      <c r="AE83" s="54">
        <f ca="1">IF(Таблица1[[#This Row],[Next CAL]]="---","---",Таблица1[[#This Row],[Next CAL]]-$U$1)</f>
        <v>234.25</v>
      </c>
    </row>
    <row r="84" spans="2:31" ht="36" customHeight="1" x14ac:dyDescent="0.25">
      <c r="B84" s="36">
        <v>52</v>
      </c>
      <c r="C84" s="37" t="s">
        <v>393</v>
      </c>
      <c r="D84" s="38" t="s">
        <v>396</v>
      </c>
      <c r="E84" s="39" t="s">
        <v>397</v>
      </c>
      <c r="F84" s="39" t="s">
        <v>398</v>
      </c>
      <c r="G84" s="39"/>
      <c r="H84" s="39" t="s">
        <v>206</v>
      </c>
      <c r="I84" s="40" t="s">
        <v>80</v>
      </c>
      <c r="J84" s="106" t="s">
        <v>208</v>
      </c>
      <c r="K84" s="38" t="s">
        <v>87</v>
      </c>
      <c r="L84" s="42" t="s">
        <v>52</v>
      </c>
      <c r="M84" s="43" t="s">
        <v>53</v>
      </c>
      <c r="N84" s="38" t="s">
        <v>54</v>
      </c>
      <c r="O84" s="44">
        <v>1</v>
      </c>
      <c r="P84" s="45" t="s">
        <v>55</v>
      </c>
      <c r="Q84" s="45" t="s">
        <v>55</v>
      </c>
      <c r="R84" s="46" t="str">
        <f>Таблица1[[#This Row],[Task number]]</f>
        <v>52-20/272</v>
      </c>
      <c r="S84" s="55" t="str">
        <f>Таблица1[[#This Row],[Item Name]]&amp;" - "&amp;Таблица1[[#This Row],[Task Description]]&amp;". "&amp;Таблица1[[#This Row],[Data Module Reference]]</f>
        <v>Emergency door - Examine (door removed). -</v>
      </c>
      <c r="T84" s="48">
        <v>1200</v>
      </c>
      <c r="U84" s="48"/>
      <c r="V84" s="48">
        <v>12</v>
      </c>
      <c r="W84" s="49">
        <v>1356</v>
      </c>
      <c r="X84" s="49">
        <v>886</v>
      </c>
      <c r="Y84" s="50">
        <v>45652</v>
      </c>
      <c r="Z84" s="51">
        <f>IF(Таблица1[[#This Row],[F.H.]]=0,"---",Таблица1[[#This Row],[F.H.]]+Таблица1[[#This Row],[Last F.H.]])</f>
        <v>2556</v>
      </c>
      <c r="AA84" s="52" t="str">
        <f>IF(Таблица1[[#This Row],[LND]]=0,"---",Таблица1[[#This Row],[LND]]+Таблица1[[#This Row],[Last LND]])</f>
        <v>---</v>
      </c>
      <c r="AB84" s="53">
        <f>IF(Таблица1[[#This Row],[MON]]=0,"---",Таблица1[[#This Row],[Last CAL]]+(Таблица1[[#This Row],[MON]]*30.4375))</f>
        <v>46017.25</v>
      </c>
      <c r="AC84" s="54">
        <f>IF(Таблица1[[#This Row],[Next  F.H.]]="---","---",Таблица1[[#This Row],[Next  F.H.]]-$P$1)</f>
        <v>1200</v>
      </c>
      <c r="AD84" s="54" t="str">
        <f>IF(Таблица1[[#This Row],[Next LND]]="---","---",Таблица1[[#This Row],[Next LND]]-$S$1)</f>
        <v>---</v>
      </c>
      <c r="AE84" s="54">
        <f ca="1">IF(Таблица1[[#This Row],[Next CAL]]="---","---",Таблица1[[#This Row],[Next CAL]]-$U$1)</f>
        <v>234.25</v>
      </c>
    </row>
    <row r="85" spans="2:31" ht="36" customHeight="1" x14ac:dyDescent="0.25">
      <c r="B85" s="36">
        <v>52</v>
      </c>
      <c r="C85" s="37" t="s">
        <v>393</v>
      </c>
      <c r="D85" s="38" t="s">
        <v>399</v>
      </c>
      <c r="E85" s="39" t="s">
        <v>400</v>
      </c>
      <c r="F85" s="39" t="s">
        <v>401</v>
      </c>
      <c r="G85" s="39"/>
      <c r="H85" s="39" t="s">
        <v>206</v>
      </c>
      <c r="I85" s="40" t="s">
        <v>80</v>
      </c>
      <c r="J85" s="106" t="s">
        <v>208</v>
      </c>
      <c r="K85" s="38" t="s">
        <v>87</v>
      </c>
      <c r="L85" s="42" t="s">
        <v>52</v>
      </c>
      <c r="M85" s="43" t="s">
        <v>53</v>
      </c>
      <c r="N85" s="38" t="s">
        <v>54</v>
      </c>
      <c r="O85" s="44">
        <v>1</v>
      </c>
      <c r="P85" s="45" t="s">
        <v>55</v>
      </c>
      <c r="Q85" s="45" t="s">
        <v>55</v>
      </c>
      <c r="R85" s="46" t="str">
        <f>Таблица1[[#This Row],[Task number]]</f>
        <v>52-20/273</v>
      </c>
      <c r="S85" s="55" t="str">
        <f>Таблица1[[#This Row],[Item Name]]&amp;" - "&amp;Таблица1[[#This Row],[Task Description]]&amp;". "&amp;Таблица1[[#This Row],[Data Module Reference]]</f>
        <v>Emergency door seal - Clean with a wet cloth, dry and examine and apply french chalk (P09-002). -</v>
      </c>
      <c r="T85" s="48">
        <v>1200</v>
      </c>
      <c r="U85" s="48"/>
      <c r="V85" s="48">
        <v>12</v>
      </c>
      <c r="W85" s="49">
        <v>1356</v>
      </c>
      <c r="X85" s="49">
        <v>886</v>
      </c>
      <c r="Y85" s="50">
        <v>45652</v>
      </c>
      <c r="Z85" s="51">
        <f>IF(Таблица1[[#This Row],[F.H.]]=0,"---",Таблица1[[#This Row],[F.H.]]+Таблица1[[#This Row],[Last F.H.]])</f>
        <v>2556</v>
      </c>
      <c r="AA85" s="52" t="str">
        <f>IF(Таблица1[[#This Row],[LND]]=0,"---",Таблица1[[#This Row],[LND]]+Таблица1[[#This Row],[Last LND]])</f>
        <v>---</v>
      </c>
      <c r="AB85" s="53">
        <f>IF(Таблица1[[#This Row],[MON]]=0,"---",Таблица1[[#This Row],[Last CAL]]+(Таблица1[[#This Row],[MON]]*30.4375))</f>
        <v>46017.25</v>
      </c>
      <c r="AC85" s="54">
        <f>IF(Таблица1[[#This Row],[Next  F.H.]]="---","---",Таблица1[[#This Row],[Next  F.H.]]-$P$1)</f>
        <v>1200</v>
      </c>
      <c r="AD85" s="54" t="str">
        <f>IF(Таблица1[[#This Row],[Next LND]]="---","---",Таблица1[[#This Row],[Next LND]]-$S$1)</f>
        <v>---</v>
      </c>
      <c r="AE85" s="54">
        <f ca="1">IF(Таблица1[[#This Row],[Next CAL]]="---","---",Таблица1[[#This Row],[Next CAL]]-$U$1)</f>
        <v>234.25</v>
      </c>
    </row>
    <row r="86" spans="2:31" ht="36" customHeight="1" x14ac:dyDescent="0.25">
      <c r="B86" s="36">
        <v>52</v>
      </c>
      <c r="C86" s="37" t="s">
        <v>393</v>
      </c>
      <c r="D86" s="38" t="s">
        <v>402</v>
      </c>
      <c r="E86" s="39" t="s">
        <v>403</v>
      </c>
      <c r="F86" s="39" t="s">
        <v>96</v>
      </c>
      <c r="G86" s="39"/>
      <c r="H86" s="39" t="s">
        <v>206</v>
      </c>
      <c r="I86" s="40" t="s">
        <v>80</v>
      </c>
      <c r="J86" s="106" t="s">
        <v>208</v>
      </c>
      <c r="K86" s="38" t="s">
        <v>87</v>
      </c>
      <c r="L86" s="42" t="s">
        <v>52</v>
      </c>
      <c r="M86" s="43" t="s">
        <v>53</v>
      </c>
      <c r="N86" s="38" t="s">
        <v>54</v>
      </c>
      <c r="O86" s="44">
        <v>1</v>
      </c>
      <c r="P86" s="45" t="s">
        <v>55</v>
      </c>
      <c r="Q86" s="45" t="s">
        <v>55</v>
      </c>
      <c r="R86" s="46" t="str">
        <f>Таблица1[[#This Row],[Task number]]</f>
        <v>52-30/274</v>
      </c>
      <c r="S86" s="55" t="str">
        <f>Таблица1[[#This Row],[Item Name]]&amp;" - "&amp;Таблица1[[#This Row],[Task Description]]&amp;". "&amp;Таблица1[[#This Row],[Data Module Reference]]</f>
        <v>Cargo door - Examine. -</v>
      </c>
      <c r="T86" s="48">
        <v>1200</v>
      </c>
      <c r="U86" s="48"/>
      <c r="V86" s="48">
        <v>12</v>
      </c>
      <c r="W86" s="49">
        <v>1356</v>
      </c>
      <c r="X86" s="49">
        <v>886</v>
      </c>
      <c r="Y86" s="50">
        <v>45652</v>
      </c>
      <c r="Z86" s="51">
        <f>IF(Таблица1[[#This Row],[F.H.]]=0,"---",Таблица1[[#This Row],[F.H.]]+Таблица1[[#This Row],[Last F.H.]])</f>
        <v>2556</v>
      </c>
      <c r="AA86" s="52" t="str">
        <f>IF(Таблица1[[#This Row],[LND]]=0,"---",Таблица1[[#This Row],[LND]]+Таблица1[[#This Row],[Last LND]])</f>
        <v>---</v>
      </c>
      <c r="AB86" s="53">
        <f>IF(Таблица1[[#This Row],[MON]]=0,"---",Таблица1[[#This Row],[Last CAL]]+(Таблица1[[#This Row],[MON]]*30.4375))</f>
        <v>46017.25</v>
      </c>
      <c r="AC86" s="54">
        <f>IF(Таблица1[[#This Row],[Next  F.H.]]="---","---",Таблица1[[#This Row],[Next  F.H.]]-$P$1)</f>
        <v>1200</v>
      </c>
      <c r="AD86" s="54" t="str">
        <f>IF(Таблица1[[#This Row],[Next LND]]="---","---",Таблица1[[#This Row],[Next LND]]-$S$1)</f>
        <v>---</v>
      </c>
      <c r="AE86" s="54">
        <f ca="1">IF(Таблица1[[#This Row],[Next CAL]]="---","---",Таблица1[[#This Row],[Next CAL]]-$U$1)</f>
        <v>234.25</v>
      </c>
    </row>
    <row r="87" spans="2:31" ht="36" customHeight="1" x14ac:dyDescent="0.25">
      <c r="B87" s="36">
        <v>52</v>
      </c>
      <c r="C87" s="37" t="s">
        <v>393</v>
      </c>
      <c r="D87" s="38" t="s">
        <v>404</v>
      </c>
      <c r="E87" s="39" t="s">
        <v>405</v>
      </c>
      <c r="F87" s="39" t="s">
        <v>232</v>
      </c>
      <c r="G87" s="39"/>
      <c r="H87" s="39" t="s">
        <v>206</v>
      </c>
      <c r="I87" s="40" t="s">
        <v>406</v>
      </c>
      <c r="J87" s="106" t="s">
        <v>208</v>
      </c>
      <c r="K87" s="38" t="s">
        <v>106</v>
      </c>
      <c r="L87" s="42" t="s">
        <v>52</v>
      </c>
      <c r="M87" s="43" t="s">
        <v>53</v>
      </c>
      <c r="N87" s="38" t="s">
        <v>54</v>
      </c>
      <c r="O87" s="44">
        <v>1</v>
      </c>
      <c r="P87" s="45" t="s">
        <v>55</v>
      </c>
      <c r="Q87" s="45" t="s">
        <v>407</v>
      </c>
      <c r="R87" s="46" t="str">
        <f>Таблица1[[#This Row],[Task number]]</f>
        <v>52-70/275</v>
      </c>
      <c r="S87" s="55" t="str">
        <f>Таблица1[[#This Row],[Item Name]]&amp;" - "&amp;Таблица1[[#This Row],[Task Description]]&amp;". "&amp;Таблица1[[#This Row],[Data Module Reference]]</f>
        <v>Door warning system - Operational test. 12-B-52-70-00-00A-903A-A</v>
      </c>
      <c r="T87" s="48">
        <v>1200</v>
      </c>
      <c r="U87" s="48"/>
      <c r="V87" s="48">
        <v>12</v>
      </c>
      <c r="W87" s="49">
        <v>1356</v>
      </c>
      <c r="X87" s="49">
        <v>886</v>
      </c>
      <c r="Y87" s="50">
        <v>45652</v>
      </c>
      <c r="Z87" s="51">
        <f>IF(Таблица1[[#This Row],[F.H.]]=0,"---",Таблица1[[#This Row],[F.H.]]+Таблица1[[#This Row],[Last F.H.]])</f>
        <v>2556</v>
      </c>
      <c r="AA87" s="52" t="str">
        <f>IF(Таблица1[[#This Row],[LND]]=0,"---",Таблица1[[#This Row],[LND]]+Таблица1[[#This Row],[Last LND]])</f>
        <v>---</v>
      </c>
      <c r="AB87" s="53">
        <f>IF(Таблица1[[#This Row],[MON]]=0,"---",Таблица1[[#This Row],[Last CAL]]+(Таблица1[[#This Row],[MON]]*30.4375))</f>
        <v>46017.25</v>
      </c>
      <c r="AC87" s="54">
        <f>IF(Таблица1[[#This Row],[Next  F.H.]]="---","---",Таблица1[[#This Row],[Next  F.H.]]-$P$1)</f>
        <v>1200</v>
      </c>
      <c r="AD87" s="54" t="str">
        <f>IF(Таблица1[[#This Row],[Next LND]]="---","---",Таблица1[[#This Row],[Next LND]]-$S$1)</f>
        <v>---</v>
      </c>
      <c r="AE87" s="54">
        <f ca="1">IF(Таблица1[[#This Row],[Next CAL]]="---","---",Таблица1[[#This Row],[Next CAL]]-$U$1)</f>
        <v>234.25</v>
      </c>
    </row>
    <row r="88" spans="2:31" ht="36" customHeight="1" x14ac:dyDescent="0.25">
      <c r="B88" s="36">
        <v>53</v>
      </c>
      <c r="C88" s="37" t="s">
        <v>187</v>
      </c>
      <c r="D88" s="38" t="s">
        <v>408</v>
      </c>
      <c r="E88" s="39" t="s">
        <v>409</v>
      </c>
      <c r="F88" s="39" t="s">
        <v>96</v>
      </c>
      <c r="G88" s="39"/>
      <c r="H88" s="39" t="s">
        <v>206</v>
      </c>
      <c r="I88" s="40" t="s">
        <v>80</v>
      </c>
      <c r="J88" s="106" t="s">
        <v>208</v>
      </c>
      <c r="K88" s="38" t="s">
        <v>87</v>
      </c>
      <c r="L88" s="42" t="s">
        <v>52</v>
      </c>
      <c r="M88" s="43" t="s">
        <v>53</v>
      </c>
      <c r="N88" s="38" t="s">
        <v>54</v>
      </c>
      <c r="O88" s="44">
        <v>1</v>
      </c>
      <c r="P88" s="45" t="s">
        <v>55</v>
      </c>
      <c r="Q88" s="45" t="s">
        <v>55</v>
      </c>
      <c r="R88" s="46" t="str">
        <f>Таблица1[[#This Row],[Task number]]</f>
        <v>53-00/276</v>
      </c>
      <c r="S88" s="55" t="str">
        <f>Таблица1[[#This Row],[Item Name]]&amp;" - "&amp;Таблица1[[#This Row],[Task Description]]&amp;". "&amp;Таблица1[[#This Row],[Data Module Reference]]</f>
        <v>Rear pressure bulkhead - Examine. -</v>
      </c>
      <c r="T88" s="48">
        <v>1200</v>
      </c>
      <c r="U88" s="48"/>
      <c r="V88" s="48">
        <v>12</v>
      </c>
      <c r="W88" s="49">
        <v>1356</v>
      </c>
      <c r="X88" s="49">
        <v>886</v>
      </c>
      <c r="Y88" s="50">
        <v>45652</v>
      </c>
      <c r="Z88" s="51">
        <f>IF(Таблица1[[#This Row],[F.H.]]=0,"---",Таблица1[[#This Row],[F.H.]]+Таблица1[[#This Row],[Last F.H.]])</f>
        <v>2556</v>
      </c>
      <c r="AA88" s="52" t="str">
        <f>IF(Таблица1[[#This Row],[LND]]=0,"---",Таблица1[[#This Row],[LND]]+Таблица1[[#This Row],[Last LND]])</f>
        <v>---</v>
      </c>
      <c r="AB88" s="53">
        <f>IF(Таблица1[[#This Row],[MON]]=0,"---",Таблица1[[#This Row],[Last CAL]]+(Таблица1[[#This Row],[MON]]*30.4375))</f>
        <v>46017.25</v>
      </c>
      <c r="AC88" s="54">
        <f>IF(Таблица1[[#This Row],[Next  F.H.]]="---","---",Таблица1[[#This Row],[Next  F.H.]]-$P$1)</f>
        <v>1200</v>
      </c>
      <c r="AD88" s="54" t="str">
        <f>IF(Таблица1[[#This Row],[Next LND]]="---","---",Таблица1[[#This Row],[Next LND]]-$S$1)</f>
        <v>---</v>
      </c>
      <c r="AE88" s="54">
        <f ca="1">IF(Таблица1[[#This Row],[Next CAL]]="---","---",Таблица1[[#This Row],[Next CAL]]-$U$1)</f>
        <v>234.25</v>
      </c>
    </row>
    <row r="89" spans="2:31" ht="36" customHeight="1" x14ac:dyDescent="0.25">
      <c r="B89" s="36">
        <v>53</v>
      </c>
      <c r="C89" s="37" t="s">
        <v>187</v>
      </c>
      <c r="D89" s="38" t="s">
        <v>410</v>
      </c>
      <c r="E89" s="39" t="s">
        <v>411</v>
      </c>
      <c r="F89" s="99" t="s">
        <v>412</v>
      </c>
      <c r="G89" s="39"/>
      <c r="H89" s="39" t="s">
        <v>206</v>
      </c>
      <c r="I89" s="40" t="s">
        <v>80</v>
      </c>
      <c r="J89" s="106" t="s">
        <v>208</v>
      </c>
      <c r="K89" s="38" t="s">
        <v>87</v>
      </c>
      <c r="L89" s="42" t="s">
        <v>52</v>
      </c>
      <c r="M89" s="43" t="s">
        <v>53</v>
      </c>
      <c r="N89" s="38" t="s">
        <v>54</v>
      </c>
      <c r="O89" s="44">
        <v>1</v>
      </c>
      <c r="P89" s="45" t="s">
        <v>55</v>
      </c>
      <c r="Q89" s="45" t="s">
        <v>55</v>
      </c>
      <c r="R89" s="46" t="str">
        <f>Таблица1[[#This Row],[Task number]]</f>
        <v>53-00/277</v>
      </c>
      <c r="S89" s="55" t="str">
        <f>Таблица1[[#This Row],[Item Name]]&amp;" - "&amp;Таблица1[[#This Row],[Task Description]]&amp;". "&amp;Таблица1[[#This Row],[Data Module Reference]]</f>
        <v>Floor panels top and bottom surface and seat rails - Examine as far as possible with carpet and floor panels removed. -</v>
      </c>
      <c r="T89" s="48">
        <v>1200</v>
      </c>
      <c r="U89" s="48"/>
      <c r="V89" s="48">
        <v>12</v>
      </c>
      <c r="W89" s="49">
        <v>1356</v>
      </c>
      <c r="X89" s="49">
        <v>866</v>
      </c>
      <c r="Y89" s="50">
        <v>45652</v>
      </c>
      <c r="Z89" s="51">
        <f>IF(Таблица1[[#This Row],[F.H.]]=0,"---",Таблица1[[#This Row],[F.H.]]+Таблица1[[#This Row],[Last F.H.]])</f>
        <v>2556</v>
      </c>
      <c r="AA89" s="52" t="str">
        <f>IF(Таблица1[[#This Row],[LND]]=0,"---",Таблица1[[#This Row],[LND]]+Таблица1[[#This Row],[Last LND]])</f>
        <v>---</v>
      </c>
      <c r="AB89" s="53">
        <f>IF(Таблица1[[#This Row],[MON]]=0,"---",Таблица1[[#This Row],[Last CAL]]+(Таблица1[[#This Row],[MON]]*30.4375))</f>
        <v>46017.25</v>
      </c>
      <c r="AC89" s="54">
        <f>IF(Таблица1[[#This Row],[Next  F.H.]]="---","---",Таблица1[[#This Row],[Next  F.H.]]-$P$1)</f>
        <v>1200</v>
      </c>
      <c r="AD89" s="54" t="str">
        <f>IF(Таблица1[[#This Row],[Next LND]]="---","---",Таблица1[[#This Row],[Next LND]]-$S$1)</f>
        <v>---</v>
      </c>
      <c r="AE89" s="54">
        <f ca="1">IF(Таблица1[[#This Row],[Next CAL]]="---","---",Таблица1[[#This Row],[Next CAL]]-$U$1)</f>
        <v>234.25</v>
      </c>
    </row>
    <row r="90" spans="2:31" ht="36" customHeight="1" x14ac:dyDescent="0.25">
      <c r="B90" s="36">
        <v>53</v>
      </c>
      <c r="C90" s="37" t="s">
        <v>187</v>
      </c>
      <c r="D90" s="38" t="s">
        <v>413</v>
      </c>
      <c r="E90" s="39" t="s">
        <v>414</v>
      </c>
      <c r="F90" s="39" t="s">
        <v>415</v>
      </c>
      <c r="G90" s="39"/>
      <c r="H90" s="39" t="s">
        <v>206</v>
      </c>
      <c r="I90" s="40" t="s">
        <v>80</v>
      </c>
      <c r="J90" s="106" t="s">
        <v>208</v>
      </c>
      <c r="K90" s="38" t="s">
        <v>87</v>
      </c>
      <c r="L90" s="42" t="s">
        <v>52</v>
      </c>
      <c r="M90" s="43" t="s">
        <v>53</v>
      </c>
      <c r="N90" s="38" t="s">
        <v>54</v>
      </c>
      <c r="O90" s="44">
        <v>1</v>
      </c>
      <c r="P90" s="45" t="s">
        <v>55</v>
      </c>
      <c r="Q90" s="45" t="s">
        <v>55</v>
      </c>
      <c r="R90" s="46" t="str">
        <f>Таблица1[[#This Row],[Task number]]</f>
        <v>53-00/280</v>
      </c>
      <c r="S90" s="55" t="str">
        <f>Таблица1[[#This Row],[Item Name]]&amp;" - "&amp;Таблица1[[#This Row],[Task Description]]&amp;". "&amp;Таблица1[[#This Row],[Data Module Reference]]</f>
        <v>Rear fuselage internal structure - Examine as far as possible, in particular examine battery mounting tray for corrosion. -</v>
      </c>
      <c r="T90" s="48">
        <v>1200</v>
      </c>
      <c r="U90" s="48"/>
      <c r="V90" s="48">
        <v>12</v>
      </c>
      <c r="W90" s="49">
        <v>1356</v>
      </c>
      <c r="X90" s="49">
        <v>886</v>
      </c>
      <c r="Y90" s="50">
        <v>45652</v>
      </c>
      <c r="Z90" s="51">
        <f>IF(Таблица1[[#This Row],[F.H.]]=0,"---",Таблица1[[#This Row],[F.H.]]+Таблица1[[#This Row],[Last F.H.]])</f>
        <v>2556</v>
      </c>
      <c r="AA90" s="52" t="str">
        <f>IF(Таблица1[[#This Row],[LND]]=0,"---",Таблица1[[#This Row],[LND]]+Таблица1[[#This Row],[Last LND]])</f>
        <v>---</v>
      </c>
      <c r="AB90" s="53">
        <f>IF(Таблица1[[#This Row],[MON]]=0,"---",Таблица1[[#This Row],[Last CAL]]+(Таблица1[[#This Row],[MON]]*30.4375))</f>
        <v>46017.25</v>
      </c>
      <c r="AC90" s="54">
        <f>IF(Таблица1[[#This Row],[Next  F.H.]]="---","---",Таблица1[[#This Row],[Next  F.H.]]-$P$1)</f>
        <v>1200</v>
      </c>
      <c r="AD90" s="54" t="str">
        <f>IF(Таблица1[[#This Row],[Next LND]]="---","---",Таблица1[[#This Row],[Next LND]]-$S$1)</f>
        <v>---</v>
      </c>
      <c r="AE90" s="54">
        <f ca="1">IF(Таблица1[[#This Row],[Next CAL]]="---","---",Таблица1[[#This Row],[Next CAL]]-$U$1)</f>
        <v>234.25</v>
      </c>
    </row>
    <row r="91" spans="2:31" ht="36" customHeight="1" x14ac:dyDescent="0.25">
      <c r="B91" s="36">
        <v>53</v>
      </c>
      <c r="C91" s="37" t="s">
        <v>187</v>
      </c>
      <c r="D91" s="38" t="s">
        <v>416</v>
      </c>
      <c r="E91" s="39" t="s">
        <v>417</v>
      </c>
      <c r="F91" s="39" t="s">
        <v>143</v>
      </c>
      <c r="G91" s="39"/>
      <c r="H91" s="39" t="s">
        <v>206</v>
      </c>
      <c r="I91" s="40" t="s">
        <v>418</v>
      </c>
      <c r="J91" s="106" t="s">
        <v>208</v>
      </c>
      <c r="K91" s="38" t="s">
        <v>87</v>
      </c>
      <c r="L91" s="42" t="s">
        <v>52</v>
      </c>
      <c r="M91" s="43" t="s">
        <v>53</v>
      </c>
      <c r="N91" s="38" t="s">
        <v>54</v>
      </c>
      <c r="O91" s="44">
        <v>1</v>
      </c>
      <c r="P91" s="45" t="s">
        <v>419</v>
      </c>
      <c r="Q91" s="45" t="s">
        <v>420</v>
      </c>
      <c r="R91" s="46" t="str">
        <f>Таблица1[[#This Row],[Task number]]</f>
        <v>53-00/337</v>
      </c>
      <c r="S91" s="55" t="str">
        <f>Таблица1[[#This Row],[Item Name]]&amp;" - "&amp;Таблица1[[#This Row],[Task Description]]&amp;". "&amp;Таблица1[[#This Row],[Data Module Reference]]</f>
        <v>Carry through Frames 21 and 24 - Inspection/check. 12-B-53-20-02-00A-313A-A</v>
      </c>
      <c r="T91" s="48">
        <v>1200</v>
      </c>
      <c r="U91" s="48"/>
      <c r="V91" s="48">
        <v>12</v>
      </c>
      <c r="W91" s="49">
        <v>1356</v>
      </c>
      <c r="X91" s="49">
        <v>886</v>
      </c>
      <c r="Y91" s="50">
        <v>45652</v>
      </c>
      <c r="Z91" s="51">
        <f>IF(Таблица1[[#This Row],[F.H.]]=0,"---",Таблица1[[#This Row],[F.H.]]+Таблица1[[#This Row],[Last F.H.]])</f>
        <v>2556</v>
      </c>
      <c r="AA91" s="52" t="str">
        <f>IF(Таблица1[[#This Row],[LND]]=0,"---",Таблица1[[#This Row],[LND]]+Таблица1[[#This Row],[Last LND]])</f>
        <v>---</v>
      </c>
      <c r="AB91" s="53">
        <f>IF(Таблица1[[#This Row],[MON]]=0,"---",Таблица1[[#This Row],[Last CAL]]+(Таблица1[[#This Row],[MON]]*30.4375))</f>
        <v>46017.25</v>
      </c>
      <c r="AC91" s="54">
        <f>IF(Таблица1[[#This Row],[Next  F.H.]]="---","---",Таблица1[[#This Row],[Next  F.H.]]-$P$1)</f>
        <v>1200</v>
      </c>
      <c r="AD91" s="54" t="str">
        <f>IF(Таблица1[[#This Row],[Next LND]]="---","---",Таблица1[[#This Row],[Next LND]]-$S$1)</f>
        <v>---</v>
      </c>
      <c r="AE91" s="54">
        <f ca="1">IF(Таблица1[[#This Row],[Next CAL]]="---","---",Таблица1[[#This Row],[Next CAL]]-$U$1)</f>
        <v>234.25</v>
      </c>
    </row>
    <row r="92" spans="2:31" ht="36" customHeight="1" x14ac:dyDescent="0.25">
      <c r="B92" s="36">
        <v>55</v>
      </c>
      <c r="C92" s="37" t="s">
        <v>126</v>
      </c>
      <c r="D92" s="38" t="s">
        <v>421</v>
      </c>
      <c r="E92" s="39" t="s">
        <v>422</v>
      </c>
      <c r="F92" s="39" t="s">
        <v>143</v>
      </c>
      <c r="G92" s="39"/>
      <c r="H92" s="39" t="s">
        <v>206</v>
      </c>
      <c r="I92" s="40" t="s">
        <v>423</v>
      </c>
      <c r="J92" s="106" t="s">
        <v>208</v>
      </c>
      <c r="K92" s="38" t="s">
        <v>87</v>
      </c>
      <c r="L92" s="42" t="s">
        <v>52</v>
      </c>
      <c r="M92" s="43" t="s">
        <v>53</v>
      </c>
      <c r="N92" s="38" t="s">
        <v>54</v>
      </c>
      <c r="O92" s="44">
        <v>1</v>
      </c>
      <c r="P92" s="45" t="s">
        <v>424</v>
      </c>
      <c r="Q92" s="45" t="s">
        <v>55</v>
      </c>
      <c r="R92" s="46" t="str">
        <f>Таблица1[[#This Row],[Task number]]</f>
        <v>55-10/319</v>
      </c>
      <c r="S92" s="55" t="str">
        <f>Таблица1[[#This Row],[Item Name]]&amp;" - "&amp;Таблица1[[#This Row],[Task Description]]&amp;". "&amp;Таблица1[[#This Row],[Data Module Reference]]</f>
        <v>Horizontal/vertical stabilizer attachment - Inspection/check. 12-B-55-00-00-00A-313A-A</v>
      </c>
      <c r="T92" s="48">
        <v>1200</v>
      </c>
      <c r="U92" s="48"/>
      <c r="V92" s="48">
        <v>12</v>
      </c>
      <c r="W92" s="49">
        <v>1356</v>
      </c>
      <c r="X92" s="49">
        <v>886</v>
      </c>
      <c r="Y92" s="50">
        <v>45652</v>
      </c>
      <c r="Z92" s="51">
        <f>IF(Таблица1[[#This Row],[F.H.]]=0,"---",Таблица1[[#This Row],[F.H.]]+Таблица1[[#This Row],[Last F.H.]])</f>
        <v>2556</v>
      </c>
      <c r="AA92" s="52" t="str">
        <f>IF(Таблица1[[#This Row],[LND]]=0,"---",Таблица1[[#This Row],[LND]]+Таблица1[[#This Row],[Last LND]])</f>
        <v>---</v>
      </c>
      <c r="AB92" s="53">
        <f>IF(Таблица1[[#This Row],[MON]]=0,"---",Таблица1[[#This Row],[Last CAL]]+(Таблица1[[#This Row],[MON]]*30.4375))</f>
        <v>46017.25</v>
      </c>
      <c r="AC92" s="54">
        <f>IF(Таблица1[[#This Row],[Next  F.H.]]="---","---",Таблица1[[#This Row],[Next  F.H.]]-$P$1)</f>
        <v>1200</v>
      </c>
      <c r="AD92" s="54" t="str">
        <f>IF(Таблица1[[#This Row],[Next LND]]="---","---",Таблица1[[#This Row],[Next LND]]-$S$1)</f>
        <v>---</v>
      </c>
      <c r="AE92" s="54">
        <f ca="1">IF(Таблица1[[#This Row],[Next CAL]]="---","---",Таблица1[[#This Row],[Next CAL]]-$U$1)</f>
        <v>234.25</v>
      </c>
    </row>
    <row r="93" spans="2:31" ht="36" customHeight="1" x14ac:dyDescent="0.25">
      <c r="B93" s="36">
        <v>55</v>
      </c>
      <c r="C93" s="37" t="s">
        <v>126</v>
      </c>
      <c r="D93" s="38" t="s">
        <v>425</v>
      </c>
      <c r="E93" s="39" t="s">
        <v>426</v>
      </c>
      <c r="F93" s="39" t="s">
        <v>96</v>
      </c>
      <c r="G93" s="39"/>
      <c r="H93" s="39" t="s">
        <v>206</v>
      </c>
      <c r="I93" s="40" t="s">
        <v>80</v>
      </c>
      <c r="J93" s="106" t="s">
        <v>208</v>
      </c>
      <c r="K93" s="38" t="s">
        <v>87</v>
      </c>
      <c r="L93" s="42" t="s">
        <v>52</v>
      </c>
      <c r="M93" s="43" t="s">
        <v>53</v>
      </c>
      <c r="N93" s="38" t="s">
        <v>54</v>
      </c>
      <c r="O93" s="44">
        <v>0.5</v>
      </c>
      <c r="P93" s="45" t="s">
        <v>55</v>
      </c>
      <c r="Q93" s="45" t="s">
        <v>55</v>
      </c>
      <c r="R93" s="46" t="str">
        <f>Таблица1[[#This Row],[Task number]]</f>
        <v>55-30/281</v>
      </c>
      <c r="S93" s="55" t="str">
        <f>Таблица1[[#This Row],[Item Name]]&amp;" - "&amp;Таблица1[[#This Row],[Task Description]]&amp;". "&amp;Таблица1[[#This Row],[Data Module Reference]]</f>
        <v>Vertical stabilizer electrical bonding straps - Examine. -</v>
      </c>
      <c r="T93" s="48">
        <v>1200</v>
      </c>
      <c r="U93" s="48"/>
      <c r="V93" s="48">
        <v>12</v>
      </c>
      <c r="W93" s="49">
        <v>1356</v>
      </c>
      <c r="X93" s="49">
        <v>886</v>
      </c>
      <c r="Y93" s="50">
        <v>45652</v>
      </c>
      <c r="Z93" s="51">
        <f>IF(Таблица1[[#This Row],[F.H.]]=0,"---",Таблица1[[#This Row],[F.H.]]+Таблица1[[#This Row],[Last F.H.]])</f>
        <v>2556</v>
      </c>
      <c r="AA93" s="52" t="str">
        <f>IF(Таблица1[[#This Row],[LND]]=0,"---",Таблица1[[#This Row],[LND]]+Таблица1[[#This Row],[Last LND]])</f>
        <v>---</v>
      </c>
      <c r="AB93" s="53">
        <f>IF(Таблица1[[#This Row],[MON]]=0,"---",Таблица1[[#This Row],[Last CAL]]+(Таблица1[[#This Row],[MON]]*30.4375))</f>
        <v>46017.25</v>
      </c>
      <c r="AC93" s="54">
        <f>IF(Таблица1[[#This Row],[Next  F.H.]]="---","---",Таблица1[[#This Row],[Next  F.H.]]-$P$1)</f>
        <v>1200</v>
      </c>
      <c r="AD93" s="54" t="str">
        <f>IF(Таблица1[[#This Row],[Next LND]]="---","---",Таблица1[[#This Row],[Next LND]]-$S$1)</f>
        <v>---</v>
      </c>
      <c r="AE93" s="54">
        <f ca="1">IF(Таблица1[[#This Row],[Next CAL]]="---","---",Таблица1[[#This Row],[Next CAL]]-$U$1)</f>
        <v>234.25</v>
      </c>
    </row>
    <row r="94" spans="2:31" ht="36" customHeight="1" x14ac:dyDescent="0.25">
      <c r="B94" s="36">
        <v>56</v>
      </c>
      <c r="C94" s="37" t="s">
        <v>140</v>
      </c>
      <c r="D94" s="38" t="s">
        <v>427</v>
      </c>
      <c r="E94" s="39" t="s">
        <v>428</v>
      </c>
      <c r="F94" s="39" t="s">
        <v>429</v>
      </c>
      <c r="G94" s="39"/>
      <c r="H94" s="39" t="s">
        <v>206</v>
      </c>
      <c r="I94" s="40" t="s">
        <v>80</v>
      </c>
      <c r="J94" s="106" t="s">
        <v>208</v>
      </c>
      <c r="K94" s="38" t="s">
        <v>87</v>
      </c>
      <c r="L94" s="42" t="s">
        <v>52</v>
      </c>
      <c r="M94" s="43" t="s">
        <v>53</v>
      </c>
      <c r="N94" s="38" t="s">
        <v>54</v>
      </c>
      <c r="O94" s="44">
        <v>0.5</v>
      </c>
      <c r="P94" s="45" t="s">
        <v>55</v>
      </c>
      <c r="Q94" s="45" t="s">
        <v>55</v>
      </c>
      <c r="R94" s="46" t="str">
        <f>Таблица1[[#This Row],[Task number]]</f>
        <v>56-11/517</v>
      </c>
      <c r="S94" s="55" t="str">
        <f>Таблица1[[#This Row],[Item Name]]&amp;" - "&amp;Таблица1[[#This Row],[Task Description]]&amp;". "&amp;Таблица1[[#This Row],[Data Module Reference]]</f>
        <v>Cockpit DV Window - Make sure that you can open and close the DV window with one hand. -</v>
      </c>
      <c r="T94" s="48">
        <v>1200</v>
      </c>
      <c r="U94" s="48"/>
      <c r="V94" s="48">
        <v>12</v>
      </c>
      <c r="W94" s="49">
        <v>1356</v>
      </c>
      <c r="X94" s="49">
        <v>886</v>
      </c>
      <c r="Y94" s="50">
        <v>45652</v>
      </c>
      <c r="Z94" s="51">
        <f>IF(Таблица1[[#This Row],[F.H.]]=0,"---",Таблица1[[#This Row],[F.H.]]+Таблица1[[#This Row],[Last F.H.]])</f>
        <v>2556</v>
      </c>
      <c r="AA94" s="52" t="str">
        <f>IF(Таблица1[[#This Row],[LND]]=0,"---",Таблица1[[#This Row],[LND]]+Таблица1[[#This Row],[Last LND]])</f>
        <v>---</v>
      </c>
      <c r="AB94" s="53">
        <f>IF(Таблица1[[#This Row],[MON]]=0,"---",Таблица1[[#This Row],[Last CAL]]+(Таблица1[[#This Row],[MON]]*30.4375))</f>
        <v>46017.25</v>
      </c>
      <c r="AC94" s="54">
        <f>IF(Таблица1[[#This Row],[Next  F.H.]]="---","---",Таблица1[[#This Row],[Next  F.H.]]-$P$1)</f>
        <v>1200</v>
      </c>
      <c r="AD94" s="54" t="str">
        <f>IF(Таблица1[[#This Row],[Next LND]]="---","---",Таблица1[[#This Row],[Next LND]]-$S$1)</f>
        <v>---</v>
      </c>
      <c r="AE94" s="54">
        <f ca="1">IF(Таблица1[[#This Row],[Next CAL]]="---","---",Таблица1[[#This Row],[Next CAL]]-$U$1)</f>
        <v>234.25</v>
      </c>
    </row>
    <row r="95" spans="2:31" ht="36" customHeight="1" x14ac:dyDescent="0.25">
      <c r="B95" s="36">
        <v>57</v>
      </c>
      <c r="C95" s="37" t="s">
        <v>147</v>
      </c>
      <c r="D95" s="38" t="s">
        <v>430</v>
      </c>
      <c r="E95" s="39" t="s">
        <v>431</v>
      </c>
      <c r="F95" s="99" t="s">
        <v>432</v>
      </c>
      <c r="G95" s="39"/>
      <c r="H95" s="39" t="s">
        <v>206</v>
      </c>
      <c r="I95" s="40" t="s">
        <v>80</v>
      </c>
      <c r="J95" s="106" t="s">
        <v>208</v>
      </c>
      <c r="K95" s="38" t="s">
        <v>87</v>
      </c>
      <c r="L95" s="42" t="s">
        <v>52</v>
      </c>
      <c r="M95" s="43" t="s">
        <v>53</v>
      </c>
      <c r="N95" s="38" t="s">
        <v>54</v>
      </c>
      <c r="O95" s="44">
        <v>2</v>
      </c>
      <c r="P95" s="45" t="s">
        <v>55</v>
      </c>
      <c r="Q95" s="45" t="s">
        <v>55</v>
      </c>
      <c r="R95" s="46" t="str">
        <f>Таблица1[[#This Row],[Task number]]</f>
        <v>57-00/283</v>
      </c>
      <c r="S95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panels removed. -</v>
      </c>
      <c r="T95" s="48">
        <v>1200</v>
      </c>
      <c r="U95" s="48"/>
      <c r="V95" s="48">
        <v>12</v>
      </c>
      <c r="W95" s="49">
        <v>1356</v>
      </c>
      <c r="X95" s="49">
        <v>886</v>
      </c>
      <c r="Y95" s="50">
        <v>45652</v>
      </c>
      <c r="Z95" s="51">
        <f>IF(Таблица1[[#This Row],[F.H.]]=0,"---",Таблица1[[#This Row],[F.H.]]+Таблица1[[#This Row],[Last F.H.]])</f>
        <v>2556</v>
      </c>
      <c r="AA95" s="52" t="str">
        <f>IF(Таблица1[[#This Row],[LND]]=0,"---",Таблица1[[#This Row],[LND]]+Таблица1[[#This Row],[Last LND]])</f>
        <v>---</v>
      </c>
      <c r="AB95" s="53">
        <f>IF(Таблица1[[#This Row],[MON]]=0,"---",Таблица1[[#This Row],[Last CAL]]+(Таблица1[[#This Row],[MON]]*30.4375))</f>
        <v>46017.25</v>
      </c>
      <c r="AC95" s="54">
        <f>IF(Таблица1[[#This Row],[Next  F.H.]]="---","---",Таблица1[[#This Row],[Next  F.H.]]-$P$1)</f>
        <v>1200</v>
      </c>
      <c r="AD95" s="54" t="str">
        <f>IF(Таблица1[[#This Row],[Next LND]]="---","---",Таблица1[[#This Row],[Next LND]]-$S$1)</f>
        <v>---</v>
      </c>
      <c r="AE95" s="54">
        <f ca="1">IF(Таблица1[[#This Row],[Next CAL]]="---","---",Таблица1[[#This Row],[Next CAL]]-$U$1)</f>
        <v>234.25</v>
      </c>
    </row>
    <row r="96" spans="2:31" ht="36" customHeight="1" x14ac:dyDescent="0.25">
      <c r="B96" s="36">
        <v>57</v>
      </c>
      <c r="C96" s="37" t="s">
        <v>147</v>
      </c>
      <c r="D96" s="38" t="s">
        <v>433</v>
      </c>
      <c r="E96" s="39" t="s">
        <v>149</v>
      </c>
      <c r="F96" s="39" t="s">
        <v>434</v>
      </c>
      <c r="G96" s="39"/>
      <c r="H96" s="39" t="s">
        <v>206</v>
      </c>
      <c r="I96" s="40" t="s">
        <v>80</v>
      </c>
      <c r="J96" s="106" t="s">
        <v>208</v>
      </c>
      <c r="K96" s="38" t="s">
        <v>87</v>
      </c>
      <c r="L96" s="42" t="s">
        <v>52</v>
      </c>
      <c r="M96" s="43" t="s">
        <v>53</v>
      </c>
      <c r="N96" s="38" t="s">
        <v>54</v>
      </c>
      <c r="O96" s="44">
        <v>1</v>
      </c>
      <c r="P96" s="45" t="s">
        <v>55</v>
      </c>
      <c r="Q96" s="45" t="s">
        <v>55</v>
      </c>
      <c r="R96" s="46" t="str">
        <f>Таблица1[[#This Row],[Task number]]</f>
        <v>57-00/284</v>
      </c>
      <c r="S96" s="55" t="str">
        <f>Таблица1[[#This Row],[Item Name]]&amp;" - "&amp;Таблица1[[#This Row],[Task Description]]&amp;". "&amp;Таблица1[[#This Row],[Data Module Reference]]</f>
        <v>Wing to fuselage attachments - Examine as far as possible. -</v>
      </c>
      <c r="T96" s="48">
        <v>1200</v>
      </c>
      <c r="U96" s="48"/>
      <c r="V96" s="48">
        <v>12</v>
      </c>
      <c r="W96" s="49">
        <v>1356</v>
      </c>
      <c r="X96" s="49">
        <v>886</v>
      </c>
      <c r="Y96" s="50">
        <v>45652</v>
      </c>
      <c r="Z96" s="51">
        <f>IF(Таблица1[[#This Row],[F.H.]]=0,"---",Таблица1[[#This Row],[F.H.]]+Таблица1[[#This Row],[Last F.H.]])</f>
        <v>2556</v>
      </c>
      <c r="AA96" s="52" t="str">
        <f>IF(Таблица1[[#This Row],[LND]]=0,"---",Таблица1[[#This Row],[LND]]+Таблица1[[#This Row],[Last LND]])</f>
        <v>---</v>
      </c>
      <c r="AB96" s="53">
        <f>IF(Таблица1[[#This Row],[MON]]=0,"---",Таблица1[[#This Row],[Last CAL]]+(Таблица1[[#This Row],[MON]]*30.4375))</f>
        <v>46017.25</v>
      </c>
      <c r="AC96" s="54">
        <f>IF(Таблица1[[#This Row],[Next  F.H.]]="---","---",Таблица1[[#This Row],[Next  F.H.]]-$P$1)</f>
        <v>1200</v>
      </c>
      <c r="AD96" s="54" t="str">
        <f>IF(Таблица1[[#This Row],[Next LND]]="---","---",Таблица1[[#This Row],[Next LND]]-$S$1)</f>
        <v>---</v>
      </c>
      <c r="AE96" s="54">
        <f ca="1">IF(Таблица1[[#This Row],[Next CAL]]="---","---",Таблица1[[#This Row],[Next CAL]]-$U$1)</f>
        <v>234.25</v>
      </c>
    </row>
    <row r="97" spans="2:32" ht="36" customHeight="1" x14ac:dyDescent="0.25">
      <c r="B97" s="36">
        <v>61</v>
      </c>
      <c r="C97" s="37" t="s">
        <v>435</v>
      </c>
      <c r="D97" s="38" t="s">
        <v>436</v>
      </c>
      <c r="E97" s="39" t="s">
        <v>437</v>
      </c>
      <c r="F97" s="39" t="s">
        <v>96</v>
      </c>
      <c r="G97" s="39"/>
      <c r="H97" s="39" t="s">
        <v>206</v>
      </c>
      <c r="I97" s="40" t="s">
        <v>80</v>
      </c>
      <c r="J97" s="106" t="s">
        <v>208</v>
      </c>
      <c r="K97" s="38" t="s">
        <v>87</v>
      </c>
      <c r="L97" s="42" t="s">
        <v>52</v>
      </c>
      <c r="M97" s="43" t="s">
        <v>53</v>
      </c>
      <c r="N97" s="38" t="s">
        <v>54</v>
      </c>
      <c r="O97" s="44">
        <v>1</v>
      </c>
      <c r="P97" s="45" t="s">
        <v>55</v>
      </c>
      <c r="Q97" s="45" t="s">
        <v>55</v>
      </c>
      <c r="R97" s="46" t="str">
        <f>Таблица1[[#This Row],[Task number]]</f>
        <v>61-20/286</v>
      </c>
      <c r="S97" s="55" t="str">
        <f>Таблица1[[#This Row],[Item Name]]&amp;" - "&amp;Таблица1[[#This Row],[Task Description]]&amp;". "&amp;Таблица1[[#This Row],[Data Module Reference]]</f>
        <v>Propeller governor, overspeed governor and beta controls - Examine. -</v>
      </c>
      <c r="T97" s="48">
        <v>1200</v>
      </c>
      <c r="U97" s="48"/>
      <c r="V97" s="48">
        <v>12</v>
      </c>
      <c r="W97" s="49">
        <v>1356</v>
      </c>
      <c r="X97" s="49">
        <v>886</v>
      </c>
      <c r="Y97" s="50">
        <v>45652</v>
      </c>
      <c r="Z97" s="51">
        <f>IF(Таблица1[[#This Row],[F.H.]]=0,"---",Таблица1[[#This Row],[F.H.]]+Таблица1[[#This Row],[Last F.H.]])</f>
        <v>2556</v>
      </c>
      <c r="AA97" s="52" t="str">
        <f>IF(Таблица1[[#This Row],[LND]]=0,"---",Таблица1[[#This Row],[LND]]+Таблица1[[#This Row],[Last LND]])</f>
        <v>---</v>
      </c>
      <c r="AB97" s="53">
        <f>IF(Таблица1[[#This Row],[MON]]=0,"---",Таблица1[[#This Row],[Last CAL]]+(Таблица1[[#This Row],[MON]]*30.4375))</f>
        <v>46017.25</v>
      </c>
      <c r="AC97" s="54">
        <f>IF(Таблица1[[#This Row],[Next  F.H.]]="---","---",Таблица1[[#This Row],[Next  F.H.]]-$P$1)</f>
        <v>1200</v>
      </c>
      <c r="AD97" s="54" t="str">
        <f>IF(Таблица1[[#This Row],[Next LND]]="---","---",Таблица1[[#This Row],[Next LND]]-$S$1)</f>
        <v>---</v>
      </c>
      <c r="AE97" s="54">
        <f ca="1">IF(Таблица1[[#This Row],[Next CAL]]="---","---",Таблица1[[#This Row],[Next CAL]]-$U$1)</f>
        <v>234.25</v>
      </c>
    </row>
    <row r="98" spans="2:32" ht="36" customHeight="1" x14ac:dyDescent="0.25">
      <c r="B98" s="36">
        <v>71</v>
      </c>
      <c r="C98" s="37" t="s">
        <v>81</v>
      </c>
      <c r="D98" s="38" t="s">
        <v>438</v>
      </c>
      <c r="E98" s="39" t="s">
        <v>439</v>
      </c>
      <c r="F98" s="39" t="s">
        <v>312</v>
      </c>
      <c r="G98" s="39" t="s">
        <v>440</v>
      </c>
      <c r="H98" s="39" t="s">
        <v>206</v>
      </c>
      <c r="I98" s="40" t="s">
        <v>80</v>
      </c>
      <c r="J98" s="106" t="s">
        <v>208</v>
      </c>
      <c r="K98" s="38" t="s">
        <v>87</v>
      </c>
      <c r="L98" s="42" t="s">
        <v>52</v>
      </c>
      <c r="M98" s="43" t="s">
        <v>53</v>
      </c>
      <c r="N98" s="38" t="s">
        <v>54</v>
      </c>
      <c r="O98" s="44">
        <v>1</v>
      </c>
      <c r="P98" s="45" t="s">
        <v>55</v>
      </c>
      <c r="Q98" s="45" t="s">
        <v>55</v>
      </c>
      <c r="R98" s="46" t="str">
        <f>Таблица1[[#This Row],[Task number]]</f>
        <v>71-00/205</v>
      </c>
      <c r="S98" s="55" t="str">
        <f>Таблица1[[#This Row],[Item Name]]&amp;" - "&amp;Таблица1[[#This Row],[Task Description]]&amp;". "&amp;Таблица1[[#This Row],[Data Module Reference]]</f>
        <v>Engine tubular mounting frame and shockmounts - Examine.. -</v>
      </c>
      <c r="T98" s="48">
        <v>1200</v>
      </c>
      <c r="U98" s="48"/>
      <c r="V98" s="48">
        <v>12</v>
      </c>
      <c r="W98" s="49">
        <v>1356</v>
      </c>
      <c r="X98" s="49">
        <v>886</v>
      </c>
      <c r="Y98" s="50">
        <v>45652</v>
      </c>
      <c r="Z98" s="51">
        <f>IF(Таблица1[[#This Row],[F.H.]]=0,"---",Таблица1[[#This Row],[F.H.]]+Таблица1[[#This Row],[Last F.H.]])</f>
        <v>2556</v>
      </c>
      <c r="AA98" s="52" t="str">
        <f>IF(Таблица1[[#This Row],[LND]]=0,"---",Таблица1[[#This Row],[LND]]+Таблица1[[#This Row],[Last LND]])</f>
        <v>---</v>
      </c>
      <c r="AB98" s="53">
        <f>IF(Таблица1[[#This Row],[MON]]=0,"---",Таблица1[[#This Row],[Last CAL]]+(Таблица1[[#This Row],[MON]]*30.4375))</f>
        <v>46017.25</v>
      </c>
      <c r="AC98" s="54">
        <f>IF(Таблица1[[#This Row],[Next  F.H.]]="---","---",Таблица1[[#This Row],[Next  F.H.]]-$P$1)</f>
        <v>1200</v>
      </c>
      <c r="AD98" s="54" t="str">
        <f>IF(Таблица1[[#This Row],[Next LND]]="---","---",Таблица1[[#This Row],[Next LND]]-$S$1)</f>
        <v>---</v>
      </c>
      <c r="AE98" s="54">
        <f ca="1">IF(Таблица1[[#This Row],[Next CAL]]="---","---",Таблица1[[#This Row],[Next CAL]]-$U$1)</f>
        <v>234.25</v>
      </c>
    </row>
    <row r="99" spans="2:32" ht="36" customHeight="1" x14ac:dyDescent="0.25">
      <c r="B99" s="36">
        <v>71</v>
      </c>
      <c r="C99" s="76" t="s">
        <v>81</v>
      </c>
      <c r="D99" s="38" t="s">
        <v>441</v>
      </c>
      <c r="E99" s="39" t="s">
        <v>442</v>
      </c>
      <c r="F99" s="39" t="s">
        <v>443</v>
      </c>
      <c r="G99" s="39" t="s">
        <v>444</v>
      </c>
      <c r="H99" s="39" t="s">
        <v>206</v>
      </c>
      <c r="I99" s="40" t="s">
        <v>445</v>
      </c>
      <c r="J99" s="106" t="s">
        <v>208</v>
      </c>
      <c r="K99" s="38" t="s">
        <v>87</v>
      </c>
      <c r="L99" s="42" t="s">
        <v>52</v>
      </c>
      <c r="M99" s="43" t="s">
        <v>53</v>
      </c>
      <c r="N99" s="38" t="s">
        <v>54</v>
      </c>
      <c r="O99" s="44">
        <v>1</v>
      </c>
      <c r="P99" s="45" t="s">
        <v>55</v>
      </c>
      <c r="Q99" s="45" t="s">
        <v>55</v>
      </c>
      <c r="R99" s="46" t="str">
        <f>Таблица1[[#This Row],[Task number]]</f>
        <v>71-00/301</v>
      </c>
      <c r="S99" s="55" t="str">
        <f>Таблица1[[#This Row],[Item Name]]&amp;" - "&amp;Таблица1[[#This Row],[Task Description]]&amp;". "&amp;Таблица1[[#This Row],[Data Module Reference]]</f>
        <v>Engine tubular mounting frame firewall attachment fittings - Examine with firewall insulation blanket removed as necessary.. SRM  --- 12-B-54-20-02-00A-664A-A</v>
      </c>
      <c r="T99" s="48">
        <v>1200</v>
      </c>
      <c r="U99" s="48"/>
      <c r="V99" s="48">
        <v>12</v>
      </c>
      <c r="W99" s="49">
        <v>1356</v>
      </c>
      <c r="X99" s="49">
        <v>886</v>
      </c>
      <c r="Y99" s="50">
        <v>45652</v>
      </c>
      <c r="Z99" s="51">
        <f>IF(Таблица1[[#This Row],[F.H.]]=0,"---",Таблица1[[#This Row],[F.H.]]+Таблица1[[#This Row],[Last F.H.]])</f>
        <v>2556</v>
      </c>
      <c r="AA99" s="52" t="str">
        <f>IF(Таблица1[[#This Row],[LND]]=0,"---",Таблица1[[#This Row],[LND]]+Таблица1[[#This Row],[Last LND]])</f>
        <v>---</v>
      </c>
      <c r="AB99" s="53">
        <f>IF(Таблица1[[#This Row],[MON]]=0,"---",Таблица1[[#This Row],[Last CAL]]+(Таблица1[[#This Row],[MON]]*30.4375))</f>
        <v>46017.25</v>
      </c>
      <c r="AC99" s="54">
        <f>IF(Таблица1[[#This Row],[Next  F.H.]]="---","---",Таблица1[[#This Row],[Next  F.H.]]-$P$1)</f>
        <v>1200</v>
      </c>
      <c r="AD99" s="54" t="str">
        <f>IF(Таблица1[[#This Row],[Next LND]]="---","---",Таблица1[[#This Row],[Next LND]]-$S$1)</f>
        <v>---</v>
      </c>
      <c r="AE99" s="54">
        <f ca="1">IF(Таблица1[[#This Row],[Next CAL]]="---","---",Таблица1[[#This Row],[Next CAL]]-$U$1)</f>
        <v>234.25</v>
      </c>
    </row>
    <row r="100" spans="2:32" ht="36" customHeight="1" x14ac:dyDescent="0.25">
      <c r="B100" s="36">
        <v>76</v>
      </c>
      <c r="C100" s="37" t="s">
        <v>446</v>
      </c>
      <c r="D100" s="38" t="s">
        <v>447</v>
      </c>
      <c r="E100" s="39" t="s">
        <v>448</v>
      </c>
      <c r="F100" s="39" t="s">
        <v>449</v>
      </c>
      <c r="G100" s="39" t="s">
        <v>450</v>
      </c>
      <c r="H100" s="39" t="s">
        <v>206</v>
      </c>
      <c r="I100" s="40" t="s">
        <v>451</v>
      </c>
      <c r="J100" s="106" t="s">
        <v>208</v>
      </c>
      <c r="K100" s="38" t="s">
        <v>87</v>
      </c>
      <c r="L100" s="42" t="s">
        <v>52</v>
      </c>
      <c r="M100" s="43" t="s">
        <v>53</v>
      </c>
      <c r="N100" s="38" t="s">
        <v>88</v>
      </c>
      <c r="O100" s="44">
        <v>1</v>
      </c>
      <c r="P100" s="45" t="s">
        <v>452</v>
      </c>
      <c r="Q100" s="45" t="s">
        <v>453</v>
      </c>
      <c r="R100" s="46" t="str">
        <f>Таблица1[[#This Row],[Task number]]</f>
        <v>76-00/303</v>
      </c>
      <c r="S100" s="55" t="str">
        <f>Таблица1[[#This Row],[Item Name]]&amp;" - "&amp;Таблица1[[#This Row],[Task Description]]&amp;". "&amp;Таблица1[[#This Row],[Data Module Reference]]</f>
        <v>Cockpit control quadrant - Power control - Operational test. 12-B-76-10-00-00A-903A-A --- 12-B-76-20-00-00A-903A-A</v>
      </c>
      <c r="T100" s="48">
        <v>1200</v>
      </c>
      <c r="U100" s="48"/>
      <c r="V100" s="48">
        <v>12</v>
      </c>
      <c r="W100" s="49">
        <v>1356</v>
      </c>
      <c r="X100" s="49">
        <v>886</v>
      </c>
      <c r="Y100" s="50">
        <v>45652</v>
      </c>
      <c r="Z100" s="51">
        <f>IF(Таблица1[[#This Row],[F.H.]]=0,"---",Таблица1[[#This Row],[F.H.]]+Таблица1[[#This Row],[Last F.H.]])</f>
        <v>2556</v>
      </c>
      <c r="AA100" s="52" t="str">
        <f>IF(Таблица1[[#This Row],[LND]]=0,"---",Таблица1[[#This Row],[LND]]+Таблица1[[#This Row],[Last LND]])</f>
        <v>---</v>
      </c>
      <c r="AB100" s="53">
        <f>IF(Таблица1[[#This Row],[MON]]=0,"---",Таблица1[[#This Row],[Last CAL]]+(Таблица1[[#This Row],[MON]]*30.4375))</f>
        <v>46017.25</v>
      </c>
      <c r="AC100" s="54">
        <f>IF(Таблица1[[#This Row],[Next  F.H.]]="---","---",Таблица1[[#This Row],[Next  F.H.]]-$P$1)</f>
        <v>1200</v>
      </c>
      <c r="AD100" s="54" t="str">
        <f>IF(Таблица1[[#This Row],[Next LND]]="---","---",Таблица1[[#This Row],[Next LND]]-$S$1)</f>
        <v>---</v>
      </c>
      <c r="AE100" s="54">
        <f ca="1">IF(Таблица1[[#This Row],[Next CAL]]="---","---",Таблица1[[#This Row],[Next CAL]]-$U$1)</f>
        <v>234.25</v>
      </c>
    </row>
    <row r="101" spans="2:32" ht="36" customHeight="1" x14ac:dyDescent="0.25">
      <c r="B101" s="36">
        <v>79</v>
      </c>
      <c r="C101" s="37" t="s">
        <v>110</v>
      </c>
      <c r="D101" s="38" t="s">
        <v>454</v>
      </c>
      <c r="E101" s="39" t="s">
        <v>455</v>
      </c>
      <c r="F101" s="39" t="s">
        <v>312</v>
      </c>
      <c r="G101" s="39" t="s">
        <v>456</v>
      </c>
      <c r="H101" s="39" t="s">
        <v>206</v>
      </c>
      <c r="I101" s="40" t="s">
        <v>80</v>
      </c>
      <c r="J101" s="106" t="s">
        <v>208</v>
      </c>
      <c r="K101" s="38" t="s">
        <v>87</v>
      </c>
      <c r="L101" s="42" t="s">
        <v>52</v>
      </c>
      <c r="M101" s="43" t="s">
        <v>53</v>
      </c>
      <c r="N101" s="38" t="s">
        <v>54</v>
      </c>
      <c r="O101" s="44">
        <v>0.5</v>
      </c>
      <c r="P101" s="45" t="s">
        <v>55</v>
      </c>
      <c r="Q101" s="45" t="s">
        <v>55</v>
      </c>
      <c r="R101" s="46" t="str">
        <f>Таблица1[[#This Row],[Task number]]</f>
        <v>79-20/289</v>
      </c>
      <c r="S101" s="55" t="str">
        <f>Таблица1[[#This Row],[Item Name]]&amp;" - "&amp;Таблица1[[#This Row],[Task Description]]&amp;". "&amp;Таблица1[[#This Row],[Data Module Reference]]</f>
        <v>Engine oil cooler - Examine.. -</v>
      </c>
      <c r="T101" s="48">
        <v>1200</v>
      </c>
      <c r="U101" s="48"/>
      <c r="V101" s="48">
        <v>12</v>
      </c>
      <c r="W101" s="49">
        <v>1356</v>
      </c>
      <c r="X101" s="49">
        <v>886</v>
      </c>
      <c r="Y101" s="50">
        <v>45652</v>
      </c>
      <c r="Z101" s="51">
        <f>IF(Таблица1[[#This Row],[F.H.]]=0,"---",Таблица1[[#This Row],[F.H.]]+Таблица1[[#This Row],[Last F.H.]])</f>
        <v>2556</v>
      </c>
      <c r="AA101" s="52" t="str">
        <f>IF(Таблица1[[#This Row],[LND]]=0,"---",Таблица1[[#This Row],[LND]]+Таблица1[[#This Row],[Last LND]])</f>
        <v>---</v>
      </c>
      <c r="AB101" s="53">
        <f>IF(Таблица1[[#This Row],[MON]]=0,"---",Таблица1[[#This Row],[Last CAL]]+(Таблица1[[#This Row],[MON]]*30.4375))</f>
        <v>46017.25</v>
      </c>
      <c r="AC101" s="54">
        <f>IF(Таблица1[[#This Row],[Next  F.H.]]="---","---",Таблица1[[#This Row],[Next  F.H.]]-$P$1)</f>
        <v>1200</v>
      </c>
      <c r="AD101" s="54" t="str">
        <f>IF(Таблица1[[#This Row],[Next LND]]="---","---",Таблица1[[#This Row],[Next LND]]-$S$1)</f>
        <v>---</v>
      </c>
      <c r="AE101" s="54">
        <f ca="1">IF(Таблица1[[#This Row],[Next CAL]]="---","---",Таблица1[[#This Row],[Next CAL]]-$U$1)</f>
        <v>234.25</v>
      </c>
    </row>
    <row r="102" spans="2:32" ht="36" customHeight="1" x14ac:dyDescent="0.25">
      <c r="B102" s="36">
        <v>27</v>
      </c>
      <c r="C102" s="37" t="s">
        <v>76</v>
      </c>
      <c r="D102" s="38" t="s">
        <v>457</v>
      </c>
      <c r="E102" s="39" t="s">
        <v>458</v>
      </c>
      <c r="F102" s="39" t="s">
        <v>125</v>
      </c>
      <c r="G102" s="39"/>
      <c r="H102" s="39" t="s">
        <v>206</v>
      </c>
      <c r="I102" s="40" t="s">
        <v>80</v>
      </c>
      <c r="J102" s="45" t="s">
        <v>459</v>
      </c>
      <c r="K102" s="38" t="s">
        <v>106</v>
      </c>
      <c r="L102" s="42" t="s">
        <v>52</v>
      </c>
      <c r="M102" s="43" t="s">
        <v>53</v>
      </c>
      <c r="N102" s="38" t="s">
        <v>88</v>
      </c>
      <c r="O102" s="44">
        <v>1</v>
      </c>
      <c r="P102" s="45"/>
      <c r="Q102" s="45"/>
      <c r="R102" s="46" t="str">
        <f>Таблица1[[#This Row],[Task number]]</f>
        <v>27-40/574</v>
      </c>
      <c r="S102" s="55" t="str">
        <f>Таблица1[[#This Row],[Item Name]]&amp;" - "&amp;Таблица1[[#This Row],[Task Description]]&amp;". "&amp;Таблица1[[#This Row],[Data Module Reference]]</f>
        <v>Manual Pitch Trim Relays (P/N 974.20.01.221) - Discard. -</v>
      </c>
      <c r="T102" s="48">
        <v>1200</v>
      </c>
      <c r="U102" s="48"/>
      <c r="V102" s="48">
        <v>12</v>
      </c>
      <c r="W102" s="49">
        <v>1356</v>
      </c>
      <c r="X102" s="49">
        <v>886</v>
      </c>
      <c r="Y102" s="50">
        <v>45652</v>
      </c>
      <c r="Z102" s="51">
        <f>IF(Таблица1[[#This Row],[F.H.]]=0,"---",Таблица1[[#This Row],[F.H.]]+Таблица1[[#This Row],[Last F.H.]])</f>
        <v>2556</v>
      </c>
      <c r="AA102" s="52" t="str">
        <f>IF(Таблица1[[#This Row],[LND]]=0,"---",Таблица1[[#This Row],[LND]]+Таблица1[[#This Row],[Last LND]])</f>
        <v>---</v>
      </c>
      <c r="AB102" s="53">
        <f>IF(Таблица1[[#This Row],[MON]]=0,"---",Таблица1[[#This Row],[Last CAL]]+(Таблица1[[#This Row],[MON]]*30.4375))</f>
        <v>46017.25</v>
      </c>
      <c r="AC102" s="54">
        <f>IF(Таблица1[[#This Row],[Next  F.H.]]="---","---",Таблица1[[#This Row],[Next  F.H.]]-$P$1)</f>
        <v>1200</v>
      </c>
      <c r="AD102" s="54" t="str">
        <f>IF(Таблица1[[#This Row],[Next LND]]="---","---",Таблица1[[#This Row],[Next LND]]-$S$1)</f>
        <v>---</v>
      </c>
      <c r="AE102" s="54">
        <f ca="1">IF(Таблица1[[#This Row],[Next CAL]]="---","---",Таблица1[[#This Row],[Next CAL]]-$U$1)</f>
        <v>234.25</v>
      </c>
      <c r="AF102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2676 F.H. DEADLINE. Remain 1320 F.H.</v>
      </c>
    </row>
    <row r="103" spans="2:32" ht="36" customHeight="1" x14ac:dyDescent="0.25">
      <c r="B103" s="36">
        <v>24</v>
      </c>
      <c r="C103" s="76" t="s">
        <v>100</v>
      </c>
      <c r="D103" s="38" t="s">
        <v>460</v>
      </c>
      <c r="E103" s="39" t="s">
        <v>461</v>
      </c>
      <c r="F103" s="39" t="s">
        <v>103</v>
      </c>
      <c r="G103" s="39"/>
      <c r="H103" s="39" t="s">
        <v>462</v>
      </c>
      <c r="I103" s="40" t="s">
        <v>80</v>
      </c>
      <c r="J103" s="45" t="s">
        <v>463</v>
      </c>
      <c r="K103" s="38" t="s">
        <v>106</v>
      </c>
      <c r="L103" s="42" t="s">
        <v>52</v>
      </c>
      <c r="M103" s="43" t="s">
        <v>53</v>
      </c>
      <c r="N103" s="38" t="s">
        <v>88</v>
      </c>
      <c r="O103" s="44"/>
      <c r="P103" s="45"/>
      <c r="Q103" s="45"/>
      <c r="R103" s="46" t="str">
        <f>Таблица1[[#This Row],[Task number]]</f>
        <v>24-30/492</v>
      </c>
      <c r="S103" s="55" t="str">
        <f>Таблица1[[#This Row],[Item Name]]&amp;" - "&amp;Таблица1[[#This Row],[Task Description]]&amp;". "&amp;Таблица1[[#This Row],[Data Module Reference]]</f>
        <v>Generator 1 (P/N 978.91.23.407) - Overhaul. -</v>
      </c>
      <c r="T103" s="48">
        <v>1200</v>
      </c>
      <c r="U103" s="48"/>
      <c r="V103" s="48"/>
      <c r="W103" s="49">
        <v>1251</v>
      </c>
      <c r="X103" s="49"/>
      <c r="Y103" s="50">
        <v>45477</v>
      </c>
      <c r="Z103" s="51">
        <f>IF(Таблица1[[#This Row],[F.H.]]=0,"---",Таблица1[[#This Row],[F.H.]]+Таблица1[[#This Row],[Last F.H.]])</f>
        <v>2451</v>
      </c>
      <c r="AA103" s="52" t="str">
        <f>IF(Таблица1[[#This Row],[LND]]=0,"---",Таблица1[[#This Row],[LND]]+Таблица1[[#This Row],[Last LND]])</f>
        <v>---</v>
      </c>
      <c r="AB103" s="53" t="str">
        <f>IF(Таблица1[[#This Row],[MON]]=0,"---",Таблица1[[#This Row],[Last CAL]]+(Таблица1[[#This Row],[MON]]*30.4375))</f>
        <v>---</v>
      </c>
      <c r="AC103" s="54">
        <f>IF(Таблица1[[#This Row],[Next  F.H.]]="---","---",Таблица1[[#This Row],[Next  F.H.]]-$P$1)</f>
        <v>1095</v>
      </c>
      <c r="AD103" s="54" t="str">
        <f>IF(Таблица1[[#This Row],[Next LND]]="---","---",Таблица1[[#This Row],[Next LND]]-$S$1)</f>
        <v>---</v>
      </c>
      <c r="AE103" s="54" t="str">
        <f>IF(Таблица1[[#This Row],[Next CAL]]="---","---",Таблица1[[#This Row],[Next CAL]]-$U$1)</f>
        <v>---</v>
      </c>
      <c r="AF103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4" spans="2:32" ht="36" customHeight="1" x14ac:dyDescent="0.25">
      <c r="B104" s="36">
        <v>24</v>
      </c>
      <c r="C104" s="37" t="s">
        <v>100</v>
      </c>
      <c r="D104" s="38" t="s">
        <v>464</v>
      </c>
      <c r="E104" s="39" t="s">
        <v>465</v>
      </c>
      <c r="F104" s="39" t="s">
        <v>103</v>
      </c>
      <c r="G104" s="39"/>
      <c r="H104" s="39" t="s">
        <v>462</v>
      </c>
      <c r="I104" s="40" t="s">
        <v>80</v>
      </c>
      <c r="J104" s="45" t="s">
        <v>463</v>
      </c>
      <c r="K104" s="38" t="s">
        <v>106</v>
      </c>
      <c r="L104" s="42" t="s">
        <v>52</v>
      </c>
      <c r="M104" s="43" t="s">
        <v>53</v>
      </c>
      <c r="N104" s="38" t="s">
        <v>88</v>
      </c>
      <c r="O104" s="44"/>
      <c r="P104" s="45"/>
      <c r="Q104" s="45"/>
      <c r="R104" s="46" t="str">
        <f>Таблица1[[#This Row],[Task number]]</f>
        <v>24-30/493</v>
      </c>
      <c r="S104" s="55" t="str">
        <f>Таблица1[[#This Row],[Item Name]]&amp;" - "&amp;Таблица1[[#This Row],[Task Description]]&amp;". "&amp;Таблица1[[#This Row],[Data Module Reference]]</f>
        <v>Starter/Generator 2 (P/N 978.91.23.407) - Overhaul. -</v>
      </c>
      <c r="T104" s="48">
        <v>1200</v>
      </c>
      <c r="U104" s="48"/>
      <c r="V104" s="48"/>
      <c r="W104" s="49">
        <v>1251</v>
      </c>
      <c r="X104" s="49"/>
      <c r="Y104" s="50">
        <v>45477</v>
      </c>
      <c r="Z104" s="51">
        <f>IF(Таблица1[[#This Row],[F.H.]]=0,"---",Таблица1[[#This Row],[F.H.]]+Таблица1[[#This Row],[Last F.H.]])</f>
        <v>2451</v>
      </c>
      <c r="AA104" s="52" t="str">
        <f>IF(Таблица1[[#This Row],[LND]]=0,"---",Таблица1[[#This Row],[LND]]+Таблица1[[#This Row],[Last LND]])</f>
        <v>---</v>
      </c>
      <c r="AB104" s="53" t="str">
        <f>IF(Таблица1[[#This Row],[MON]]=0,"---",Таблица1[[#This Row],[Last CAL]]+(Таблица1[[#This Row],[MON]]*30.4375))</f>
        <v>---</v>
      </c>
      <c r="AC104" s="54">
        <f>IF(Таблица1[[#This Row],[Next  F.H.]]="---","---",Таблица1[[#This Row],[Next  F.H.]]-$P$1)</f>
        <v>1095</v>
      </c>
      <c r="AD104" s="54" t="str">
        <f>IF(Таблица1[[#This Row],[Next LND]]="---","---",Таблица1[[#This Row],[Next LND]]-$S$1)</f>
        <v>---</v>
      </c>
      <c r="AE104" s="54" t="str">
        <f>IF(Таблица1[[#This Row],[Next CAL]]="---","---",Таблица1[[#This Row],[Next CAL]]-$U$1)</f>
        <v>---</v>
      </c>
      <c r="AF104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5" spans="2:32" ht="36" customHeight="1" x14ac:dyDescent="0.25">
      <c r="B105" s="109">
        <v>61</v>
      </c>
      <c r="C105" s="110" t="s">
        <v>435</v>
      </c>
      <c r="D105" s="111" t="s">
        <v>466</v>
      </c>
      <c r="E105" s="112" t="s">
        <v>467</v>
      </c>
      <c r="F105" s="112" t="s">
        <v>468</v>
      </c>
      <c r="G105" s="112"/>
      <c r="H105" s="112" t="s">
        <v>469</v>
      </c>
      <c r="I105" s="113" t="s">
        <v>470</v>
      </c>
      <c r="J105" s="114" t="s">
        <v>471</v>
      </c>
      <c r="K105" s="111" t="s">
        <v>106</v>
      </c>
      <c r="L105" s="115" t="s">
        <v>472</v>
      </c>
      <c r="M105" s="43" t="s">
        <v>53</v>
      </c>
      <c r="N105" s="111" t="s">
        <v>54</v>
      </c>
      <c r="O105" s="116"/>
      <c r="P105" s="114"/>
      <c r="Q105" s="114"/>
      <c r="R105" s="46" t="str">
        <f>Таблица1[[#This Row],[Task number]]</f>
        <v>611110</v>
      </c>
      <c r="S105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EXPOSED SECTION OF BLADE. Hartzell Owner’s Manual 147 and Manual 170, 61-13-70</v>
      </c>
      <c r="T105" s="48">
        <v>1200</v>
      </c>
      <c r="U105" s="48"/>
      <c r="V105" s="48"/>
      <c r="W105" s="49">
        <v>1132</v>
      </c>
      <c r="X105" s="49">
        <v>821</v>
      </c>
      <c r="Y105" s="50">
        <v>45036</v>
      </c>
      <c r="Z105" s="51">
        <f>IF(Таблица1[[#This Row],[F.H.]]=0,"---",Таблица1[[#This Row],[F.H.]]+Таблица1[[#This Row],[Last F.H.]])</f>
        <v>2332</v>
      </c>
      <c r="AA105" s="52" t="str">
        <f>IF(Таблица1[[#This Row],[LND]]=0,"---",Таблица1[[#This Row],[LND]]+Таблица1[[#This Row],[Last LND]])</f>
        <v>---</v>
      </c>
      <c r="AB105" s="53" t="str">
        <f>IF(Таблица1[[#This Row],[MON]]=0,"---",Таблица1[[#This Row],[Last CAL]]+(Таблица1[[#This Row],[MON]]*30.4375))</f>
        <v>---</v>
      </c>
      <c r="AC105" s="54">
        <f>IF(Таблица1[[#This Row],[Next  F.H.]]="---","---",Таблица1[[#This Row],[Next  F.H.]]-$P$1)</f>
        <v>976</v>
      </c>
      <c r="AD105" s="54" t="str">
        <f>IF(Таблица1[[#This Row],[Next LND]]="---","---",Таблица1[[#This Row],[Next LND]]-$S$1)</f>
        <v>---</v>
      </c>
      <c r="AE105" s="54" t="str">
        <f>IF(Таблица1[[#This Row],[Next CAL]]="---","---",Таблица1[[#This Row],[Next CAL]]-$U$1)</f>
        <v>---</v>
      </c>
    </row>
    <row r="106" spans="2:32" ht="36" customHeight="1" x14ac:dyDescent="0.25">
      <c r="B106" s="36">
        <v>32</v>
      </c>
      <c r="C106" s="37" t="s">
        <v>93</v>
      </c>
      <c r="D106" s="38" t="s">
        <v>473</v>
      </c>
      <c r="E106" s="39" t="s">
        <v>474</v>
      </c>
      <c r="F106" s="39" t="s">
        <v>125</v>
      </c>
      <c r="G106" s="39"/>
      <c r="H106" s="39" t="s">
        <v>475</v>
      </c>
      <c r="I106" s="40" t="s">
        <v>476</v>
      </c>
      <c r="J106" s="45" t="s">
        <v>477</v>
      </c>
      <c r="K106" s="38" t="s">
        <v>87</v>
      </c>
      <c r="L106" s="42" t="s">
        <v>52</v>
      </c>
      <c r="M106" s="43" t="s">
        <v>53</v>
      </c>
      <c r="N106" s="38" t="s">
        <v>88</v>
      </c>
      <c r="O106" s="44"/>
      <c r="P106" s="45"/>
      <c r="Q106" s="45"/>
      <c r="R106" s="46" t="str">
        <f>Таблица1[[#This Row],[Task number]]</f>
        <v>32-30/435</v>
      </c>
      <c r="S106" s="55" t="str">
        <f>Таблица1[[#This Row],[Item Name]]&amp;" - "&amp;Таблица1[[#This Row],[Task Description]]&amp;". "&amp;Таблица1[[#This Row],[Data Module Reference]]</f>
        <v>NLG and MLG Electro mechanical actuators anti-rotation pads - Discard. 12-B-32-30-02-01A-920B-A --- or  --- 12-B-32-30-01-01A-920B-A</v>
      </c>
      <c r="T106" s="48"/>
      <c r="U106" s="48">
        <v>12000</v>
      </c>
      <c r="V106" s="48"/>
      <c r="W106" s="49"/>
      <c r="X106" s="49"/>
      <c r="Y106" s="50">
        <v>43769</v>
      </c>
      <c r="Z106" s="51" t="str">
        <f>IF(Таблица1[[#This Row],[F.H.]]=0,"---",Таблица1[[#This Row],[F.H.]]+Таблица1[[#This Row],[Last F.H.]])</f>
        <v>---</v>
      </c>
      <c r="AA106" s="52">
        <f>IF(Таблица1[[#This Row],[LND]]=0,"---",Таблица1[[#This Row],[LND]]+Таблица1[[#This Row],[Last LND]])</f>
        <v>12000</v>
      </c>
      <c r="AB106" s="53" t="str">
        <f>IF(Таблица1[[#This Row],[MON]]=0,"---",Таблица1[[#This Row],[Last CAL]]+(Таблица1[[#This Row],[MON]]*30.4375))</f>
        <v>---</v>
      </c>
      <c r="AC106" s="54" t="str">
        <f>IF(Таблица1[[#This Row],[Next  F.H.]]="---","---",Таблица1[[#This Row],[Next  F.H.]]-$P$1)</f>
        <v>---</v>
      </c>
      <c r="AD106" s="54">
        <f>IF(Таблица1[[#This Row],[Next LND]]="---","---",Таблица1[[#This Row],[Next LND]]-$S$1)</f>
        <v>11114</v>
      </c>
      <c r="AE106" s="54" t="str">
        <f>IF(Таблица1[[#This Row],[Next CAL]]="---","---",Таблица1[[#This Row],[Next CAL]]-$U$1)</f>
        <v>---</v>
      </c>
    </row>
    <row r="107" spans="2:32" ht="36" customHeight="1" x14ac:dyDescent="0.25">
      <c r="B107" s="36">
        <v>52</v>
      </c>
      <c r="C107" s="76" t="s">
        <v>393</v>
      </c>
      <c r="D107" s="38" t="s">
        <v>478</v>
      </c>
      <c r="E107" s="39" t="s">
        <v>479</v>
      </c>
      <c r="F107" s="39" t="s">
        <v>135</v>
      </c>
      <c r="G107" s="39"/>
      <c r="H107" s="39" t="s">
        <v>480</v>
      </c>
      <c r="I107" s="40" t="s">
        <v>80</v>
      </c>
      <c r="J107" s="45" t="s">
        <v>481</v>
      </c>
      <c r="K107" s="38" t="s">
        <v>87</v>
      </c>
      <c r="L107" s="42" t="s">
        <v>52</v>
      </c>
      <c r="M107" s="43" t="s">
        <v>53</v>
      </c>
      <c r="N107" s="38" t="s">
        <v>88</v>
      </c>
      <c r="O107" s="44"/>
      <c r="P107" s="45"/>
      <c r="Q107" s="45"/>
      <c r="R107" s="46" t="str">
        <f>Таблица1[[#This Row],[Task number]]</f>
        <v>*52-30/8</v>
      </c>
      <c r="S107" s="55" t="str">
        <f>Таблица1[[#This Row],[Item Name]]&amp;" - "&amp;Таблица1[[#This Row],[Task Description]]&amp;". "&amp;Таблица1[[#This Row],[Data Module Reference]]</f>
        <v>Cargo door lower lug fittings (qty 3) - Life limit. -</v>
      </c>
      <c r="T107" s="48">
        <v>13000</v>
      </c>
      <c r="U107" s="48">
        <v>17000</v>
      </c>
      <c r="V107" s="48"/>
      <c r="W107" s="49"/>
      <c r="X107" s="49"/>
      <c r="Y107" s="50">
        <v>43769</v>
      </c>
      <c r="Z107" s="51">
        <f>IF(Таблица1[[#This Row],[F.H.]]=0,"---",Таблица1[[#This Row],[F.H.]]+Таблица1[[#This Row],[Last F.H.]])</f>
        <v>13000</v>
      </c>
      <c r="AA107" s="52">
        <f>IF(Таблица1[[#This Row],[LND]]=0,"---",Таблица1[[#This Row],[LND]]+Таблица1[[#This Row],[Last LND]])</f>
        <v>17000</v>
      </c>
      <c r="AB107" s="53" t="str">
        <f>IF(Таблица1[[#This Row],[MON]]=0,"---",Таблица1[[#This Row],[Last CAL]]+(Таблица1[[#This Row],[MON]]*30.4375))</f>
        <v>---</v>
      </c>
      <c r="AC107" s="54">
        <f>IF(Таблица1[[#This Row],[Next  F.H.]]="---","---",Таблица1[[#This Row],[Next  F.H.]]-$P$1)</f>
        <v>11644</v>
      </c>
      <c r="AD107" s="54">
        <f>IF(Таблица1[[#This Row],[Next LND]]="---","---",Таблица1[[#This Row],[Next LND]]-$S$1)</f>
        <v>16114</v>
      </c>
      <c r="AE107" s="54" t="str">
        <f>IF(Таблица1[[#This Row],[Next CAL]]="---","---",Таблица1[[#This Row],[Next CAL]]-$U$1)</f>
        <v>---</v>
      </c>
    </row>
    <row r="108" spans="2:32" ht="36" customHeight="1" x14ac:dyDescent="0.25">
      <c r="B108" s="36">
        <v>26</v>
      </c>
      <c r="C108" s="37" t="s">
        <v>192</v>
      </c>
      <c r="D108" s="38" t="s">
        <v>482</v>
      </c>
      <c r="E108" s="39" t="s">
        <v>483</v>
      </c>
      <c r="F108" s="39" t="s">
        <v>135</v>
      </c>
      <c r="G108" s="39"/>
      <c r="H108" s="39" t="s">
        <v>484</v>
      </c>
      <c r="I108" s="40" t="s">
        <v>80</v>
      </c>
      <c r="J108" s="45" t="s">
        <v>485</v>
      </c>
      <c r="K108" s="38" t="s">
        <v>51</v>
      </c>
      <c r="L108" s="42" t="s">
        <v>52</v>
      </c>
      <c r="M108" s="43" t="s">
        <v>53</v>
      </c>
      <c r="N108" s="38" t="s">
        <v>88</v>
      </c>
      <c r="O108" s="44"/>
      <c r="P108" s="45"/>
      <c r="Q108" s="45"/>
      <c r="R108" s="46" t="str">
        <f>Таблица1[[#This Row],[Task number]]</f>
        <v>*26-20/516</v>
      </c>
      <c r="S108" s="55" t="str">
        <f>Таблица1[[#This Row],[Item Name]]&amp;" - "&amp;Таблица1[[#This Row],[Task Description]]&amp;". "&amp;Таблица1[[#This Row],[Data Module Reference]]</f>
        <v>Fire extinguisher (Model P3APP003010D) - Life limit. -</v>
      </c>
      <c r="T108" s="48"/>
      <c r="U108" s="48"/>
      <c r="V108" s="48">
        <v>144</v>
      </c>
      <c r="W108" s="49"/>
      <c r="X108" s="49"/>
      <c r="Y108" s="50">
        <v>43769</v>
      </c>
      <c r="Z108" s="51" t="str">
        <f>IF(Таблица1[[#This Row],[F.H.]]=0,"---",Таблица1[[#This Row],[F.H.]]+Таблица1[[#This Row],[Last F.H.]])</f>
        <v>---</v>
      </c>
      <c r="AA108" s="52" t="str">
        <f>IF(Таблица1[[#This Row],[LND]]=0,"---",Таблица1[[#This Row],[LND]]+Таблица1[[#This Row],[Last LND]])</f>
        <v>---</v>
      </c>
      <c r="AB108" s="53">
        <f>IF(Таблица1[[#This Row],[MON]]=0,"---",Таблица1[[#This Row],[Last CAL]]+(Таблица1[[#This Row],[MON]]*30.4375))</f>
        <v>48152</v>
      </c>
      <c r="AC108" s="54" t="str">
        <f>IF(Таблица1[[#This Row],[Next  F.H.]]="---","---",Таблица1[[#This Row],[Next  F.H.]]-$P$1)</f>
        <v>---</v>
      </c>
      <c r="AD108" s="54" t="str">
        <f>IF(Таблица1[[#This Row],[Next LND]]="---","---",Таблица1[[#This Row],[Next LND]]-$S$1)</f>
        <v>---</v>
      </c>
      <c r="AE108" s="54">
        <f ca="1">IF(Таблица1[[#This Row],[Next CAL]]="---","---",Таблица1[[#This Row],[Next CAL]]-$U$1)</f>
        <v>2369</v>
      </c>
    </row>
    <row r="109" spans="2:32" ht="36" customHeight="1" x14ac:dyDescent="0.25">
      <c r="B109" s="36">
        <v>25</v>
      </c>
      <c r="C109" s="76" t="s">
        <v>68</v>
      </c>
      <c r="D109" s="38" t="s">
        <v>486</v>
      </c>
      <c r="E109" s="39" t="s">
        <v>487</v>
      </c>
      <c r="F109" s="39" t="s">
        <v>125</v>
      </c>
      <c r="G109" s="39"/>
      <c r="H109" s="39" t="s">
        <v>488</v>
      </c>
      <c r="I109" s="40" t="s">
        <v>80</v>
      </c>
      <c r="J109" s="45" t="s">
        <v>489</v>
      </c>
      <c r="K109" s="38" t="s">
        <v>51</v>
      </c>
      <c r="L109" s="42" t="s">
        <v>52</v>
      </c>
      <c r="M109" s="43" t="s">
        <v>53</v>
      </c>
      <c r="N109" s="38" t="s">
        <v>88</v>
      </c>
      <c r="O109" s="44"/>
      <c r="P109" s="45"/>
      <c r="Q109" s="45"/>
      <c r="R109" s="46" t="str">
        <f>Таблица1[[#This Row],[Task number]]</f>
        <v>25-63/434</v>
      </c>
      <c r="S109" s="55" t="str">
        <f>Таблица1[[#This Row],[Item Name]]&amp;" - "&amp;Таблица1[[#This Row],[Task Description]]&amp;". "&amp;Таблица1[[#This Row],[Data Module Reference]]</f>
        <v>ELT Nav interface unit serial memory module (if Kannad 406 AF Nav interface unit installed) - Discard. -</v>
      </c>
      <c r="T109" s="48">
        <v>16000</v>
      </c>
      <c r="U109" s="48"/>
      <c r="V109" s="48">
        <v>120</v>
      </c>
      <c r="W109" s="49"/>
      <c r="X109" s="49"/>
      <c r="Y109" s="50">
        <v>43769</v>
      </c>
      <c r="Z109" s="51">
        <f>IF(Таблица1[[#This Row],[F.H.]]=0,"---",Таблица1[[#This Row],[F.H.]]+Таблица1[[#This Row],[Last F.H.]])</f>
        <v>16000</v>
      </c>
      <c r="AA109" s="52" t="str">
        <f>IF(Таблица1[[#This Row],[LND]]=0,"---",Таблица1[[#This Row],[LND]]+Таблица1[[#This Row],[Last LND]])</f>
        <v>---</v>
      </c>
      <c r="AB109" s="53">
        <f>IF(Таблица1[[#This Row],[MON]]=0,"---",Таблица1[[#This Row],[Last CAL]]+(Таблица1[[#This Row],[MON]]*30.4375))</f>
        <v>47421.5</v>
      </c>
      <c r="AC109" s="54">
        <f>IF(Таблица1[[#This Row],[Next  F.H.]]="---","---",Таблица1[[#This Row],[Next  F.H.]]-$P$1)</f>
        <v>14644</v>
      </c>
      <c r="AD109" s="54" t="str">
        <f>IF(Таблица1[[#This Row],[Next LND]]="---","---",Таблица1[[#This Row],[Next LND]]-$S$1)</f>
        <v>---</v>
      </c>
      <c r="AE109" s="54">
        <f ca="1">IF(Таблица1[[#This Row],[Next CAL]]="---","---",Таблица1[[#This Row],[Next CAL]]-$U$1)</f>
        <v>1638.5</v>
      </c>
    </row>
    <row r="110" spans="2:32" ht="36" customHeight="1" x14ac:dyDescent="0.25">
      <c r="B110" s="36">
        <v>73</v>
      </c>
      <c r="C110" s="37" t="s">
        <v>490</v>
      </c>
      <c r="D110" s="38" t="s">
        <v>491</v>
      </c>
      <c r="E110" s="39" t="s">
        <v>112</v>
      </c>
      <c r="F110" s="39" t="s">
        <v>492</v>
      </c>
      <c r="G110" s="39" t="s">
        <v>493</v>
      </c>
      <c r="H110" s="39" t="s">
        <v>494</v>
      </c>
      <c r="I110" s="40" t="s">
        <v>495</v>
      </c>
      <c r="J110" s="45" t="s">
        <v>496</v>
      </c>
      <c r="K110" s="38" t="s">
        <v>87</v>
      </c>
      <c r="L110" s="75" t="s">
        <v>118</v>
      </c>
      <c r="M110" s="43" t="s">
        <v>53</v>
      </c>
      <c r="N110" s="38" t="s">
        <v>88</v>
      </c>
      <c r="O110" s="44"/>
      <c r="P110" s="45"/>
      <c r="Q110" s="45"/>
      <c r="R110" s="46" t="str">
        <f>Таблица1[[#This Row],[Task number]]</f>
        <v>73-10-02</v>
      </c>
      <c r="S110" s="55" t="str">
        <f>Таблица1[[#This Row],[Item Name]]&amp;" - "&amp;Таблица1[[#This Row],[Task Description]]&amp;". "&amp;Таблица1[[#This Row],[Data Module Reference]]</f>
        <v>Engine - Torque the three nuts again to the value specified, even if the gasket was replaced or not.. EMM 73-10-02, FUEL PUMP - MAINTENANCE PRACTICES</v>
      </c>
      <c r="T110" s="48">
        <v>1750</v>
      </c>
      <c r="U110" s="48"/>
      <c r="V110" s="48"/>
      <c r="W110" s="49"/>
      <c r="X110" s="49"/>
      <c r="Y110" s="50">
        <v>43769</v>
      </c>
      <c r="Z110" s="51">
        <f>IF(Таблица1[[#This Row],[F.H.]]=0,"---",Таблица1[[#This Row],[F.H.]]+Таблица1[[#This Row],[Last F.H.]])</f>
        <v>1750</v>
      </c>
      <c r="AA110" s="52" t="str">
        <f>IF(Таблица1[[#This Row],[LND]]=0,"---",Таблица1[[#This Row],[LND]]+Таблица1[[#This Row],[Last LND]])</f>
        <v>---</v>
      </c>
      <c r="AB110" s="53" t="str">
        <f>IF(Таблица1[[#This Row],[MON]]=0,"---",Таблица1[[#This Row],[Last CAL]]+(Таблица1[[#This Row],[MON]]*30.4375))</f>
        <v>---</v>
      </c>
      <c r="AC110" s="54">
        <f>IF(Таблица1[[#This Row],[Next  F.H.]]="---","---",Таблица1[[#This Row],[Next  F.H.]]-$P$1)</f>
        <v>394</v>
      </c>
      <c r="AD110" s="54" t="str">
        <f>IF(Таблица1[[#This Row],[Next LND]]="---","---",Таблица1[[#This Row],[Next LND]]-$S$1)</f>
        <v>---</v>
      </c>
      <c r="AE110" s="54" t="str">
        <f>IF(Таблица1[[#This Row],[Next CAL]]="---","---",Таблица1[[#This Row],[Next CAL]]-$U$1)</f>
        <v>---</v>
      </c>
    </row>
    <row r="111" spans="2:32" ht="36" customHeight="1" x14ac:dyDescent="0.25">
      <c r="B111" s="36">
        <v>73</v>
      </c>
      <c r="C111" s="37" t="s">
        <v>490</v>
      </c>
      <c r="D111" s="38" t="s">
        <v>497</v>
      </c>
      <c r="E111" s="39" t="s">
        <v>112</v>
      </c>
      <c r="F111" s="39" t="s">
        <v>498</v>
      </c>
      <c r="G111" s="39" t="s">
        <v>499</v>
      </c>
      <c r="H111" s="39" t="s">
        <v>494</v>
      </c>
      <c r="I111" s="40" t="s">
        <v>500</v>
      </c>
      <c r="J111" s="45" t="s">
        <v>496</v>
      </c>
      <c r="K111" s="38" t="s">
        <v>87</v>
      </c>
      <c r="L111" s="75" t="s">
        <v>118</v>
      </c>
      <c r="M111" s="43" t="s">
        <v>53</v>
      </c>
      <c r="N111" s="38" t="s">
        <v>88</v>
      </c>
      <c r="O111" s="44"/>
      <c r="P111" s="45"/>
      <c r="Q111" s="45"/>
      <c r="R111" s="46" t="str">
        <f>Таблица1[[#This Row],[Task number]]</f>
        <v>731035</v>
      </c>
      <c r="S111" s="55" t="str">
        <f>Таблица1[[#This Row],[Item Name]]&amp;" - "&amp;Таблица1[[#This Row],[Task Description]]&amp;". "&amp;Таблица1[[#This Row],[Data Module Reference]]</f>
        <v>Engine - Do a visual inspection to check the condition of the fuel pump to AGB cover interface.. EMM 71-00-00, POWER PLANT - ADJUSTMENT/TEST</v>
      </c>
      <c r="T111" s="48">
        <v>1750</v>
      </c>
      <c r="U111" s="48"/>
      <c r="V111" s="48"/>
      <c r="W111" s="49"/>
      <c r="X111" s="49"/>
      <c r="Y111" s="50">
        <v>43769</v>
      </c>
      <c r="Z111" s="51">
        <f>IF(Таблица1[[#This Row],[F.H.]]=0,"---",Таблица1[[#This Row],[F.H.]]+Таблица1[[#This Row],[Last F.H.]])</f>
        <v>1750</v>
      </c>
      <c r="AA111" s="52" t="str">
        <f>IF(Таблица1[[#This Row],[LND]]=0,"---",Таблица1[[#This Row],[LND]]+Таблица1[[#This Row],[Last LND]])</f>
        <v>---</v>
      </c>
      <c r="AB111" s="53" t="str">
        <f>IF(Таблица1[[#This Row],[MON]]=0,"---",Таблица1[[#This Row],[Last CAL]]+(Таблица1[[#This Row],[MON]]*30.4375))</f>
        <v>---</v>
      </c>
      <c r="AC111" s="54">
        <f>IF(Таблица1[[#This Row],[Next  F.H.]]="---","---",Таблица1[[#This Row],[Next  F.H.]]-$P$1)</f>
        <v>394</v>
      </c>
      <c r="AD111" s="54" t="str">
        <f>IF(Таблица1[[#This Row],[Next LND]]="---","---",Таблица1[[#This Row],[Next LND]]-$S$1)</f>
        <v>---</v>
      </c>
      <c r="AE111" s="54" t="str">
        <f>IF(Таблица1[[#This Row],[Next CAL]]="---","---",Таблица1[[#This Row],[Next CAL]]-$U$1)</f>
        <v>---</v>
      </c>
    </row>
    <row r="112" spans="2:32" ht="36" customHeight="1" x14ac:dyDescent="0.25">
      <c r="B112" s="36">
        <v>35</v>
      </c>
      <c r="C112" s="37" t="s">
        <v>379</v>
      </c>
      <c r="D112" s="38" t="s">
        <v>501</v>
      </c>
      <c r="E112" s="39" t="s">
        <v>502</v>
      </c>
      <c r="F112" s="39" t="s">
        <v>135</v>
      </c>
      <c r="G112" s="39"/>
      <c r="H112" s="39" t="s">
        <v>503</v>
      </c>
      <c r="I112" s="40" t="s">
        <v>80</v>
      </c>
      <c r="J112" s="45" t="s">
        <v>504</v>
      </c>
      <c r="K112" s="38" t="s">
        <v>106</v>
      </c>
      <c r="L112" s="42" t="s">
        <v>52</v>
      </c>
      <c r="M112" s="43" t="s">
        <v>53</v>
      </c>
      <c r="N112" s="38" t="s">
        <v>88</v>
      </c>
      <c r="O112" s="44"/>
      <c r="P112" s="45"/>
      <c r="Q112" s="45"/>
      <c r="R112" s="46" t="str">
        <f>Таблица1[[#This Row],[Task number]]</f>
        <v>*35-10/6</v>
      </c>
      <c r="S112" s="55" t="str">
        <f>Таблица1[[#This Row],[Item Name]]&amp;" - "&amp;Таблица1[[#This Row],[Task Description]]&amp;". "&amp;Таблица1[[#This Row],[Data Module Reference]]</f>
        <v>Oxygen bottle - Life limit. -</v>
      </c>
      <c r="T112" s="48"/>
      <c r="U112" s="48"/>
      <c r="V112" s="48">
        <v>180</v>
      </c>
      <c r="W112" s="49"/>
      <c r="X112" s="49"/>
      <c r="Y112" s="50">
        <v>43769</v>
      </c>
      <c r="Z112" s="51" t="str">
        <f>IF(Таблица1[[#This Row],[F.H.]]=0,"---",Таблица1[[#This Row],[F.H.]]+Таблица1[[#This Row],[Last F.H.]])</f>
        <v>---</v>
      </c>
      <c r="AA112" s="52" t="str">
        <f>IF(Таблица1[[#This Row],[LND]]=0,"---",Таблица1[[#This Row],[LND]]+Таблица1[[#This Row],[Last LND]])</f>
        <v>---</v>
      </c>
      <c r="AB112" s="53">
        <f>IF(Таблица1[[#This Row],[MON]]=0,"---",Таблица1[[#This Row],[Last CAL]]+(Таблица1[[#This Row],[MON]]*30.4375))</f>
        <v>49247.75</v>
      </c>
      <c r="AC112" s="54" t="str">
        <f>IF(Таблица1[[#This Row],[Next  F.H.]]="---","---",Таблица1[[#This Row],[Next  F.H.]]-$P$1)</f>
        <v>---</v>
      </c>
      <c r="AD112" s="54" t="str">
        <f>IF(Таблица1[[#This Row],[Next LND]]="---","---",Таблица1[[#This Row],[Next LND]]-$S$1)</f>
        <v>---</v>
      </c>
      <c r="AE112" s="54">
        <f ca="1">IF(Таблица1[[#This Row],[Next CAL]]="---","---",Таблица1[[#This Row],[Next CAL]]-$U$1)</f>
        <v>3464.75</v>
      </c>
    </row>
    <row r="113" spans="2:32" ht="36" customHeight="1" x14ac:dyDescent="0.25">
      <c r="B113" s="117">
        <v>61</v>
      </c>
      <c r="C113" s="118" t="s">
        <v>435</v>
      </c>
      <c r="D113" s="119" t="s">
        <v>505</v>
      </c>
      <c r="E113" s="120" t="s">
        <v>506</v>
      </c>
      <c r="F113" s="120" t="s">
        <v>507</v>
      </c>
      <c r="G113" s="120" t="s">
        <v>508</v>
      </c>
      <c r="H113" s="120" t="s">
        <v>509</v>
      </c>
      <c r="I113" s="121" t="s">
        <v>510</v>
      </c>
      <c r="J113" s="122" t="s">
        <v>511</v>
      </c>
      <c r="K113" s="119" t="s">
        <v>106</v>
      </c>
      <c r="L113" s="119" t="s">
        <v>52</v>
      </c>
      <c r="M113" s="43" t="s">
        <v>53</v>
      </c>
      <c r="N113" s="119" t="s">
        <v>54</v>
      </c>
      <c r="O113" s="123"/>
      <c r="P113" s="122"/>
      <c r="Q113" s="122"/>
      <c r="R113" s="46" t="str">
        <f>Таблица1[[#This Row],[Task number]]</f>
        <v>611231</v>
      </c>
      <c r="S113" s="55" t="str">
        <f>Таблица1[[#This Row],[Item Name]]&amp;" - "&amp;Таблица1[[#This Row],[Task Description]]&amp;". "&amp;Таблица1[[#This Row],[Data Module Reference]]</f>
        <v>Propeller DE-ICE SYSTEM INSPECTION - Slip Ring Assembly Inspection. Hartzell ICE PROTECTION SYSTEM MANUAL 180, 30-61-80</v>
      </c>
      <c r="T113" s="48">
        <v>200</v>
      </c>
      <c r="U113" s="48"/>
      <c r="V113" s="48">
        <v>12</v>
      </c>
      <c r="W113" s="49">
        <v>1356</v>
      </c>
      <c r="X113" s="49">
        <v>886</v>
      </c>
      <c r="Y113" s="50">
        <v>45652</v>
      </c>
      <c r="Z113" s="51">
        <f>IF(Таблица1[[#This Row],[F.H.]]=0,"---",Таблица1[[#This Row],[F.H.]]+Таблица1[[#This Row],[Last F.H.]])</f>
        <v>1556</v>
      </c>
      <c r="AA113" s="52" t="str">
        <f>IF(Таблица1[[#This Row],[LND]]=0,"---",Таблица1[[#This Row],[LND]]+Таблица1[[#This Row],[Last LND]])</f>
        <v>---</v>
      </c>
      <c r="AB113" s="53">
        <f>IF(Таблица1[[#This Row],[MON]]=0,"---",Таблица1[[#This Row],[Last CAL]]+(Таблица1[[#This Row],[MON]]*30.4375))</f>
        <v>46017.25</v>
      </c>
      <c r="AC113" s="54">
        <f>IF(Таблица1[[#This Row],[Next  F.H.]]="---","---",Таблица1[[#This Row],[Next  F.H.]]-$P$1)</f>
        <v>200</v>
      </c>
      <c r="AD113" s="54" t="str">
        <f>IF(Таблица1[[#This Row],[Next LND]]="---","---",Таблица1[[#This Row],[Next LND]]-$S$1)</f>
        <v>---</v>
      </c>
      <c r="AE113" s="54">
        <f ca="1">IF(Таблица1[[#This Row],[Next CAL]]="---","---",Таблица1[[#This Row],[Next CAL]]-$U$1)</f>
        <v>234.25</v>
      </c>
    </row>
    <row r="114" spans="2:32" ht="36" customHeight="1" x14ac:dyDescent="0.25">
      <c r="B114" s="117">
        <v>61</v>
      </c>
      <c r="C114" s="118" t="s">
        <v>435</v>
      </c>
      <c r="D114" s="119" t="s">
        <v>512</v>
      </c>
      <c r="E114" s="120" t="s">
        <v>506</v>
      </c>
      <c r="F114" s="120" t="s">
        <v>513</v>
      </c>
      <c r="G114" s="120" t="s">
        <v>508</v>
      </c>
      <c r="H114" s="120" t="s">
        <v>509</v>
      </c>
      <c r="I114" s="121" t="s">
        <v>510</v>
      </c>
      <c r="J114" s="122" t="s">
        <v>511</v>
      </c>
      <c r="K114" s="119" t="s">
        <v>106</v>
      </c>
      <c r="L114" s="119" t="s">
        <v>52</v>
      </c>
      <c r="M114" s="43" t="s">
        <v>53</v>
      </c>
      <c r="N114" s="119" t="s">
        <v>54</v>
      </c>
      <c r="O114" s="123"/>
      <c r="P114" s="122"/>
      <c r="Q114" s="122"/>
      <c r="R114" s="46" t="str">
        <f>Таблица1[[#This Row],[Task number]]</f>
        <v>611232</v>
      </c>
      <c r="S114" s="55" t="str">
        <f>Таблица1[[#This Row],[Item Name]]&amp;" - "&amp;Таблица1[[#This Row],[Task Description]]&amp;". "&amp;Таблица1[[#This Row],[Data Module Reference]]</f>
        <v>Propeller DE-ICE SYSTEM INSPECTION - De‐Ice Boot Inspection. Hartzell ICE PROTECTION SYSTEM MANUAL 180, 30-61-80</v>
      </c>
      <c r="T114" s="48">
        <v>200</v>
      </c>
      <c r="U114" s="48"/>
      <c r="V114" s="48">
        <v>12</v>
      </c>
      <c r="W114" s="49">
        <v>1356</v>
      </c>
      <c r="X114" s="49">
        <v>886</v>
      </c>
      <c r="Y114" s="50">
        <v>45652</v>
      </c>
      <c r="Z114" s="51">
        <f>IF(Таблица1[[#This Row],[F.H.]]=0,"---",Таблица1[[#This Row],[F.H.]]+Таблица1[[#This Row],[Last F.H.]])</f>
        <v>1556</v>
      </c>
      <c r="AA114" s="52" t="str">
        <f>IF(Таблица1[[#This Row],[LND]]=0,"---",Таблица1[[#This Row],[LND]]+Таблица1[[#This Row],[Last LND]])</f>
        <v>---</v>
      </c>
      <c r="AB114" s="53">
        <f>IF(Таблица1[[#This Row],[MON]]=0,"---",Таблица1[[#This Row],[Last CAL]]+(Таблица1[[#This Row],[MON]]*30.4375))</f>
        <v>46017.25</v>
      </c>
      <c r="AC114" s="54">
        <f>IF(Таблица1[[#This Row],[Next  F.H.]]="---","---",Таблица1[[#This Row],[Next  F.H.]]-$P$1)</f>
        <v>200</v>
      </c>
      <c r="AD114" s="54" t="str">
        <f>IF(Таблица1[[#This Row],[Next LND]]="---","---",Таблица1[[#This Row],[Next LND]]-$S$1)</f>
        <v>---</v>
      </c>
      <c r="AE114" s="54">
        <f ca="1">IF(Таблица1[[#This Row],[Next CAL]]="---","---",Таблица1[[#This Row],[Next CAL]]-$U$1)</f>
        <v>234.25</v>
      </c>
    </row>
    <row r="115" spans="2:32" ht="36" customHeight="1" x14ac:dyDescent="0.25">
      <c r="B115" s="117">
        <v>61</v>
      </c>
      <c r="C115" s="118" t="s">
        <v>435</v>
      </c>
      <c r="D115" s="119" t="s">
        <v>514</v>
      </c>
      <c r="E115" s="120" t="s">
        <v>506</v>
      </c>
      <c r="F115" s="120" t="s">
        <v>515</v>
      </c>
      <c r="G115" s="120" t="s">
        <v>508</v>
      </c>
      <c r="H115" s="120" t="s">
        <v>509</v>
      </c>
      <c r="I115" s="121" t="s">
        <v>510</v>
      </c>
      <c r="J115" s="122" t="s">
        <v>511</v>
      </c>
      <c r="K115" s="119" t="s">
        <v>106</v>
      </c>
      <c r="L115" s="119" t="s">
        <v>52</v>
      </c>
      <c r="M115" s="43" t="s">
        <v>53</v>
      </c>
      <c r="N115" s="119" t="s">
        <v>54</v>
      </c>
      <c r="O115" s="123"/>
      <c r="P115" s="122"/>
      <c r="Q115" s="122"/>
      <c r="R115" s="46" t="str">
        <f>Таблица1[[#This Row],[Task number]]</f>
        <v>611233</v>
      </c>
      <c r="S115" s="55" t="str">
        <f>Таблица1[[#This Row],[Item Name]]&amp;" - "&amp;Таблица1[[#This Row],[Task Description]]&amp;". "&amp;Таблица1[[#This Row],[Data Module Reference]]</f>
        <v>Propeller DE-ICE SYSTEM INSPECTION - De‐Ice System Inspection. Hartzell ICE PROTECTION SYSTEM MANUAL 180, 30-61-80</v>
      </c>
      <c r="T115" s="48">
        <v>200</v>
      </c>
      <c r="U115" s="48"/>
      <c r="V115" s="48">
        <v>12</v>
      </c>
      <c r="W115" s="49">
        <v>1356</v>
      </c>
      <c r="X115" s="49">
        <v>886</v>
      </c>
      <c r="Y115" s="50">
        <v>45652</v>
      </c>
      <c r="Z115" s="51">
        <f>IF(Таблица1[[#This Row],[F.H.]]=0,"---",Таблица1[[#This Row],[F.H.]]+Таблица1[[#This Row],[Last F.H.]])</f>
        <v>1556</v>
      </c>
      <c r="AA115" s="52" t="str">
        <f>IF(Таблица1[[#This Row],[LND]]=0,"---",Таблица1[[#This Row],[LND]]+Таблица1[[#This Row],[Last LND]])</f>
        <v>---</v>
      </c>
      <c r="AB115" s="53">
        <f>IF(Таблица1[[#This Row],[MON]]=0,"---",Таблица1[[#This Row],[Last CAL]]+(Таблица1[[#This Row],[MON]]*30.4375))</f>
        <v>46017.25</v>
      </c>
      <c r="AC115" s="54">
        <f>IF(Таблица1[[#This Row],[Next  F.H.]]="---","---",Таблица1[[#This Row],[Next  F.H.]]-$P$1)</f>
        <v>200</v>
      </c>
      <c r="AD115" s="54" t="str">
        <f>IF(Таблица1[[#This Row],[Next LND]]="---","---",Таблица1[[#This Row],[Next LND]]-$S$1)</f>
        <v>---</v>
      </c>
      <c r="AE115" s="54">
        <f ca="1">IF(Таблица1[[#This Row],[Next CAL]]="---","---",Таблица1[[#This Row],[Next CAL]]-$U$1)</f>
        <v>234.25</v>
      </c>
    </row>
    <row r="116" spans="2:32" ht="36" customHeight="1" x14ac:dyDescent="0.25">
      <c r="B116" s="117">
        <v>61</v>
      </c>
      <c r="C116" s="118" t="s">
        <v>435</v>
      </c>
      <c r="D116" s="119" t="s">
        <v>516</v>
      </c>
      <c r="E116" s="120" t="s">
        <v>506</v>
      </c>
      <c r="F116" s="120" t="s">
        <v>517</v>
      </c>
      <c r="G116" s="120" t="s">
        <v>508</v>
      </c>
      <c r="H116" s="120" t="s">
        <v>509</v>
      </c>
      <c r="I116" s="121" t="s">
        <v>510</v>
      </c>
      <c r="J116" s="122" t="s">
        <v>511</v>
      </c>
      <c r="K116" s="119" t="s">
        <v>106</v>
      </c>
      <c r="L116" s="119" t="s">
        <v>52</v>
      </c>
      <c r="M116" s="43" t="s">
        <v>53</v>
      </c>
      <c r="N116" s="119" t="s">
        <v>54</v>
      </c>
      <c r="O116" s="123"/>
      <c r="P116" s="122"/>
      <c r="Q116" s="122"/>
      <c r="R116" s="46" t="str">
        <f>Таблица1[[#This Row],[Task number]]</f>
        <v>611234</v>
      </c>
      <c r="S116" s="55" t="str">
        <f>Таблица1[[#This Row],[Item Name]]&amp;" - "&amp;Таблица1[[#This Row],[Task Description]]&amp;". "&amp;Таблица1[[#This Row],[Data Module Reference]]</f>
        <v>Propeller DE-ICE SYSTEM INSPECTION - Detailed inspection of Non‐rotating or Airframe Mounted Component. Hartzell ICE PROTECTION SYSTEM MANUAL 180, 30-61-80</v>
      </c>
      <c r="T116" s="48">
        <v>200</v>
      </c>
      <c r="U116" s="48"/>
      <c r="V116" s="48">
        <v>12</v>
      </c>
      <c r="W116" s="49">
        <v>1356</v>
      </c>
      <c r="X116" s="49">
        <v>886</v>
      </c>
      <c r="Y116" s="50">
        <v>45652</v>
      </c>
      <c r="Z116" s="51">
        <f>IF(Таблица1[[#This Row],[F.H.]]=0,"---",Таблица1[[#This Row],[F.H.]]+Таблица1[[#This Row],[Last F.H.]])</f>
        <v>1556</v>
      </c>
      <c r="AA116" s="52" t="str">
        <f>IF(Таблица1[[#This Row],[LND]]=0,"---",Таблица1[[#This Row],[LND]]+Таблица1[[#This Row],[Last LND]])</f>
        <v>---</v>
      </c>
      <c r="AB116" s="53">
        <f>IF(Таблица1[[#This Row],[MON]]=0,"---",Таблица1[[#This Row],[Last CAL]]+(Таблица1[[#This Row],[MON]]*30.4375))</f>
        <v>46017.25</v>
      </c>
      <c r="AC116" s="54">
        <f>IF(Таблица1[[#This Row],[Next  F.H.]]="---","---",Таблица1[[#This Row],[Next  F.H.]]-$P$1)</f>
        <v>200</v>
      </c>
      <c r="AD116" s="54" t="str">
        <f>IF(Таблица1[[#This Row],[Next LND]]="---","---",Таблица1[[#This Row],[Next LND]]-$S$1)</f>
        <v>---</v>
      </c>
      <c r="AE116" s="54">
        <f ca="1">IF(Таблица1[[#This Row],[Next CAL]]="---","---",Таблица1[[#This Row],[Next CAL]]-$U$1)</f>
        <v>234.25</v>
      </c>
    </row>
    <row r="117" spans="2:32" ht="36" customHeight="1" x14ac:dyDescent="0.25">
      <c r="B117" s="117">
        <v>61</v>
      </c>
      <c r="C117" s="118" t="s">
        <v>435</v>
      </c>
      <c r="D117" s="119" t="s">
        <v>518</v>
      </c>
      <c r="E117" s="120" t="s">
        <v>506</v>
      </c>
      <c r="F117" s="120" t="s">
        <v>519</v>
      </c>
      <c r="G117" s="120" t="s">
        <v>508</v>
      </c>
      <c r="H117" s="120" t="s">
        <v>509</v>
      </c>
      <c r="I117" s="121" t="s">
        <v>510</v>
      </c>
      <c r="J117" s="122" t="s">
        <v>511</v>
      </c>
      <c r="K117" s="119" t="s">
        <v>106</v>
      </c>
      <c r="L117" s="119" t="s">
        <v>52</v>
      </c>
      <c r="M117" s="43" t="s">
        <v>53</v>
      </c>
      <c r="N117" s="119" t="s">
        <v>54</v>
      </c>
      <c r="O117" s="123"/>
      <c r="P117" s="122"/>
      <c r="Q117" s="122"/>
      <c r="R117" s="46" t="str">
        <f>Таблица1[[#This Row],[Task number]]</f>
        <v>611235</v>
      </c>
      <c r="S117" s="55" t="str">
        <f>Таблица1[[#This Row],[Item Name]]&amp;" - "&amp;Таблица1[[#This Row],[Task Description]]&amp;". "&amp;Таблица1[[#This Row],[Data Module Reference]]</f>
        <v>Propeller DE-ICE SYSTEM INSPECTION - System Check. Hartzell ICE PROTECTION SYSTEM MANUAL 180, 30-61-80</v>
      </c>
      <c r="T117" s="48">
        <v>200</v>
      </c>
      <c r="U117" s="48"/>
      <c r="V117" s="48">
        <v>12</v>
      </c>
      <c r="W117" s="49">
        <v>1356</v>
      </c>
      <c r="X117" s="49">
        <v>886</v>
      </c>
      <c r="Y117" s="50">
        <v>45652</v>
      </c>
      <c r="Z117" s="51">
        <f>IF(Таблица1[[#This Row],[F.H.]]=0,"---",Таблица1[[#This Row],[F.H.]]+Таблица1[[#This Row],[Last F.H.]])</f>
        <v>1556</v>
      </c>
      <c r="AA117" s="52" t="str">
        <f>IF(Таблица1[[#This Row],[LND]]=0,"---",Таблица1[[#This Row],[LND]]+Таблица1[[#This Row],[Last LND]])</f>
        <v>---</v>
      </c>
      <c r="AB117" s="53">
        <f>IF(Таблица1[[#This Row],[MON]]=0,"---",Таблица1[[#This Row],[Last CAL]]+(Таблица1[[#This Row],[MON]]*30.4375))</f>
        <v>46017.25</v>
      </c>
      <c r="AC117" s="54">
        <f>IF(Таблица1[[#This Row],[Next  F.H.]]="---","---",Таблица1[[#This Row],[Next  F.H.]]-$P$1)</f>
        <v>200</v>
      </c>
      <c r="AD117" s="54" t="str">
        <f>IF(Таблица1[[#This Row],[Next LND]]="---","---",Таблица1[[#This Row],[Next LND]]-$S$1)</f>
        <v>---</v>
      </c>
      <c r="AE117" s="54">
        <f ca="1">IF(Таблица1[[#This Row],[Next CAL]]="---","---",Таблица1[[#This Row],[Next CAL]]-$U$1)</f>
        <v>234.25</v>
      </c>
    </row>
    <row r="118" spans="2:32" ht="36" customHeight="1" x14ac:dyDescent="0.25">
      <c r="B118" s="117">
        <v>61</v>
      </c>
      <c r="C118" s="118" t="s">
        <v>435</v>
      </c>
      <c r="D118" s="119" t="s">
        <v>520</v>
      </c>
      <c r="E118" s="120" t="s">
        <v>506</v>
      </c>
      <c r="F118" s="120" t="s">
        <v>521</v>
      </c>
      <c r="G118" s="120" t="s">
        <v>508</v>
      </c>
      <c r="H118" s="120" t="s">
        <v>509</v>
      </c>
      <c r="I118" s="121" t="s">
        <v>510</v>
      </c>
      <c r="J118" s="122" t="s">
        <v>511</v>
      </c>
      <c r="K118" s="119" t="s">
        <v>106</v>
      </c>
      <c r="L118" s="119" t="s">
        <v>52</v>
      </c>
      <c r="M118" s="43" t="s">
        <v>53</v>
      </c>
      <c r="N118" s="119" t="s">
        <v>54</v>
      </c>
      <c r="O118" s="123"/>
      <c r="P118" s="122"/>
      <c r="Q118" s="122"/>
      <c r="R118" s="46" t="str">
        <f>Таблица1[[#This Row],[Task number]]</f>
        <v>611236</v>
      </c>
      <c r="S118" s="55" t="str">
        <f>Таблица1[[#This Row],[Item Name]]&amp;" - "&amp;Таблица1[[#This Row],[Task Description]]&amp;". "&amp;Таблица1[[#This Row],[Data Module Reference]]</f>
        <v>Propeller DE-ICE SYSTEM INSPECTION - De‐ice Circuit Resistance Inspection. Hartzell ICE PROTECTION SYSTEM MANUAL 180, 30-61-80</v>
      </c>
      <c r="T118" s="48">
        <v>200</v>
      </c>
      <c r="U118" s="48"/>
      <c r="V118" s="48">
        <v>12</v>
      </c>
      <c r="W118" s="49">
        <v>1356</v>
      </c>
      <c r="X118" s="49">
        <v>886</v>
      </c>
      <c r="Y118" s="50">
        <v>45652</v>
      </c>
      <c r="Z118" s="51">
        <f>IF(Таблица1[[#This Row],[F.H.]]=0,"---",Таблица1[[#This Row],[F.H.]]+Таблица1[[#This Row],[Last F.H.]])</f>
        <v>1556</v>
      </c>
      <c r="AA118" s="52" t="str">
        <f>IF(Таблица1[[#This Row],[LND]]=0,"---",Таблица1[[#This Row],[LND]]+Таблица1[[#This Row],[Last LND]])</f>
        <v>---</v>
      </c>
      <c r="AB118" s="53">
        <f>IF(Таблица1[[#This Row],[MON]]=0,"---",Таблица1[[#This Row],[Last CAL]]+(Таблица1[[#This Row],[MON]]*30.4375))</f>
        <v>46017.25</v>
      </c>
      <c r="AC118" s="54">
        <f>IF(Таблица1[[#This Row],[Next  F.H.]]="---","---",Таблица1[[#This Row],[Next  F.H.]]-$P$1)</f>
        <v>200</v>
      </c>
      <c r="AD118" s="54" t="str">
        <f>IF(Таблица1[[#This Row],[Next LND]]="---","---",Таблица1[[#This Row],[Next LND]]-$S$1)</f>
        <v>---</v>
      </c>
      <c r="AE118" s="54">
        <f ca="1">IF(Таблица1[[#This Row],[Next CAL]]="---","---",Таблица1[[#This Row],[Next CAL]]-$U$1)</f>
        <v>234.25</v>
      </c>
    </row>
    <row r="119" spans="2:32" ht="36" customHeight="1" x14ac:dyDescent="0.25">
      <c r="B119" s="36">
        <v>32</v>
      </c>
      <c r="C119" s="37" t="s">
        <v>93</v>
      </c>
      <c r="D119" s="38" t="s">
        <v>522</v>
      </c>
      <c r="E119" s="39" t="s">
        <v>523</v>
      </c>
      <c r="F119" s="39" t="s">
        <v>143</v>
      </c>
      <c r="G119" s="39"/>
      <c r="H119" s="39" t="s">
        <v>524</v>
      </c>
      <c r="I119" s="40" t="s">
        <v>525</v>
      </c>
      <c r="J119" s="45" t="s">
        <v>526</v>
      </c>
      <c r="K119" s="94" t="s">
        <v>87</v>
      </c>
      <c r="L119" s="42" t="s">
        <v>52</v>
      </c>
      <c r="M119" s="43" t="s">
        <v>53</v>
      </c>
      <c r="N119" s="38" t="s">
        <v>54</v>
      </c>
      <c r="O119" s="44">
        <v>1</v>
      </c>
      <c r="P119" s="45"/>
      <c r="Q119" s="45"/>
      <c r="R119" s="46" t="str">
        <f>Таблица1[[#This Row],[Task number]]</f>
        <v>*32-20/338</v>
      </c>
      <c r="S119" s="55" t="str">
        <f>Таблица1[[#This Row],[Item Name]]&amp;" - "&amp;Таблица1[[#This Row],[Task Description]]&amp;". "&amp;Таблица1[[#This Row],[Data Module Reference]]</f>
        <v>NLG upper drag link right part (P/N 532.20.12.289) - Inspection/check. 12-B-32-20-06-00A-313A-A</v>
      </c>
      <c r="T119" s="48">
        <v>2000</v>
      </c>
      <c r="U119" s="48">
        <v>2500</v>
      </c>
      <c r="V119" s="48"/>
      <c r="W119" s="49"/>
      <c r="X119" s="49"/>
      <c r="Y119" s="50">
        <v>43769</v>
      </c>
      <c r="Z119" s="51">
        <f>IF(Таблица1[[#This Row],[F.H.]]=0,"---",Таблица1[[#This Row],[F.H.]]+Таблица1[[#This Row],[Last F.H.]])</f>
        <v>2000</v>
      </c>
      <c r="AA119" s="52">
        <f>IF(Таблица1[[#This Row],[LND]]=0,"---",Таблица1[[#This Row],[LND]]+Таблица1[[#This Row],[Last LND]])</f>
        <v>2500</v>
      </c>
      <c r="AB119" s="53" t="str">
        <f>IF(Таблица1[[#This Row],[MON]]=0,"---",Таблица1[[#This Row],[Last CAL]]+(Таблица1[[#This Row],[MON]]*30.4375))</f>
        <v>---</v>
      </c>
      <c r="AC119" s="54">
        <f>IF(Таблица1[[#This Row],[Next  F.H.]]="---","---",Таблица1[[#This Row],[Next  F.H.]]-$P$1)</f>
        <v>644</v>
      </c>
      <c r="AD119" s="54">
        <f>IF(Таблица1[[#This Row],[Next LND]]="---","---",Таблица1[[#This Row],[Next LND]]-$S$1)</f>
        <v>1614</v>
      </c>
      <c r="AE119" s="54" t="str">
        <f>IF(Таблица1[[#This Row],[Next CAL]]="---","---",Таблица1[[#This Row],[Next CAL]]-$U$1)</f>
        <v>---</v>
      </c>
    </row>
    <row r="120" spans="2:32" ht="36" customHeight="1" x14ac:dyDescent="0.25">
      <c r="B120" s="36">
        <v>32</v>
      </c>
      <c r="C120" s="37" t="s">
        <v>93</v>
      </c>
      <c r="D120" s="38" t="s">
        <v>527</v>
      </c>
      <c r="E120" s="39" t="s">
        <v>528</v>
      </c>
      <c r="F120" s="39" t="s">
        <v>232</v>
      </c>
      <c r="G120" s="39"/>
      <c r="H120" s="39" t="s">
        <v>529</v>
      </c>
      <c r="I120" s="40" t="s">
        <v>530</v>
      </c>
      <c r="J120" s="45" t="s">
        <v>531</v>
      </c>
      <c r="K120" s="38" t="s">
        <v>191</v>
      </c>
      <c r="L120" s="42" t="s">
        <v>52</v>
      </c>
      <c r="M120" s="43" t="s">
        <v>53</v>
      </c>
      <c r="N120" s="38" t="s">
        <v>54</v>
      </c>
      <c r="O120" s="44">
        <v>1</v>
      </c>
      <c r="P120" s="45"/>
      <c r="Q120" s="45"/>
      <c r="R120" s="46" t="str">
        <f>Таблица1[[#This Row],[Task number]]</f>
        <v>*32-30/424</v>
      </c>
      <c r="S120" s="55" t="str">
        <f>Таблица1[[#This Row],[Item Name]]&amp;" - "&amp;Таблица1[[#This Row],[Task Description]]&amp;". "&amp;Таблица1[[#This Row],[Data Module Reference]]</f>
        <v>Emergency gear extension system (Electro mechanical landing gear) - Operational test. 12-B-32-30-10-00A-903A-A</v>
      </c>
      <c r="T120" s="48">
        <v>2000</v>
      </c>
      <c r="U120" s="48"/>
      <c r="V120" s="48">
        <v>12</v>
      </c>
      <c r="W120" s="49">
        <v>1356</v>
      </c>
      <c r="X120" s="49">
        <v>886</v>
      </c>
      <c r="Y120" s="50">
        <v>45652</v>
      </c>
      <c r="Z120" s="51">
        <f>IF(Таблица1[[#This Row],[F.H.]]=0,"---",Таблица1[[#This Row],[F.H.]]+Таблица1[[#This Row],[Last F.H.]])</f>
        <v>3356</v>
      </c>
      <c r="AA120" s="52" t="str">
        <f>IF(Таблица1[[#This Row],[LND]]=0,"---",Таблица1[[#This Row],[LND]]+Таблица1[[#This Row],[Last LND]])</f>
        <v>---</v>
      </c>
      <c r="AB120" s="53">
        <f>IF(Таблица1[[#This Row],[MON]]=0,"---",Таблица1[[#This Row],[Last CAL]]+(Таблица1[[#This Row],[MON]]*30.4375))</f>
        <v>46017.25</v>
      </c>
      <c r="AC120" s="54">
        <f>IF(Таблица1[[#This Row],[Next  F.H.]]="---","---",Таблица1[[#This Row],[Next  F.H.]]-$P$1)</f>
        <v>2000</v>
      </c>
      <c r="AD120" s="54" t="str">
        <f>IF(Таблица1[[#This Row],[Next LND]]="---","---",Таблица1[[#This Row],[Next LND]]-$S$1)</f>
        <v>---</v>
      </c>
      <c r="AE120" s="54">
        <f ca="1">IF(Таблица1[[#This Row],[Next CAL]]="---","---",Таблица1[[#This Row],[Next CAL]]-$U$1)</f>
        <v>234.25</v>
      </c>
    </row>
    <row r="121" spans="2:32" ht="36" customHeight="1" x14ac:dyDescent="0.25">
      <c r="B121" s="36">
        <v>32</v>
      </c>
      <c r="C121" s="37" t="s">
        <v>93</v>
      </c>
      <c r="D121" s="38" t="s">
        <v>532</v>
      </c>
      <c r="E121" s="39" t="s">
        <v>533</v>
      </c>
      <c r="F121" s="39" t="s">
        <v>242</v>
      </c>
      <c r="G121" s="39"/>
      <c r="H121" s="39" t="s">
        <v>529</v>
      </c>
      <c r="I121" s="40" t="s">
        <v>534</v>
      </c>
      <c r="J121" s="45" t="s">
        <v>531</v>
      </c>
      <c r="K121" s="38" t="s">
        <v>106</v>
      </c>
      <c r="L121" s="42" t="s">
        <v>52</v>
      </c>
      <c r="M121" s="43" t="s">
        <v>53</v>
      </c>
      <c r="N121" s="38" t="s">
        <v>88</v>
      </c>
      <c r="O121" s="44">
        <v>1</v>
      </c>
      <c r="P121" s="45"/>
      <c r="Q121" s="45"/>
      <c r="R121" s="46" t="str">
        <f>Таблица1[[#This Row],[Task number]]</f>
        <v>*32-30/426</v>
      </c>
      <c r="S121" s="55" t="str">
        <f>Таблица1[[#This Row],[Item Name]]&amp;" - "&amp;Таблица1[[#This Row],[Task Description]]&amp;". "&amp;Таблица1[[#This Row],[Data Module Reference]]</f>
        <v>Time delay relays and power contactor (Electro mechanical landing gear) - Functional test. 12-B-32-30-08-00A-903A-A</v>
      </c>
      <c r="T121" s="48">
        <v>2000</v>
      </c>
      <c r="U121" s="48"/>
      <c r="V121" s="48">
        <v>12</v>
      </c>
      <c r="W121" s="49">
        <v>1356</v>
      </c>
      <c r="X121" s="49">
        <v>886</v>
      </c>
      <c r="Y121" s="50">
        <v>45652</v>
      </c>
      <c r="Z121" s="51">
        <f>IF(Таблица1[[#This Row],[F.H.]]=0,"---",Таблица1[[#This Row],[F.H.]]+Таблица1[[#This Row],[Last F.H.]])</f>
        <v>3356</v>
      </c>
      <c r="AA121" s="52" t="str">
        <f>IF(Таблица1[[#This Row],[LND]]=0,"---",Таблица1[[#This Row],[LND]]+Таблица1[[#This Row],[Last LND]])</f>
        <v>---</v>
      </c>
      <c r="AB121" s="53">
        <f>IF(Таблица1[[#This Row],[MON]]=0,"---",Таблица1[[#This Row],[Last CAL]]+(Таблица1[[#This Row],[MON]]*30.4375))</f>
        <v>46017.25</v>
      </c>
      <c r="AC121" s="54">
        <f>IF(Таблица1[[#This Row],[Next  F.H.]]="---","---",Таблица1[[#This Row],[Next  F.H.]]-$P$1)</f>
        <v>2000</v>
      </c>
      <c r="AD121" s="54" t="str">
        <f>IF(Таблица1[[#This Row],[Next LND]]="---","---",Таблица1[[#This Row],[Next LND]]-$S$1)</f>
        <v>---</v>
      </c>
      <c r="AE121" s="54">
        <f ca="1">IF(Таблица1[[#This Row],[Next CAL]]="---","---",Таблица1[[#This Row],[Next CAL]]-$U$1)</f>
        <v>234.25</v>
      </c>
    </row>
    <row r="122" spans="2:32" ht="36" customHeight="1" x14ac:dyDescent="0.25">
      <c r="B122" s="36">
        <v>32</v>
      </c>
      <c r="C122" s="37" t="s">
        <v>93</v>
      </c>
      <c r="D122" s="38" t="s">
        <v>535</v>
      </c>
      <c r="E122" s="39" t="s">
        <v>536</v>
      </c>
      <c r="F122" s="39" t="s">
        <v>537</v>
      </c>
      <c r="G122" s="39"/>
      <c r="H122" s="39" t="s">
        <v>529</v>
      </c>
      <c r="I122" s="40" t="s">
        <v>80</v>
      </c>
      <c r="J122" s="45" t="s">
        <v>531</v>
      </c>
      <c r="K122" s="38" t="s">
        <v>87</v>
      </c>
      <c r="L122" s="42" t="s">
        <v>52</v>
      </c>
      <c r="M122" s="43" t="s">
        <v>53</v>
      </c>
      <c r="N122" s="38" t="s">
        <v>54</v>
      </c>
      <c r="O122" s="44">
        <v>1</v>
      </c>
      <c r="P122" s="45"/>
      <c r="Q122" s="45"/>
      <c r="R122" s="46" t="str">
        <f>Таблица1[[#This Row],[Task number]]</f>
        <v>*32-30/429</v>
      </c>
      <c r="S122" s="55" t="str">
        <f>Таблица1[[#This Row],[Item Name]]&amp;" - "&amp;Таблица1[[#This Row],[Task Description]]&amp;". "&amp;Таблица1[[#This Row],[Data Module Reference]]</f>
        <v>Main landing gear spring strut (Electro mechanical landing gear) - Loosen and move the spring strut cover to examine the springs. -</v>
      </c>
      <c r="T122" s="48">
        <v>2000</v>
      </c>
      <c r="U122" s="48"/>
      <c r="V122" s="48">
        <v>12</v>
      </c>
      <c r="W122" s="49">
        <v>1356</v>
      </c>
      <c r="X122" s="49">
        <v>886</v>
      </c>
      <c r="Y122" s="50">
        <v>45652</v>
      </c>
      <c r="Z122" s="51">
        <f>IF(Таблица1[[#This Row],[F.H.]]=0,"---",Таблица1[[#This Row],[F.H.]]+Таблица1[[#This Row],[Last F.H.]])</f>
        <v>3356</v>
      </c>
      <c r="AA122" s="52" t="str">
        <f>IF(Таблица1[[#This Row],[LND]]=0,"---",Таблица1[[#This Row],[LND]]+Таблица1[[#This Row],[Last LND]])</f>
        <v>---</v>
      </c>
      <c r="AB122" s="53">
        <f>IF(Таблица1[[#This Row],[MON]]=0,"---",Таблица1[[#This Row],[Last CAL]]+(Таблица1[[#This Row],[MON]]*30.4375))</f>
        <v>46017.25</v>
      </c>
      <c r="AC122" s="54">
        <f>IF(Таблица1[[#This Row],[Next  F.H.]]="---","---",Таблица1[[#This Row],[Next  F.H.]]-$P$1)</f>
        <v>2000</v>
      </c>
      <c r="AD122" s="54" t="str">
        <f>IF(Таблица1[[#This Row],[Next LND]]="---","---",Таблица1[[#This Row],[Next LND]]-$S$1)</f>
        <v>---</v>
      </c>
      <c r="AE122" s="54">
        <f ca="1">IF(Таблица1[[#This Row],[Next CAL]]="---","---",Таблица1[[#This Row],[Next CAL]]-$U$1)</f>
        <v>234.25</v>
      </c>
    </row>
    <row r="123" spans="2:32" ht="36" customHeight="1" x14ac:dyDescent="0.25">
      <c r="B123" s="56">
        <v>25</v>
      </c>
      <c r="C123" s="57" t="s">
        <v>68</v>
      </c>
      <c r="D123" s="58" t="s">
        <v>538</v>
      </c>
      <c r="E123" s="59" t="s">
        <v>539</v>
      </c>
      <c r="F123" s="59" t="s">
        <v>63</v>
      </c>
      <c r="G123" s="59"/>
      <c r="H123" s="59" t="s">
        <v>540</v>
      </c>
      <c r="I123" s="60" t="s">
        <v>541</v>
      </c>
      <c r="J123" s="61" t="s">
        <v>542</v>
      </c>
      <c r="K123" s="58" t="s">
        <v>106</v>
      </c>
      <c r="L123" s="63" t="s">
        <v>52</v>
      </c>
      <c r="M123" s="64" t="s">
        <v>53</v>
      </c>
      <c r="N123" s="58" t="s">
        <v>54</v>
      </c>
      <c r="O123" s="65">
        <v>0.5</v>
      </c>
      <c r="P123" s="61"/>
      <c r="Q123" s="61"/>
      <c r="R123" s="66" t="str">
        <f>Таблица1[[#This Row],[Task number]]</f>
        <v>25-63/477</v>
      </c>
      <c r="S123" s="67" t="str">
        <f>Таблица1[[#This Row],[Item Name]]&amp;" - "&amp;Таблица1[[#This Row],[Task Description]]&amp;". "&amp;Таблица1[[#This Row],[Data Module Reference]]</f>
        <v>Underwater beacon locator (if installed) - Clean. 12-B-25-63-04-00A-903A-A</v>
      </c>
      <c r="T123" s="68"/>
      <c r="U123" s="68"/>
      <c r="V123" s="68"/>
      <c r="W123" s="68"/>
      <c r="X123" s="68"/>
      <c r="Y123" s="69"/>
      <c r="Z123" s="70" t="str">
        <f>IF(Таблица1[[#This Row],[F.H.]]=0,"---",Таблица1[[#This Row],[F.H.]]+Таблица1[[#This Row],[Last F.H.]])</f>
        <v>---</v>
      </c>
      <c r="AA123" s="71" t="str">
        <f>IF(Таблица1[[#This Row],[LND]]=0,"---",Таблица1[[#This Row],[LND]]+Таблица1[[#This Row],[Last LND]])</f>
        <v>---</v>
      </c>
      <c r="AB123" s="72" t="str">
        <f>IF(Таблица1[[#This Row],[MON]]=0,"---",Таблица1[[#This Row],[Last CAL]]+(Таблица1[[#This Row],[MON]]*30.4375))</f>
        <v>---</v>
      </c>
      <c r="AC123" s="71" t="str">
        <f>IF(Таблица1[[#This Row],[Next  F.H.]]="---","---",Таблица1[[#This Row],[Next  F.H.]]-$P$1)</f>
        <v>---</v>
      </c>
      <c r="AD123" s="71" t="str">
        <f>IF(Таблица1[[#This Row],[Next LND]]="---","---",Таблица1[[#This Row],[Next LND]]-$S$1)</f>
        <v>---</v>
      </c>
      <c r="AE123" s="71" t="str">
        <f>IF(Таблица1[[#This Row],[Next CAL]]="---","---",Таблица1[[#This Row],[Next CAL]]-$U$1)</f>
        <v>---</v>
      </c>
      <c r="AF123" s="73" t="s">
        <v>107</v>
      </c>
    </row>
    <row r="124" spans="2:32" ht="36" customHeight="1" x14ac:dyDescent="0.25">
      <c r="B124" s="56">
        <v>25</v>
      </c>
      <c r="C124" s="57" t="s">
        <v>68</v>
      </c>
      <c r="D124" s="58" t="s">
        <v>543</v>
      </c>
      <c r="E124" s="59" t="s">
        <v>539</v>
      </c>
      <c r="F124" s="59" t="s">
        <v>242</v>
      </c>
      <c r="G124" s="59"/>
      <c r="H124" s="59" t="s">
        <v>540</v>
      </c>
      <c r="I124" s="60" t="s">
        <v>541</v>
      </c>
      <c r="J124" s="61" t="s">
        <v>542</v>
      </c>
      <c r="K124" s="58" t="s">
        <v>106</v>
      </c>
      <c r="L124" s="63" t="s">
        <v>52</v>
      </c>
      <c r="M124" s="64" t="s">
        <v>53</v>
      </c>
      <c r="N124" s="58" t="s">
        <v>88</v>
      </c>
      <c r="O124" s="65">
        <v>0.5</v>
      </c>
      <c r="P124" s="61"/>
      <c r="Q124" s="61"/>
      <c r="R124" s="66" t="str">
        <f>Таблица1[[#This Row],[Task number]]</f>
        <v>25-63/478</v>
      </c>
      <c r="S124" s="67" t="str">
        <f>Таблица1[[#This Row],[Item Name]]&amp;" - "&amp;Таблица1[[#This Row],[Task Description]]&amp;". "&amp;Таблица1[[#This Row],[Data Module Reference]]</f>
        <v>Underwater beacon locator (if installed) - Functional test. 12-B-25-63-04-00A-903A-A</v>
      </c>
      <c r="T124" s="68"/>
      <c r="U124" s="68"/>
      <c r="V124" s="68"/>
      <c r="W124" s="68"/>
      <c r="X124" s="68"/>
      <c r="Y124" s="69"/>
      <c r="Z124" s="70" t="str">
        <f>IF(Таблица1[[#This Row],[F.H.]]=0,"---",Таблица1[[#This Row],[F.H.]]+Таблица1[[#This Row],[Last F.H.]])</f>
        <v>---</v>
      </c>
      <c r="AA124" s="71" t="str">
        <f>IF(Таблица1[[#This Row],[LND]]=0,"---",Таблица1[[#This Row],[LND]]+Таблица1[[#This Row],[Last LND]])</f>
        <v>---</v>
      </c>
      <c r="AB124" s="72" t="str">
        <f>IF(Таблица1[[#This Row],[MON]]=0,"---",Таблица1[[#This Row],[Last CAL]]+(Таблица1[[#This Row],[MON]]*30.4375))</f>
        <v>---</v>
      </c>
      <c r="AC124" s="71" t="str">
        <f>IF(Таблица1[[#This Row],[Next  F.H.]]="---","---",Таблица1[[#This Row],[Next  F.H.]]-$P$1)</f>
        <v>---</v>
      </c>
      <c r="AD124" s="71" t="str">
        <f>IF(Таблица1[[#This Row],[Next LND]]="---","---",Таблица1[[#This Row],[Next LND]]-$S$1)</f>
        <v>---</v>
      </c>
      <c r="AE124" s="71" t="str">
        <f>IF(Таблица1[[#This Row],[Next CAL]]="---","---",Таблица1[[#This Row],[Next CAL]]-$U$1)</f>
        <v>---</v>
      </c>
      <c r="AF124" s="73" t="s">
        <v>107</v>
      </c>
    </row>
    <row r="125" spans="2:32" ht="36" customHeight="1" x14ac:dyDescent="0.25">
      <c r="B125" s="56">
        <v>25</v>
      </c>
      <c r="C125" s="57" t="s">
        <v>68</v>
      </c>
      <c r="D125" s="58" t="s">
        <v>544</v>
      </c>
      <c r="E125" s="59" t="s">
        <v>545</v>
      </c>
      <c r="F125" s="59" t="s">
        <v>242</v>
      </c>
      <c r="G125" s="59"/>
      <c r="H125" s="59" t="s">
        <v>540</v>
      </c>
      <c r="I125" s="60" t="s">
        <v>541</v>
      </c>
      <c r="J125" s="61" t="s">
        <v>542</v>
      </c>
      <c r="K125" s="58" t="s">
        <v>106</v>
      </c>
      <c r="L125" s="63" t="s">
        <v>52</v>
      </c>
      <c r="M125" s="64" t="s">
        <v>53</v>
      </c>
      <c r="N125" s="58" t="s">
        <v>88</v>
      </c>
      <c r="O125" s="65">
        <v>0.5</v>
      </c>
      <c r="P125" s="61"/>
      <c r="Q125" s="61"/>
      <c r="R125" s="66" t="str">
        <f>Таблица1[[#This Row],[Task number]]</f>
        <v>25-63/479</v>
      </c>
      <c r="S125" s="67" t="str">
        <f>Таблица1[[#This Row],[Item Name]]&amp;" - "&amp;Таблица1[[#This Row],[Task Description]]&amp;". "&amp;Таблица1[[#This Row],[Data Module Reference]]</f>
        <v>Underwater locator beacon battery voltage (if installed) - Functional test. 12-B-25-63-04-00A-903A-A</v>
      </c>
      <c r="T125" s="68"/>
      <c r="U125" s="68"/>
      <c r="V125" s="68"/>
      <c r="W125" s="68"/>
      <c r="X125" s="68"/>
      <c r="Y125" s="69"/>
      <c r="Z125" s="70" t="str">
        <f>IF(Таблица1[[#This Row],[F.H.]]=0,"---",Таблица1[[#This Row],[F.H.]]+Таблица1[[#This Row],[Last F.H.]])</f>
        <v>---</v>
      </c>
      <c r="AA125" s="71" t="str">
        <f>IF(Таблица1[[#This Row],[LND]]=0,"---",Таблица1[[#This Row],[LND]]+Таблица1[[#This Row],[Last LND]])</f>
        <v>---</v>
      </c>
      <c r="AB125" s="72" t="str">
        <f>IF(Таблица1[[#This Row],[MON]]=0,"---",Таблица1[[#This Row],[Last CAL]]+(Таблица1[[#This Row],[MON]]*30.4375))</f>
        <v>---</v>
      </c>
      <c r="AC125" s="71" t="str">
        <f>IF(Таблица1[[#This Row],[Next  F.H.]]="---","---",Таблица1[[#This Row],[Next  F.H.]]-$P$1)</f>
        <v>---</v>
      </c>
      <c r="AD125" s="71" t="str">
        <f>IF(Таблица1[[#This Row],[Next LND]]="---","---",Таблица1[[#This Row],[Next LND]]-$S$1)</f>
        <v>---</v>
      </c>
      <c r="AE125" s="71" t="str">
        <f>IF(Таблица1[[#This Row],[Next CAL]]="---","---",Таблица1[[#This Row],[Next CAL]]-$U$1)</f>
        <v>---</v>
      </c>
      <c r="AF125" s="73" t="s">
        <v>107</v>
      </c>
    </row>
    <row r="126" spans="2:32" ht="36" customHeight="1" x14ac:dyDescent="0.25">
      <c r="B126" s="56">
        <v>26</v>
      </c>
      <c r="C126" s="57" t="s">
        <v>177</v>
      </c>
      <c r="D126" s="58" t="s">
        <v>546</v>
      </c>
      <c r="E126" s="59" t="s">
        <v>483</v>
      </c>
      <c r="F126" s="59" t="s">
        <v>180</v>
      </c>
      <c r="G126" s="59"/>
      <c r="H126" s="59" t="s">
        <v>547</v>
      </c>
      <c r="I126" s="60" t="s">
        <v>80</v>
      </c>
      <c r="J126" s="61" t="s">
        <v>542</v>
      </c>
      <c r="K126" s="58" t="s">
        <v>51</v>
      </c>
      <c r="L126" s="63" t="s">
        <v>52</v>
      </c>
      <c r="M126" s="64" t="s">
        <v>53</v>
      </c>
      <c r="N126" s="58" t="s">
        <v>54</v>
      </c>
      <c r="O126" s="65"/>
      <c r="P126" s="61"/>
      <c r="Q126" s="61"/>
      <c r="R126" s="66" t="str">
        <f>Таблица1[[#This Row],[Task number]]</f>
        <v>26-20/515</v>
      </c>
      <c r="S126" s="67" t="str">
        <f>Таблица1[[#This Row],[Item Name]]&amp;" - "&amp;Таблица1[[#This Row],[Task Description]]&amp;". "&amp;Таблица1[[#This Row],[Data Module Reference]]</f>
        <v>Fire extinguisher (Model P3APP003010D) - Content check. -</v>
      </c>
      <c r="T126" s="68"/>
      <c r="U126" s="68"/>
      <c r="V126" s="68"/>
      <c r="W126" s="68"/>
      <c r="X126" s="68"/>
      <c r="Y126" s="69"/>
      <c r="Z126" s="70" t="str">
        <f>IF(Таблица1[[#This Row],[F.H.]]=0,"---",Таблица1[[#This Row],[F.H.]]+Таблица1[[#This Row],[Last F.H.]])</f>
        <v>---</v>
      </c>
      <c r="AA126" s="71" t="str">
        <f>IF(Таблица1[[#This Row],[LND]]=0,"---",Таблица1[[#This Row],[LND]]+Таблица1[[#This Row],[Last LND]])</f>
        <v>---</v>
      </c>
      <c r="AB126" s="72" t="str">
        <f>IF(Таблица1[[#This Row],[MON]]=0,"---",Таблица1[[#This Row],[Last CAL]]+(Таблица1[[#This Row],[MON]]*30.4375))</f>
        <v>---</v>
      </c>
      <c r="AC126" s="71" t="str">
        <f>IF(Таблица1[[#This Row],[Next  F.H.]]="---","---",Таблица1[[#This Row],[Next  F.H.]]-$P$1)</f>
        <v>---</v>
      </c>
      <c r="AD126" s="71" t="str">
        <f>IF(Таблица1[[#This Row],[Next LND]]="---","---",Таблица1[[#This Row],[Next LND]]-$S$1)</f>
        <v>---</v>
      </c>
      <c r="AE126" s="71" t="str">
        <f>IF(Таблица1[[#This Row],[Next CAL]]="---","---",Таблица1[[#This Row],[Next CAL]]-$U$1)</f>
        <v>---</v>
      </c>
      <c r="AF126" s="73" t="s">
        <v>107</v>
      </c>
    </row>
    <row r="127" spans="2:32" ht="36" customHeight="1" x14ac:dyDescent="0.25">
      <c r="B127" s="36">
        <v>34</v>
      </c>
      <c r="C127" s="37" t="s">
        <v>374</v>
      </c>
      <c r="D127" s="38" t="s">
        <v>548</v>
      </c>
      <c r="E127" s="39" t="s">
        <v>549</v>
      </c>
      <c r="F127" s="39" t="s">
        <v>143</v>
      </c>
      <c r="G127" s="39"/>
      <c r="H127" s="39" t="s">
        <v>540</v>
      </c>
      <c r="I127" s="40" t="s">
        <v>550</v>
      </c>
      <c r="J127" s="124" t="s">
        <v>542</v>
      </c>
      <c r="K127" s="38" t="s">
        <v>106</v>
      </c>
      <c r="L127" s="42" t="s">
        <v>52</v>
      </c>
      <c r="M127" s="43" t="s">
        <v>53</v>
      </c>
      <c r="N127" s="38" t="s">
        <v>54</v>
      </c>
      <c r="O127" s="44">
        <v>0.5</v>
      </c>
      <c r="P127" s="45"/>
      <c r="Q127" s="45"/>
      <c r="R127" s="46" t="str">
        <f>Таблица1[[#This Row],[Task number]]</f>
        <v>34-11/343</v>
      </c>
      <c r="S127" s="55" t="str">
        <f>Таблица1[[#This Row],[Item Name]]&amp;" - "&amp;Таблица1[[#This Row],[Task Description]]&amp;". "&amp;Таблица1[[#This Row],[Data Module Reference]]</f>
        <v>Static ports plate height (RVSM aircraft) - Inspection/check. 12-B-34-11-12-00A-313A-A</v>
      </c>
      <c r="T127" s="48"/>
      <c r="U127" s="48"/>
      <c r="V127" s="48">
        <v>24</v>
      </c>
      <c r="W127" s="49">
        <v>1356</v>
      </c>
      <c r="X127" s="49">
        <v>886</v>
      </c>
      <c r="Y127" s="50">
        <v>45652</v>
      </c>
      <c r="Z127" s="51" t="str">
        <f>IF(Таблица1[[#This Row],[F.H.]]=0,"---",Таблица1[[#This Row],[F.H.]]+Таблица1[[#This Row],[Last F.H.]])</f>
        <v>---</v>
      </c>
      <c r="AA127" s="52" t="str">
        <f>IF(Таблица1[[#This Row],[LND]]=0,"---",Таблица1[[#This Row],[LND]]+Таблица1[[#This Row],[Last LND]])</f>
        <v>---</v>
      </c>
      <c r="AB127" s="53">
        <f>IF(Таблица1[[#This Row],[MON]]=0,"---",Таблица1[[#This Row],[Last CAL]]+(Таблица1[[#This Row],[MON]]*30.4375))</f>
        <v>46382.5</v>
      </c>
      <c r="AC127" s="54" t="str">
        <f>IF(Таблица1[[#This Row],[Next  F.H.]]="---","---",Таблица1[[#This Row],[Next  F.H.]]-$P$1)</f>
        <v>---</v>
      </c>
      <c r="AD127" s="54" t="str">
        <f>IF(Таблица1[[#This Row],[Next LND]]="---","---",Таблица1[[#This Row],[Next LND]]-$S$1)</f>
        <v>---</v>
      </c>
      <c r="AE127" s="54">
        <f ca="1">IF(Таблица1[[#This Row],[Next CAL]]="---","---",Таблица1[[#This Row],[Next CAL]]-$U$1)</f>
        <v>599.5</v>
      </c>
    </row>
    <row r="128" spans="2:32" ht="36" customHeight="1" x14ac:dyDescent="0.25">
      <c r="B128" s="36">
        <v>34</v>
      </c>
      <c r="C128" s="37" t="s">
        <v>374</v>
      </c>
      <c r="D128" s="38" t="s">
        <v>551</v>
      </c>
      <c r="E128" s="39" t="s">
        <v>376</v>
      </c>
      <c r="F128" s="39" t="s">
        <v>552</v>
      </c>
      <c r="G128" s="39"/>
      <c r="H128" s="39" t="s">
        <v>540</v>
      </c>
      <c r="I128" s="40" t="s">
        <v>553</v>
      </c>
      <c r="J128" s="124" t="s">
        <v>542</v>
      </c>
      <c r="K128" s="38" t="s">
        <v>106</v>
      </c>
      <c r="L128" s="42" t="s">
        <v>52</v>
      </c>
      <c r="M128" s="43" t="s">
        <v>53</v>
      </c>
      <c r="N128" s="38" t="s">
        <v>88</v>
      </c>
      <c r="O128" s="44">
        <v>1</v>
      </c>
      <c r="P128" s="45"/>
      <c r="Q128" s="45"/>
      <c r="R128" s="46" t="str">
        <f>Таблица1[[#This Row],[Task number]]</f>
        <v>34-11/82</v>
      </c>
      <c r="S128" s="55" t="str">
        <f>Таблица1[[#This Row],[Item Name]]&amp;" - "&amp;Таблица1[[#This Row],[Task Description]]&amp;". "&amp;Таблица1[[#This Row],[Data Module Reference]]</f>
        <v>Pitot and static system - Leak check. 12-B-34-11-00-00A-903A-A</v>
      </c>
      <c r="T128" s="48"/>
      <c r="U128" s="48"/>
      <c r="V128" s="48">
        <v>24</v>
      </c>
      <c r="W128" s="49">
        <v>1356</v>
      </c>
      <c r="X128" s="49">
        <v>886</v>
      </c>
      <c r="Y128" s="50">
        <v>45652</v>
      </c>
      <c r="Z128" s="51" t="str">
        <f>IF(Таблица1[[#This Row],[F.H.]]=0,"---",Таблица1[[#This Row],[F.H.]]+Таблица1[[#This Row],[Last F.H.]])</f>
        <v>---</v>
      </c>
      <c r="AA128" s="52" t="str">
        <f>IF(Таблица1[[#This Row],[LND]]=0,"---",Таблица1[[#This Row],[LND]]+Таблица1[[#This Row],[Last LND]])</f>
        <v>---</v>
      </c>
      <c r="AB128" s="53">
        <f>IF(Таблица1[[#This Row],[MON]]=0,"---",Таблица1[[#This Row],[Last CAL]]+(Таблица1[[#This Row],[MON]]*30.4375))</f>
        <v>46382.5</v>
      </c>
      <c r="AC128" s="54" t="str">
        <f>IF(Таблица1[[#This Row],[Next  F.H.]]="---","---",Таблица1[[#This Row],[Next  F.H.]]-$P$1)</f>
        <v>---</v>
      </c>
      <c r="AD128" s="54" t="str">
        <f>IF(Таблица1[[#This Row],[Next LND]]="---","---",Таблица1[[#This Row],[Next LND]]-$S$1)</f>
        <v>---</v>
      </c>
      <c r="AE128" s="54">
        <f ca="1">IF(Таблица1[[#This Row],[Next CAL]]="---","---",Таблица1[[#This Row],[Next CAL]]-$U$1)</f>
        <v>599.5</v>
      </c>
    </row>
    <row r="129" spans="2:32" ht="36" customHeight="1" x14ac:dyDescent="0.25">
      <c r="B129" s="56">
        <v>34</v>
      </c>
      <c r="C129" s="57" t="s">
        <v>374</v>
      </c>
      <c r="D129" s="58" t="s">
        <v>554</v>
      </c>
      <c r="E129" s="59" t="s">
        <v>555</v>
      </c>
      <c r="F129" s="59" t="s">
        <v>556</v>
      </c>
      <c r="G129" s="59"/>
      <c r="H129" s="59" t="s">
        <v>540</v>
      </c>
      <c r="I129" s="60" t="s">
        <v>557</v>
      </c>
      <c r="J129" s="61" t="s">
        <v>542</v>
      </c>
      <c r="K129" s="58" t="s">
        <v>106</v>
      </c>
      <c r="L129" s="63" t="s">
        <v>52</v>
      </c>
      <c r="M129" s="64" t="s">
        <v>53</v>
      </c>
      <c r="N129" s="58" t="s">
        <v>54</v>
      </c>
      <c r="O129" s="65">
        <v>2</v>
      </c>
      <c r="P129" s="61"/>
      <c r="Q129" s="61"/>
      <c r="R129" s="66" t="str">
        <f>Таблица1[[#This Row],[Task number]]</f>
        <v>34-21/84</v>
      </c>
      <c r="S129" s="67" t="str">
        <f>Таблица1[[#This Row],[Item Name]]&amp;" - "&amp;Таблица1[[#This Row],[Task Description]]&amp;". "&amp;Таблица1[[#This Row],[Data Module Reference]]</f>
        <v>Standby magnetic compass (if installed) - Check swing. 12-B-34-21-00-00A-903A-A</v>
      </c>
      <c r="T129" s="68"/>
      <c r="U129" s="68"/>
      <c r="V129" s="68">
        <v>24</v>
      </c>
      <c r="W129" s="68">
        <v>1019</v>
      </c>
      <c r="X129" s="68">
        <v>787</v>
      </c>
      <c r="Y129" s="69">
        <v>44873</v>
      </c>
      <c r="Z129" s="70" t="str">
        <f>IF(Таблица1[[#This Row],[F.H.]]=0,"---",Таблица1[[#This Row],[F.H.]]+Таблица1[[#This Row],[Last F.H.]])</f>
        <v>---</v>
      </c>
      <c r="AA129" s="71" t="str">
        <f>IF(Таблица1[[#This Row],[LND]]=0,"---",Таблица1[[#This Row],[LND]]+Таблица1[[#This Row],[Last LND]])</f>
        <v>---</v>
      </c>
      <c r="AB129" s="72">
        <f>IF(Таблица1[[#This Row],[MON]]=0,"---",Таблица1[[#This Row],[Last CAL]]+(Таблица1[[#This Row],[MON]]*30.4375))</f>
        <v>45603.5</v>
      </c>
      <c r="AC129" s="71" t="str">
        <f>IF(Таблица1[[#This Row],[Next  F.H.]]="---","---",Таблица1[[#This Row],[Next  F.H.]]-$P$1)</f>
        <v>---</v>
      </c>
      <c r="AD129" s="71" t="str">
        <f>IF(Таблица1[[#This Row],[Next LND]]="---","---",Таблица1[[#This Row],[Next LND]]-$S$1)</f>
        <v>---</v>
      </c>
      <c r="AE129" s="71">
        <f ca="1">IF(Таблица1[[#This Row],[Next CAL]]="---","---",Таблица1[[#This Row],[Next CAL]]-$U$1)</f>
        <v>-179.5</v>
      </c>
      <c r="AF129" s="125" t="s">
        <v>107</v>
      </c>
    </row>
    <row r="130" spans="2:32" ht="36" customHeight="1" x14ac:dyDescent="0.25">
      <c r="B130" s="36">
        <v>34</v>
      </c>
      <c r="C130" s="37" t="s">
        <v>374</v>
      </c>
      <c r="D130" s="38" t="s">
        <v>558</v>
      </c>
      <c r="E130" s="39" t="s">
        <v>559</v>
      </c>
      <c r="F130" s="39" t="s">
        <v>242</v>
      </c>
      <c r="G130" s="39"/>
      <c r="H130" s="39" t="s">
        <v>540</v>
      </c>
      <c r="I130" s="40" t="s">
        <v>560</v>
      </c>
      <c r="J130" s="124" t="s">
        <v>542</v>
      </c>
      <c r="K130" s="38" t="s">
        <v>106</v>
      </c>
      <c r="L130" s="42" t="s">
        <v>52</v>
      </c>
      <c r="M130" s="43" t="s">
        <v>53</v>
      </c>
      <c r="N130" s="38" t="s">
        <v>88</v>
      </c>
      <c r="O130" s="44">
        <v>3</v>
      </c>
      <c r="P130" s="45"/>
      <c r="Q130" s="45"/>
      <c r="R130" s="46" t="str">
        <f>Таблица1[[#This Row],[Task number]]</f>
        <v>34-25/344</v>
      </c>
      <c r="S130" s="55" t="str">
        <f>Таблица1[[#This Row],[Item Name]]&amp;" - "&amp;Таблица1[[#This Row],[Task Description]]&amp;". "&amp;Таблица1[[#This Row],[Data Module Reference]]</f>
        <v>Altitude and vertical speed indication (RVSM aircraft) - Functional test. 12-B-34-14-00-00A-903B-A</v>
      </c>
      <c r="T130" s="48"/>
      <c r="U130" s="48"/>
      <c r="V130" s="48">
        <v>24</v>
      </c>
      <c r="W130" s="49">
        <v>1356</v>
      </c>
      <c r="X130" s="49">
        <v>886</v>
      </c>
      <c r="Y130" s="50">
        <v>45652</v>
      </c>
      <c r="Z130" s="51" t="str">
        <f>IF(Таблица1[[#This Row],[F.H.]]=0,"---",Таблица1[[#This Row],[F.H.]]+Таблица1[[#This Row],[Last F.H.]])</f>
        <v>---</v>
      </c>
      <c r="AA130" s="52" t="str">
        <f>IF(Таблица1[[#This Row],[LND]]=0,"---",Таблица1[[#This Row],[LND]]+Таблица1[[#This Row],[Last LND]])</f>
        <v>---</v>
      </c>
      <c r="AB130" s="53">
        <f>IF(Таблица1[[#This Row],[MON]]=0,"---",Таблица1[[#This Row],[Last CAL]]+(Таблица1[[#This Row],[MON]]*30.4375))</f>
        <v>46382.5</v>
      </c>
      <c r="AC130" s="54" t="str">
        <f>IF(Таблица1[[#This Row],[Next  F.H.]]="---","---",Таблица1[[#This Row],[Next  F.H.]]-$P$1)</f>
        <v>---</v>
      </c>
      <c r="AD130" s="54" t="str">
        <f>IF(Таблица1[[#This Row],[Next LND]]="---","---",Таблица1[[#This Row],[Next LND]]-$S$1)</f>
        <v>---</v>
      </c>
      <c r="AE130" s="54">
        <f ca="1">IF(Таблица1[[#This Row],[Next CAL]]="---","---",Таблица1[[#This Row],[Next CAL]]-$U$1)</f>
        <v>599.5</v>
      </c>
    </row>
    <row r="131" spans="2:32" ht="36" customHeight="1" x14ac:dyDescent="0.25">
      <c r="B131" s="36">
        <v>34</v>
      </c>
      <c r="C131" s="37" t="s">
        <v>374</v>
      </c>
      <c r="D131" s="38" t="s">
        <v>561</v>
      </c>
      <c r="E131" s="39" t="s">
        <v>562</v>
      </c>
      <c r="F131" s="39" t="s">
        <v>556</v>
      </c>
      <c r="G131" s="39"/>
      <c r="H131" s="39" t="s">
        <v>540</v>
      </c>
      <c r="I131" s="40" t="s">
        <v>563</v>
      </c>
      <c r="J131" s="124" t="s">
        <v>542</v>
      </c>
      <c r="K131" s="38" t="s">
        <v>106</v>
      </c>
      <c r="L131" s="42" t="s">
        <v>52</v>
      </c>
      <c r="M131" s="43" t="s">
        <v>53</v>
      </c>
      <c r="N131" s="38" t="s">
        <v>54</v>
      </c>
      <c r="O131" s="44">
        <v>2</v>
      </c>
      <c r="P131" s="45"/>
      <c r="Q131" s="45"/>
      <c r="R131" s="46" t="str">
        <f>Таблица1[[#This Row],[Task number]]</f>
        <v>34-26/484</v>
      </c>
      <c r="S131" s="55" t="str">
        <f>Таблица1[[#This Row],[Item Name]]&amp;" - "&amp;Таблица1[[#This Row],[Task Description]]&amp;". "&amp;Таблица1[[#This Row],[Data Module Reference]]</f>
        <v>ESIS magnetic heading reference system (if installed) - Check swing. 12-B-34-26-40-00A-903B-A</v>
      </c>
      <c r="T131" s="48"/>
      <c r="U131" s="48"/>
      <c r="V131" s="48">
        <v>24</v>
      </c>
      <c r="W131" s="49">
        <v>1356</v>
      </c>
      <c r="X131" s="49">
        <v>886</v>
      </c>
      <c r="Y131" s="50">
        <v>45652</v>
      </c>
      <c r="Z131" s="51" t="str">
        <f>IF(Таблица1[[#This Row],[F.H.]]=0,"---",Таблица1[[#This Row],[F.H.]]+Таблица1[[#This Row],[Last F.H.]])</f>
        <v>---</v>
      </c>
      <c r="AA131" s="52" t="str">
        <f>IF(Таблица1[[#This Row],[LND]]=0,"---",Таблица1[[#This Row],[LND]]+Таблица1[[#This Row],[Last LND]])</f>
        <v>---</v>
      </c>
      <c r="AB131" s="53">
        <f>IF(Таблица1[[#This Row],[MON]]=0,"---",Таблица1[[#This Row],[Last CAL]]+(Таблица1[[#This Row],[MON]]*30.4375))</f>
        <v>46382.5</v>
      </c>
      <c r="AC131" s="54" t="str">
        <f>IF(Таблица1[[#This Row],[Next  F.H.]]="---","---",Таблица1[[#This Row],[Next  F.H.]]-$P$1)</f>
        <v>---</v>
      </c>
      <c r="AD131" s="54" t="str">
        <f>IF(Таблица1[[#This Row],[Next LND]]="---","---",Таблица1[[#This Row],[Next LND]]-$S$1)</f>
        <v>---</v>
      </c>
      <c r="AE131" s="54">
        <f ca="1">IF(Таблица1[[#This Row],[Next CAL]]="---","---",Таблица1[[#This Row],[Next CAL]]-$U$1)</f>
        <v>599.5</v>
      </c>
    </row>
    <row r="132" spans="2:32" ht="36" customHeight="1" x14ac:dyDescent="0.25">
      <c r="B132" s="36">
        <v>34</v>
      </c>
      <c r="C132" s="37" t="s">
        <v>374</v>
      </c>
      <c r="D132" s="38" t="s">
        <v>564</v>
      </c>
      <c r="E132" s="39" t="s">
        <v>565</v>
      </c>
      <c r="F132" s="39" t="s">
        <v>242</v>
      </c>
      <c r="G132" s="39"/>
      <c r="H132" s="39" t="s">
        <v>540</v>
      </c>
      <c r="I132" s="40" t="s">
        <v>566</v>
      </c>
      <c r="J132" s="124" t="s">
        <v>542</v>
      </c>
      <c r="K132" s="38" t="s">
        <v>106</v>
      </c>
      <c r="L132" s="42" t="s">
        <v>52</v>
      </c>
      <c r="M132" s="43" t="s">
        <v>53</v>
      </c>
      <c r="N132" s="38" t="s">
        <v>88</v>
      </c>
      <c r="O132" s="44">
        <v>2</v>
      </c>
      <c r="P132" s="45"/>
      <c r="Q132" s="45"/>
      <c r="R132" s="46" t="str">
        <f>Таблица1[[#This Row],[Task number]]</f>
        <v>34-54/86</v>
      </c>
      <c r="S132" s="55" t="str">
        <f>Таблица1[[#This Row],[Item Name]]&amp;" - "&amp;Таблица1[[#This Row],[Task Description]]&amp;". "&amp;Таблица1[[#This Row],[Data Module Reference]]</f>
        <v>Transponder system (single and dual systems) - Functional test. 12-B-34-54-00-00A-903A-A --- or  --- 12-B-34-54-00-00A-903B-A --- or  --- 12-B-34-54-10-00A-903A-A --- or  --- 12-B-34-54-10-00A-903B-A</v>
      </c>
      <c r="T132" s="48"/>
      <c r="U132" s="48"/>
      <c r="V132" s="48">
        <v>24</v>
      </c>
      <c r="W132" s="49">
        <v>1356</v>
      </c>
      <c r="X132" s="49">
        <v>886</v>
      </c>
      <c r="Y132" s="50">
        <v>45652</v>
      </c>
      <c r="Z132" s="51" t="str">
        <f>IF(Таблица1[[#This Row],[F.H.]]=0,"---",Таблица1[[#This Row],[F.H.]]+Таблица1[[#This Row],[Last F.H.]])</f>
        <v>---</v>
      </c>
      <c r="AA132" s="52" t="str">
        <f>IF(Таблица1[[#This Row],[LND]]=0,"---",Таблица1[[#This Row],[LND]]+Таблица1[[#This Row],[Last LND]])</f>
        <v>---</v>
      </c>
      <c r="AB132" s="53">
        <f>IF(Таблица1[[#This Row],[MON]]=0,"---",Таблица1[[#This Row],[Last CAL]]+(Таблица1[[#This Row],[MON]]*30.4375))</f>
        <v>46382.5</v>
      </c>
      <c r="AC132" s="54" t="str">
        <f>IF(Таблица1[[#This Row],[Next  F.H.]]="---","---",Таблица1[[#This Row],[Next  F.H.]]-$P$1)</f>
        <v>---</v>
      </c>
      <c r="AD132" s="54" t="str">
        <f>IF(Таблица1[[#This Row],[Next LND]]="---","---",Таблица1[[#This Row],[Next LND]]-$S$1)</f>
        <v>---</v>
      </c>
      <c r="AE132" s="54">
        <f ca="1">IF(Таблица1[[#This Row],[Next CAL]]="---","---",Таблица1[[#This Row],[Next CAL]]-$U$1)</f>
        <v>599.5</v>
      </c>
    </row>
    <row r="133" spans="2:32" ht="36" customHeight="1" x14ac:dyDescent="0.25">
      <c r="B133" s="36">
        <v>32</v>
      </c>
      <c r="C133" s="37" t="s">
        <v>93</v>
      </c>
      <c r="D133" s="38" t="s">
        <v>567</v>
      </c>
      <c r="E133" s="39" t="s">
        <v>568</v>
      </c>
      <c r="F133" s="39" t="s">
        <v>143</v>
      </c>
      <c r="G133" s="39"/>
      <c r="H133" s="39" t="s">
        <v>569</v>
      </c>
      <c r="I133" s="40" t="s">
        <v>570</v>
      </c>
      <c r="J133" s="126" t="s">
        <v>571</v>
      </c>
      <c r="K133" s="38" t="s">
        <v>87</v>
      </c>
      <c r="L133" s="42" t="s">
        <v>52</v>
      </c>
      <c r="M133" s="43" t="s">
        <v>53</v>
      </c>
      <c r="N133" s="38" t="s">
        <v>54</v>
      </c>
      <c r="O133" s="44">
        <v>4</v>
      </c>
      <c r="P133" s="45"/>
      <c r="Q133" s="45"/>
      <c r="R133" s="46" t="str">
        <f>Таблица1[[#This Row],[Task number]]</f>
        <v>32-10/315</v>
      </c>
      <c r="S133" s="55" t="str">
        <f>Таблица1[[#This Row],[Item Name]]&amp;" - "&amp;Таблица1[[#This Row],[Task Description]]&amp;". "&amp;Таблица1[[#This Row],[Data Module Reference]]</f>
        <v>Main landing gear hinge pin and bushes - Inspection/check. 12-B-32-10-00-00A-313A-A --- or  --- 12-B-32-10-00-00A-313B-A</v>
      </c>
      <c r="T133" s="48">
        <v>2400</v>
      </c>
      <c r="U133" s="48"/>
      <c r="V133" s="48">
        <v>12</v>
      </c>
      <c r="W133" s="49">
        <v>1356</v>
      </c>
      <c r="X133" s="49">
        <v>886</v>
      </c>
      <c r="Y133" s="50">
        <v>45652</v>
      </c>
      <c r="Z133" s="51">
        <f>IF(Таблица1[[#This Row],[F.H.]]=0,"---",Таблица1[[#This Row],[F.H.]]+Таблица1[[#This Row],[Last F.H.]])</f>
        <v>3756</v>
      </c>
      <c r="AA133" s="52" t="str">
        <f>IF(Таблица1[[#This Row],[LND]]=0,"---",Таблица1[[#This Row],[LND]]+Таблица1[[#This Row],[Last LND]])</f>
        <v>---</v>
      </c>
      <c r="AB133" s="53">
        <f>IF(Таблица1[[#This Row],[MON]]=0,"---",Таблица1[[#This Row],[Last CAL]]+(Таблица1[[#This Row],[MON]]*30.4375))</f>
        <v>46017.25</v>
      </c>
      <c r="AC133" s="54">
        <f>IF(Таблица1[[#This Row],[Next  F.H.]]="---","---",Таблица1[[#This Row],[Next  F.H.]]-$P$1)</f>
        <v>2400</v>
      </c>
      <c r="AD133" s="54" t="str">
        <f>IF(Таблица1[[#This Row],[Next LND]]="---","---",Таблица1[[#This Row],[Next LND]]-$S$1)</f>
        <v>---</v>
      </c>
      <c r="AE133" s="54">
        <f ca="1">IF(Таблица1[[#This Row],[Next CAL]]="---","---",Таблица1[[#This Row],[Next CAL]]-$U$1)</f>
        <v>234.25</v>
      </c>
    </row>
    <row r="134" spans="2:32" ht="36" customHeight="1" x14ac:dyDescent="0.25">
      <c r="B134" s="36">
        <v>6</v>
      </c>
      <c r="C134" s="37" t="s">
        <v>202</v>
      </c>
      <c r="D134" s="38" t="s">
        <v>572</v>
      </c>
      <c r="E134" s="39" t="s">
        <v>573</v>
      </c>
      <c r="F134" s="39" t="s">
        <v>213</v>
      </c>
      <c r="G134" s="39" t="s">
        <v>214</v>
      </c>
      <c r="H134" s="39" t="s">
        <v>574</v>
      </c>
      <c r="I134" s="40" t="s">
        <v>207</v>
      </c>
      <c r="J134" s="127" t="s">
        <v>575</v>
      </c>
      <c r="K134" s="38" t="s">
        <v>51</v>
      </c>
      <c r="L134" s="42" t="s">
        <v>52</v>
      </c>
      <c r="M134" s="43" t="s">
        <v>53</v>
      </c>
      <c r="N134" s="38" t="s">
        <v>54</v>
      </c>
      <c r="O134" s="44">
        <v>1</v>
      </c>
      <c r="P134" s="45" t="s">
        <v>55</v>
      </c>
      <c r="Q134" s="45" t="s">
        <v>55</v>
      </c>
      <c r="R134" s="46" t="str">
        <f>Таблица1[[#This Row],[Task number]]</f>
        <v>06-00/614</v>
      </c>
      <c r="S134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Open or remove.. 12-B-06-20-00-00A-040A-A</v>
      </c>
      <c r="T134" s="48">
        <v>2400</v>
      </c>
      <c r="U134" s="48"/>
      <c r="V134" s="48">
        <v>24</v>
      </c>
      <c r="W134" s="49">
        <v>1247</v>
      </c>
      <c r="X134" s="49">
        <v>860</v>
      </c>
      <c r="Y134" s="50">
        <v>45287</v>
      </c>
      <c r="Z134" s="51">
        <f>IF(Таблица1[[#This Row],[F.H.]]=0,"---",Таблица1[[#This Row],[F.H.]]+Таблица1[[#This Row],[Last F.H.]])</f>
        <v>3647</v>
      </c>
      <c r="AA134" s="52" t="str">
        <f>IF(Таблица1[[#This Row],[LND]]=0,"---",Таблица1[[#This Row],[LND]]+Таблица1[[#This Row],[Last LND]])</f>
        <v>---</v>
      </c>
      <c r="AB134" s="53">
        <f>IF(Таблица1[[#This Row],[MON]]=0,"---",Таблица1[[#This Row],[Last CAL]]+(Таблица1[[#This Row],[MON]]*30.4375))</f>
        <v>46017.5</v>
      </c>
      <c r="AC134" s="54">
        <f>IF(Таблица1[[#This Row],[Next  F.H.]]="---","---",Таблица1[[#This Row],[Next  F.H.]]-$P$1)</f>
        <v>2291</v>
      </c>
      <c r="AD134" s="54" t="str">
        <f>IF(Таблица1[[#This Row],[Next LND]]="---","---",Таблица1[[#This Row],[Next LND]]-$S$1)</f>
        <v>---</v>
      </c>
      <c r="AE134" s="54">
        <f ca="1">IF(Таблица1[[#This Row],[Next CAL]]="---","---",Таблица1[[#This Row],[Next CAL]]-$U$1)</f>
        <v>234.5</v>
      </c>
    </row>
    <row r="135" spans="2:32" ht="36" customHeight="1" x14ac:dyDescent="0.25">
      <c r="B135" s="36">
        <v>6</v>
      </c>
      <c r="C135" s="37" t="s">
        <v>202</v>
      </c>
      <c r="D135" s="38" t="s">
        <v>576</v>
      </c>
      <c r="E135" s="39" t="s">
        <v>573</v>
      </c>
      <c r="F135" s="39" t="s">
        <v>216</v>
      </c>
      <c r="G135" s="39"/>
      <c r="H135" s="39" t="s">
        <v>574</v>
      </c>
      <c r="I135" s="40" t="s">
        <v>207</v>
      </c>
      <c r="J135" s="127" t="s">
        <v>575</v>
      </c>
      <c r="K135" s="38" t="s">
        <v>51</v>
      </c>
      <c r="L135" s="42" t="s">
        <v>52</v>
      </c>
      <c r="M135" s="43" t="s">
        <v>53</v>
      </c>
      <c r="N135" s="38" t="s">
        <v>88</v>
      </c>
      <c r="O135" s="44">
        <v>1</v>
      </c>
      <c r="P135" s="45" t="s">
        <v>55</v>
      </c>
      <c r="Q135" s="45" t="s">
        <v>55</v>
      </c>
      <c r="R135" s="46" t="str">
        <f>Таблица1[[#This Row],[Task number]]</f>
        <v>06-00/615</v>
      </c>
      <c r="S135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Close or install. 12-B-06-20-00-00A-040A-A</v>
      </c>
      <c r="T135" s="48">
        <v>2400</v>
      </c>
      <c r="U135" s="48"/>
      <c r="V135" s="48">
        <v>24</v>
      </c>
      <c r="W135" s="49">
        <v>1247</v>
      </c>
      <c r="X135" s="49">
        <v>860</v>
      </c>
      <c r="Y135" s="50">
        <v>45287</v>
      </c>
      <c r="Z135" s="51">
        <f>IF(Таблица1[[#This Row],[F.H.]]=0,"---",Таблица1[[#This Row],[F.H.]]+Таблица1[[#This Row],[Last F.H.]])</f>
        <v>3647</v>
      </c>
      <c r="AA135" s="52" t="str">
        <f>IF(Таблица1[[#This Row],[LND]]=0,"---",Таблица1[[#This Row],[LND]]+Таблица1[[#This Row],[Last LND]])</f>
        <v>---</v>
      </c>
      <c r="AB135" s="53">
        <f>IF(Таблица1[[#This Row],[MON]]=0,"---",Таблица1[[#This Row],[Last CAL]]+(Таблица1[[#This Row],[MON]]*30.4375))</f>
        <v>46017.5</v>
      </c>
      <c r="AC135" s="54">
        <f>IF(Таблица1[[#This Row],[Next  F.H.]]="---","---",Таблица1[[#This Row],[Next  F.H.]]-$P$1)</f>
        <v>2291</v>
      </c>
      <c r="AD135" s="54" t="str">
        <f>IF(Таблица1[[#This Row],[Next LND]]="---","---",Таблица1[[#This Row],[Next LND]]-$S$1)</f>
        <v>---</v>
      </c>
      <c r="AE135" s="54">
        <f ca="1">IF(Таблица1[[#This Row],[Next CAL]]="---","---",Таблица1[[#This Row],[Next CAL]]-$U$1)</f>
        <v>234.5</v>
      </c>
    </row>
    <row r="136" spans="2:32" ht="36" customHeight="1" x14ac:dyDescent="0.25">
      <c r="B136" s="36">
        <v>6</v>
      </c>
      <c r="C136" s="37" t="s">
        <v>202</v>
      </c>
      <c r="D136" s="38" t="s">
        <v>577</v>
      </c>
      <c r="E136" s="39" t="s">
        <v>578</v>
      </c>
      <c r="F136" s="39" t="s">
        <v>205</v>
      </c>
      <c r="G136" s="39"/>
      <c r="H136" s="39" t="s">
        <v>574</v>
      </c>
      <c r="I136" s="40" t="s">
        <v>207</v>
      </c>
      <c r="J136" s="127" t="s">
        <v>575</v>
      </c>
      <c r="K136" s="38" t="s">
        <v>51</v>
      </c>
      <c r="L136" s="42" t="s">
        <v>52</v>
      </c>
      <c r="M136" s="43" t="s">
        <v>53</v>
      </c>
      <c r="N136" s="38" t="s">
        <v>54</v>
      </c>
      <c r="O136" s="44">
        <v>1</v>
      </c>
      <c r="P136" s="45" t="s">
        <v>55</v>
      </c>
      <c r="Q136" s="45" t="s">
        <v>55</v>
      </c>
      <c r="R136" s="46" t="str">
        <f>Таблица1[[#This Row],[Task number]]</f>
        <v>06-00/616</v>
      </c>
      <c r="S136" s="55" t="str">
        <f>Таблица1[[#This Row],[Item Name]]&amp;" - "&amp;Таблица1[[#This Row],[Task Description]]&amp;". "&amp;Таблица1[[#This Row],[Data Module Reference]]</f>
        <v>Access panels, empennage: 31AB, 32AB, 32BB, 32CT, 33ET - Remove and examine. 12-B-06-20-00-00A-040A-A</v>
      </c>
      <c r="T136" s="48">
        <v>2400</v>
      </c>
      <c r="U136" s="48"/>
      <c r="V136" s="48">
        <v>24</v>
      </c>
      <c r="W136" s="49">
        <v>1247</v>
      </c>
      <c r="X136" s="49">
        <v>860</v>
      </c>
      <c r="Y136" s="50">
        <v>45287</v>
      </c>
      <c r="Z136" s="51">
        <f>IF(Таблица1[[#This Row],[F.H.]]=0,"---",Таблица1[[#This Row],[F.H.]]+Таблица1[[#This Row],[Last F.H.]])</f>
        <v>3647</v>
      </c>
      <c r="AA136" s="52" t="str">
        <f>IF(Таблица1[[#This Row],[LND]]=0,"---",Таблица1[[#This Row],[LND]]+Таблица1[[#This Row],[Last LND]])</f>
        <v>---</v>
      </c>
      <c r="AB136" s="53">
        <f>IF(Таблица1[[#This Row],[MON]]=0,"---",Таблица1[[#This Row],[Last CAL]]+(Таблица1[[#This Row],[MON]]*30.4375))</f>
        <v>46017.5</v>
      </c>
      <c r="AC136" s="54">
        <f>IF(Таблица1[[#This Row],[Next  F.H.]]="---","---",Таблица1[[#This Row],[Next  F.H.]]-$P$1)</f>
        <v>2291</v>
      </c>
      <c r="AD136" s="54" t="str">
        <f>IF(Таблица1[[#This Row],[Next LND]]="---","---",Таблица1[[#This Row],[Next LND]]-$S$1)</f>
        <v>---</v>
      </c>
      <c r="AE136" s="54">
        <f ca="1">IF(Таблица1[[#This Row],[Next CAL]]="---","---",Таблица1[[#This Row],[Next CAL]]-$U$1)</f>
        <v>234.5</v>
      </c>
    </row>
    <row r="137" spans="2:32" ht="36" customHeight="1" x14ac:dyDescent="0.25">
      <c r="B137" s="36">
        <v>6</v>
      </c>
      <c r="C137" s="37" t="s">
        <v>202</v>
      </c>
      <c r="D137" s="38" t="s">
        <v>579</v>
      </c>
      <c r="E137" s="39" t="s">
        <v>578</v>
      </c>
      <c r="F137" s="39" t="s">
        <v>210</v>
      </c>
      <c r="G137" s="39"/>
      <c r="H137" s="39" t="s">
        <v>574</v>
      </c>
      <c r="I137" s="40" t="s">
        <v>207</v>
      </c>
      <c r="J137" s="127" t="s">
        <v>575</v>
      </c>
      <c r="K137" s="38" t="s">
        <v>51</v>
      </c>
      <c r="L137" s="42" t="s">
        <v>52</v>
      </c>
      <c r="M137" s="43" t="s">
        <v>53</v>
      </c>
      <c r="N137" s="38" t="s">
        <v>88</v>
      </c>
      <c r="O137" s="44">
        <v>1</v>
      </c>
      <c r="P137" s="45" t="s">
        <v>55</v>
      </c>
      <c r="Q137" s="45" t="s">
        <v>55</v>
      </c>
      <c r="R137" s="46" t="str">
        <f>Таблица1[[#This Row],[Task number]]</f>
        <v>06-00/617</v>
      </c>
      <c r="S137" s="55" t="str">
        <f>Таблица1[[#This Row],[Item Name]]&amp;" - "&amp;Таблица1[[#This Row],[Task Description]]&amp;". "&amp;Таблица1[[#This Row],[Data Module Reference]]</f>
        <v>Access panels, empennage: 31AB, 32AB, 32BB, 32CT, 33ET - Install. 12-B-06-20-00-00A-040A-A</v>
      </c>
      <c r="T137" s="48">
        <v>2400</v>
      </c>
      <c r="U137" s="48"/>
      <c r="V137" s="48">
        <v>24</v>
      </c>
      <c r="W137" s="49">
        <v>1247</v>
      </c>
      <c r="X137" s="49">
        <v>860</v>
      </c>
      <c r="Y137" s="50">
        <v>45287</v>
      </c>
      <c r="Z137" s="51">
        <f>IF(Таблица1[[#This Row],[F.H.]]=0,"---",Таблица1[[#This Row],[F.H.]]+Таблица1[[#This Row],[Last F.H.]])</f>
        <v>3647</v>
      </c>
      <c r="AA137" s="52" t="str">
        <f>IF(Таблица1[[#This Row],[LND]]=0,"---",Таблица1[[#This Row],[LND]]+Таблица1[[#This Row],[Last LND]])</f>
        <v>---</v>
      </c>
      <c r="AB137" s="53">
        <f>IF(Таблица1[[#This Row],[MON]]=0,"---",Таблица1[[#This Row],[Last CAL]]+(Таблица1[[#This Row],[MON]]*30.4375))</f>
        <v>46017.5</v>
      </c>
      <c r="AC137" s="54">
        <f>IF(Таблица1[[#This Row],[Next  F.H.]]="---","---",Таблица1[[#This Row],[Next  F.H.]]-$P$1)</f>
        <v>2291</v>
      </c>
      <c r="AD137" s="54" t="str">
        <f>IF(Таблица1[[#This Row],[Next LND]]="---","---",Таблица1[[#This Row],[Next LND]]-$S$1)</f>
        <v>---</v>
      </c>
      <c r="AE137" s="54">
        <f ca="1">IF(Таблица1[[#This Row],[Next CAL]]="---","---",Таблица1[[#This Row],[Next CAL]]-$U$1)</f>
        <v>234.5</v>
      </c>
    </row>
    <row r="138" spans="2:32" ht="36" customHeight="1" x14ac:dyDescent="0.25">
      <c r="B138" s="36">
        <v>6</v>
      </c>
      <c r="C138" s="37" t="s">
        <v>202</v>
      </c>
      <c r="D138" s="38" t="s">
        <v>580</v>
      </c>
      <c r="E138" s="39" t="s">
        <v>222</v>
      </c>
      <c r="F138" s="39" t="s">
        <v>205</v>
      </c>
      <c r="G138" s="39"/>
      <c r="H138" s="39" t="s">
        <v>574</v>
      </c>
      <c r="I138" s="40" t="s">
        <v>207</v>
      </c>
      <c r="J138" s="127" t="s">
        <v>575</v>
      </c>
      <c r="K138" s="38" t="s">
        <v>51</v>
      </c>
      <c r="L138" s="42" t="s">
        <v>52</v>
      </c>
      <c r="M138" s="43" t="s">
        <v>53</v>
      </c>
      <c r="N138" s="38" t="s">
        <v>54</v>
      </c>
      <c r="O138" s="44">
        <v>1</v>
      </c>
      <c r="P138" s="45" t="s">
        <v>55</v>
      </c>
      <c r="Q138" s="45" t="s">
        <v>55</v>
      </c>
      <c r="R138" s="46" t="str">
        <f>Таблица1[[#This Row],[Task number]]</f>
        <v>06-00/618</v>
      </c>
      <c r="S13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38" s="48">
        <v>2400</v>
      </c>
      <c r="U138" s="48"/>
      <c r="V138" s="48">
        <v>24</v>
      </c>
      <c r="W138" s="49">
        <v>1247</v>
      </c>
      <c r="X138" s="49">
        <v>860</v>
      </c>
      <c r="Y138" s="50">
        <v>45287</v>
      </c>
      <c r="Z138" s="51">
        <f>IF(Таблица1[[#This Row],[F.H.]]=0,"---",Таблица1[[#This Row],[F.H.]]+Таблица1[[#This Row],[Last F.H.]])</f>
        <v>3647</v>
      </c>
      <c r="AA138" s="52" t="str">
        <f>IF(Таблица1[[#This Row],[LND]]=0,"---",Таблица1[[#This Row],[LND]]+Таблица1[[#This Row],[Last LND]])</f>
        <v>---</v>
      </c>
      <c r="AB138" s="53">
        <f>IF(Таблица1[[#This Row],[MON]]=0,"---",Таблица1[[#This Row],[Last CAL]]+(Таблица1[[#This Row],[MON]]*30.4375))</f>
        <v>46017.5</v>
      </c>
      <c r="AC138" s="54">
        <f>IF(Таблица1[[#This Row],[Next  F.H.]]="---","---",Таблица1[[#This Row],[Next  F.H.]]-$P$1)</f>
        <v>2291</v>
      </c>
      <c r="AD138" s="54" t="str">
        <f>IF(Таблица1[[#This Row],[Next LND]]="---","---",Таблица1[[#This Row],[Next LND]]-$S$1)</f>
        <v>---</v>
      </c>
      <c r="AE138" s="54">
        <f ca="1">IF(Таблица1[[#This Row],[Next CAL]]="---","---",Таблица1[[#This Row],[Next CAL]]-$U$1)</f>
        <v>234.5</v>
      </c>
    </row>
    <row r="139" spans="2:32" ht="36" customHeight="1" x14ac:dyDescent="0.25">
      <c r="B139" s="36">
        <v>6</v>
      </c>
      <c r="C139" s="76" t="s">
        <v>202</v>
      </c>
      <c r="D139" s="38" t="s">
        <v>581</v>
      </c>
      <c r="E139" s="39" t="s">
        <v>222</v>
      </c>
      <c r="F139" s="39" t="s">
        <v>210</v>
      </c>
      <c r="G139" s="39"/>
      <c r="H139" s="39" t="s">
        <v>574</v>
      </c>
      <c r="I139" s="40" t="s">
        <v>207</v>
      </c>
      <c r="J139" s="127" t="s">
        <v>575</v>
      </c>
      <c r="K139" s="38" t="s">
        <v>51</v>
      </c>
      <c r="L139" s="42" t="s">
        <v>52</v>
      </c>
      <c r="M139" s="43" t="s">
        <v>53</v>
      </c>
      <c r="N139" s="38" t="s">
        <v>88</v>
      </c>
      <c r="O139" s="44">
        <v>1</v>
      </c>
      <c r="P139" s="45" t="s">
        <v>55</v>
      </c>
      <c r="Q139" s="45" t="s">
        <v>55</v>
      </c>
      <c r="R139" s="46" t="str">
        <f>Таблица1[[#This Row],[Task number]]</f>
        <v>06-00/619</v>
      </c>
      <c r="S13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39" s="48">
        <v>2400</v>
      </c>
      <c r="U139" s="48"/>
      <c r="V139" s="48">
        <v>24</v>
      </c>
      <c r="W139" s="49">
        <v>1247</v>
      </c>
      <c r="X139" s="49">
        <v>860</v>
      </c>
      <c r="Y139" s="50">
        <v>45287</v>
      </c>
      <c r="Z139" s="51">
        <f>IF(Таблица1[[#This Row],[F.H.]]=0,"---",Таблица1[[#This Row],[F.H.]]+Таблица1[[#This Row],[Last F.H.]])</f>
        <v>3647</v>
      </c>
      <c r="AA139" s="52" t="str">
        <f>IF(Таблица1[[#This Row],[LND]]=0,"---",Таблица1[[#This Row],[LND]]+Таблица1[[#This Row],[Last LND]])</f>
        <v>---</v>
      </c>
      <c r="AB139" s="53">
        <f>IF(Таблица1[[#This Row],[MON]]=0,"---",Таблица1[[#This Row],[Last CAL]]+(Таблица1[[#This Row],[MON]]*30.4375))</f>
        <v>46017.5</v>
      </c>
      <c r="AC139" s="54">
        <f>IF(Таблица1[[#This Row],[Next  F.H.]]="---","---",Таблица1[[#This Row],[Next  F.H.]]-$P$1)</f>
        <v>2291</v>
      </c>
      <c r="AD139" s="54" t="str">
        <f>IF(Таблица1[[#This Row],[Next LND]]="---","---",Таблица1[[#This Row],[Next LND]]-$S$1)</f>
        <v>---</v>
      </c>
      <c r="AE139" s="54">
        <f ca="1">IF(Таблица1[[#This Row],[Next CAL]]="---","---",Таблица1[[#This Row],[Next CAL]]-$U$1)</f>
        <v>234.5</v>
      </c>
    </row>
    <row r="140" spans="2:32" ht="36" customHeight="1" x14ac:dyDescent="0.25">
      <c r="B140" s="36">
        <v>6</v>
      </c>
      <c r="C140" s="37" t="s">
        <v>202</v>
      </c>
      <c r="D140" s="38" t="s">
        <v>582</v>
      </c>
      <c r="E140" s="39" t="s">
        <v>583</v>
      </c>
      <c r="F140" s="39" t="s">
        <v>205</v>
      </c>
      <c r="G140" s="39"/>
      <c r="H140" s="39" t="s">
        <v>574</v>
      </c>
      <c r="I140" s="40" t="s">
        <v>207</v>
      </c>
      <c r="J140" s="127" t="s">
        <v>575</v>
      </c>
      <c r="K140" s="38" t="s">
        <v>51</v>
      </c>
      <c r="L140" s="42" t="s">
        <v>52</v>
      </c>
      <c r="M140" s="43" t="s">
        <v>53</v>
      </c>
      <c r="N140" s="38" t="s">
        <v>54</v>
      </c>
      <c r="O140" s="44">
        <v>1</v>
      </c>
      <c r="P140" s="45" t="s">
        <v>55</v>
      </c>
      <c r="Q140" s="45" t="s">
        <v>55</v>
      </c>
      <c r="R140" s="46" t="str">
        <f>Таблица1[[#This Row],[Task number]]</f>
        <v>06-00/620</v>
      </c>
      <c r="S140" s="55" t="str">
        <f>Таблица1[[#This Row],[Item Name]]&amp;" - "&amp;Таблица1[[#This Row],[Task Description]]&amp;". "&amp;Таблица1[[#This Row],[Data Module Reference]]</f>
        <v>Access panels, wing: 51AB, 51BB, 61AB, 61BB - Remove and examine. 12-B-06-20-00-00A-040A-A</v>
      </c>
      <c r="T140" s="48">
        <v>2400</v>
      </c>
      <c r="U140" s="48"/>
      <c r="V140" s="48">
        <v>24</v>
      </c>
      <c r="W140" s="49">
        <v>1247</v>
      </c>
      <c r="X140" s="49">
        <v>860</v>
      </c>
      <c r="Y140" s="50">
        <v>45287</v>
      </c>
      <c r="Z140" s="51">
        <f>IF(Таблица1[[#This Row],[F.H.]]=0,"---",Таблица1[[#This Row],[F.H.]]+Таблица1[[#This Row],[Last F.H.]])</f>
        <v>3647</v>
      </c>
      <c r="AA140" s="52" t="str">
        <f>IF(Таблица1[[#This Row],[LND]]=0,"---",Таблица1[[#This Row],[LND]]+Таблица1[[#This Row],[Last LND]])</f>
        <v>---</v>
      </c>
      <c r="AB140" s="53">
        <f>IF(Таблица1[[#This Row],[MON]]=0,"---",Таблица1[[#This Row],[Last CAL]]+(Таблица1[[#This Row],[MON]]*30.4375))</f>
        <v>46017.5</v>
      </c>
      <c r="AC140" s="54">
        <f>IF(Таблица1[[#This Row],[Next  F.H.]]="---","---",Таблица1[[#This Row],[Next  F.H.]]-$P$1)</f>
        <v>2291</v>
      </c>
      <c r="AD140" s="54" t="str">
        <f>IF(Таблица1[[#This Row],[Next LND]]="---","---",Таблица1[[#This Row],[Next LND]]-$S$1)</f>
        <v>---</v>
      </c>
      <c r="AE140" s="54">
        <f ca="1">IF(Таблица1[[#This Row],[Next CAL]]="---","---",Таблица1[[#This Row],[Next CAL]]-$U$1)</f>
        <v>234.5</v>
      </c>
    </row>
    <row r="141" spans="2:32" ht="36" customHeight="1" x14ac:dyDescent="0.25">
      <c r="B141" s="36">
        <v>6</v>
      </c>
      <c r="C141" s="37" t="s">
        <v>202</v>
      </c>
      <c r="D141" s="38" t="s">
        <v>584</v>
      </c>
      <c r="E141" s="39" t="s">
        <v>583</v>
      </c>
      <c r="F141" s="39" t="s">
        <v>210</v>
      </c>
      <c r="G141" s="39"/>
      <c r="H141" s="39" t="s">
        <v>574</v>
      </c>
      <c r="I141" s="40" t="s">
        <v>207</v>
      </c>
      <c r="J141" s="127" t="s">
        <v>575</v>
      </c>
      <c r="K141" s="38" t="s">
        <v>51</v>
      </c>
      <c r="L141" s="42" t="s">
        <v>52</v>
      </c>
      <c r="M141" s="43" t="s">
        <v>53</v>
      </c>
      <c r="N141" s="38" t="s">
        <v>88</v>
      </c>
      <c r="O141" s="44">
        <v>1</v>
      </c>
      <c r="P141" s="45" t="s">
        <v>55</v>
      </c>
      <c r="Q141" s="45" t="s">
        <v>55</v>
      </c>
      <c r="R141" s="46" t="str">
        <f>Таблица1[[#This Row],[Task number]]</f>
        <v>06-00/621</v>
      </c>
      <c r="S141" s="55" t="str">
        <f>Таблица1[[#This Row],[Item Name]]&amp;" - "&amp;Таблица1[[#This Row],[Task Description]]&amp;". "&amp;Таблица1[[#This Row],[Data Module Reference]]</f>
        <v>Access panels, wing: 51AB, 51BB, 61AB, 61BB - Install. 12-B-06-20-00-00A-040A-A</v>
      </c>
      <c r="T141" s="48">
        <v>2400</v>
      </c>
      <c r="U141" s="48"/>
      <c r="V141" s="48">
        <v>24</v>
      </c>
      <c r="W141" s="49">
        <v>1247</v>
      </c>
      <c r="X141" s="49">
        <v>860</v>
      </c>
      <c r="Y141" s="50">
        <v>45287</v>
      </c>
      <c r="Z141" s="51">
        <f>IF(Таблица1[[#This Row],[F.H.]]=0,"---",Таблица1[[#This Row],[F.H.]]+Таблица1[[#This Row],[Last F.H.]])</f>
        <v>3647</v>
      </c>
      <c r="AA141" s="52" t="str">
        <f>IF(Таблица1[[#This Row],[LND]]=0,"---",Таблица1[[#This Row],[LND]]+Таблица1[[#This Row],[Last LND]])</f>
        <v>---</v>
      </c>
      <c r="AB141" s="53">
        <f>IF(Таблица1[[#This Row],[MON]]=0,"---",Таблица1[[#This Row],[Last CAL]]+(Таблица1[[#This Row],[MON]]*30.4375))</f>
        <v>46017.5</v>
      </c>
      <c r="AC141" s="54">
        <f>IF(Таблица1[[#This Row],[Next  F.H.]]="---","---",Таблица1[[#This Row],[Next  F.H.]]-$P$1)</f>
        <v>2291</v>
      </c>
      <c r="AD141" s="54" t="str">
        <f>IF(Таблица1[[#This Row],[Next LND]]="---","---",Таблица1[[#This Row],[Next LND]]-$S$1)</f>
        <v>---</v>
      </c>
      <c r="AE141" s="54">
        <f ca="1">IF(Таблица1[[#This Row],[Next CAL]]="---","---",Таблица1[[#This Row],[Next CAL]]-$U$1)</f>
        <v>234.5</v>
      </c>
    </row>
    <row r="142" spans="2:32" ht="36" customHeight="1" x14ac:dyDescent="0.25">
      <c r="B142" s="36">
        <v>21</v>
      </c>
      <c r="C142" s="37" t="s">
        <v>229</v>
      </c>
      <c r="D142" s="38" t="s">
        <v>585</v>
      </c>
      <c r="E142" s="39" t="s">
        <v>586</v>
      </c>
      <c r="F142" s="39" t="s">
        <v>96</v>
      </c>
      <c r="G142" s="39"/>
      <c r="H142" s="39" t="s">
        <v>574</v>
      </c>
      <c r="I142" s="40" t="s">
        <v>80</v>
      </c>
      <c r="J142" s="127" t="s">
        <v>575</v>
      </c>
      <c r="K142" s="38" t="s">
        <v>87</v>
      </c>
      <c r="L142" s="42" t="s">
        <v>52</v>
      </c>
      <c r="M142" s="43" t="s">
        <v>53</v>
      </c>
      <c r="N142" s="38" t="s">
        <v>54</v>
      </c>
      <c r="O142" s="44">
        <v>3</v>
      </c>
      <c r="P142" s="45" t="s">
        <v>55</v>
      </c>
      <c r="Q142" s="45" t="s">
        <v>55</v>
      </c>
      <c r="R142" s="46" t="str">
        <f>Таблица1[[#This Row],[Task number]]</f>
        <v>21-20/221</v>
      </c>
      <c r="S142" s="55" t="str">
        <f>Таблица1[[#This Row],[Item Name]]&amp;" - "&amp;Таблица1[[#This Row],[Task Description]]&amp;". "&amp;Таблица1[[#This Row],[Data Module Reference]]</f>
        <v>ECS and bleed air ducts, pipelines, equipment and associated clamps in the engine compartment - Examine. -</v>
      </c>
      <c r="T142" s="48">
        <v>2400</v>
      </c>
      <c r="U142" s="48"/>
      <c r="V142" s="48">
        <v>24</v>
      </c>
      <c r="W142" s="49">
        <v>1247</v>
      </c>
      <c r="X142" s="49">
        <v>860</v>
      </c>
      <c r="Y142" s="50">
        <v>45287</v>
      </c>
      <c r="Z142" s="51">
        <f>IF(Таблица1[[#This Row],[F.H.]]=0,"---",Таблица1[[#This Row],[F.H.]]+Таблица1[[#This Row],[Last F.H.]])</f>
        <v>3647</v>
      </c>
      <c r="AA142" s="52" t="str">
        <f>IF(Таблица1[[#This Row],[LND]]=0,"---",Таблица1[[#This Row],[LND]]+Таблица1[[#This Row],[Last LND]])</f>
        <v>---</v>
      </c>
      <c r="AB142" s="53">
        <f>IF(Таблица1[[#This Row],[MON]]=0,"---",Таблица1[[#This Row],[Last CAL]]+(Таблица1[[#This Row],[MON]]*30.4375))</f>
        <v>46017.5</v>
      </c>
      <c r="AC142" s="54">
        <f>IF(Таблица1[[#This Row],[Next  F.H.]]="---","---",Таблица1[[#This Row],[Next  F.H.]]-$P$1)</f>
        <v>2291</v>
      </c>
      <c r="AD142" s="54" t="str">
        <f>IF(Таблица1[[#This Row],[Next LND]]="---","---",Таблица1[[#This Row],[Next LND]]-$S$1)</f>
        <v>---</v>
      </c>
      <c r="AE142" s="54">
        <f ca="1">IF(Таблица1[[#This Row],[Next CAL]]="---","---",Таблица1[[#This Row],[Next CAL]]-$U$1)</f>
        <v>234.5</v>
      </c>
    </row>
    <row r="143" spans="2:32" ht="36" customHeight="1" x14ac:dyDescent="0.25">
      <c r="B143" s="36">
        <v>21</v>
      </c>
      <c r="C143" s="37" t="s">
        <v>229</v>
      </c>
      <c r="D143" s="38" t="s">
        <v>587</v>
      </c>
      <c r="E143" s="39" t="s">
        <v>588</v>
      </c>
      <c r="F143" s="39" t="s">
        <v>589</v>
      </c>
      <c r="G143" s="39" t="s">
        <v>590</v>
      </c>
      <c r="H143" s="39" t="s">
        <v>574</v>
      </c>
      <c r="I143" s="40" t="s">
        <v>591</v>
      </c>
      <c r="J143" s="127" t="s">
        <v>575</v>
      </c>
      <c r="K143" s="38" t="s">
        <v>87</v>
      </c>
      <c r="L143" s="42" t="s">
        <v>52</v>
      </c>
      <c r="M143" s="43" t="s">
        <v>53</v>
      </c>
      <c r="N143" s="38" t="s">
        <v>54</v>
      </c>
      <c r="O143" s="44">
        <v>2</v>
      </c>
      <c r="P143" s="45" t="s">
        <v>55</v>
      </c>
      <c r="Q143" s="45" t="s">
        <v>592</v>
      </c>
      <c r="R143" s="46" t="str">
        <f>Таблица1[[#This Row],[Task number]]</f>
        <v>21-30/314</v>
      </c>
      <c r="S143" s="55" t="str">
        <f>Таблица1[[#This Row],[Item Name]]&amp;" - "&amp;Таблица1[[#This Row],[Task Description]]&amp;". "&amp;Таблица1[[#This Row],[Data Module Reference]]</f>
        <v>Cabin pressurization positive pressure relief valve - Check for contamination of the valve poppet and poppet seat.. 12-B-21-30-02-00A-250A-A</v>
      </c>
      <c r="T143" s="48">
        <v>2400</v>
      </c>
      <c r="U143" s="48"/>
      <c r="V143" s="48">
        <v>24</v>
      </c>
      <c r="W143" s="49">
        <v>1247</v>
      </c>
      <c r="X143" s="49">
        <v>860</v>
      </c>
      <c r="Y143" s="50">
        <v>45287</v>
      </c>
      <c r="Z143" s="51">
        <f>IF(Таблица1[[#This Row],[F.H.]]=0,"---",Таблица1[[#This Row],[F.H.]]+Таблица1[[#This Row],[Last F.H.]])</f>
        <v>3647</v>
      </c>
      <c r="AA143" s="52" t="str">
        <f>IF(Таблица1[[#This Row],[LND]]=0,"---",Таблица1[[#This Row],[LND]]+Таблица1[[#This Row],[Last LND]])</f>
        <v>---</v>
      </c>
      <c r="AB143" s="53">
        <f>IF(Таблица1[[#This Row],[MON]]=0,"---",Таблица1[[#This Row],[Last CAL]]+(Таблица1[[#This Row],[MON]]*30.4375))</f>
        <v>46017.5</v>
      </c>
      <c r="AC143" s="54">
        <f>IF(Таблица1[[#This Row],[Next  F.H.]]="---","---",Таблица1[[#This Row],[Next  F.H.]]-$P$1)</f>
        <v>2291</v>
      </c>
      <c r="AD143" s="54" t="str">
        <f>IF(Таблица1[[#This Row],[Next LND]]="---","---",Таблица1[[#This Row],[Next LND]]-$S$1)</f>
        <v>---</v>
      </c>
      <c r="AE143" s="54">
        <f ca="1">IF(Таблица1[[#This Row],[Next CAL]]="---","---",Таблица1[[#This Row],[Next CAL]]-$U$1)</f>
        <v>234.5</v>
      </c>
    </row>
    <row r="144" spans="2:32" ht="36" customHeight="1" x14ac:dyDescent="0.25">
      <c r="B144" s="36">
        <v>22</v>
      </c>
      <c r="C144" s="37" t="s">
        <v>252</v>
      </c>
      <c r="D144" s="38" t="s">
        <v>593</v>
      </c>
      <c r="E144" s="39" t="s">
        <v>594</v>
      </c>
      <c r="F144" s="39" t="s">
        <v>96</v>
      </c>
      <c r="G144" s="39"/>
      <c r="H144" s="39" t="s">
        <v>574</v>
      </c>
      <c r="I144" s="40" t="s">
        <v>80</v>
      </c>
      <c r="J144" s="127" t="s">
        <v>575</v>
      </c>
      <c r="K144" s="38" t="s">
        <v>87</v>
      </c>
      <c r="L144" s="42" t="s">
        <v>52</v>
      </c>
      <c r="M144" s="43" t="s">
        <v>53</v>
      </c>
      <c r="N144" s="38" t="s">
        <v>54</v>
      </c>
      <c r="O144" s="44">
        <v>1</v>
      </c>
      <c r="P144" s="45" t="s">
        <v>55</v>
      </c>
      <c r="Q144" s="45" t="s">
        <v>55</v>
      </c>
      <c r="R144" s="46" t="str">
        <f>Таблица1[[#This Row],[Task number]]</f>
        <v>22-10/233</v>
      </c>
      <c r="S144" s="55" t="str">
        <f>Таблица1[[#This Row],[Item Name]]&amp;" - "&amp;Таблица1[[#This Row],[Task Description]]&amp;". "&amp;Таблица1[[#This Row],[Data Module Reference]]</f>
        <v>Pitch, roll, and yaw actuators and capstan control cables - Examine. -</v>
      </c>
      <c r="T144" s="48">
        <v>2400</v>
      </c>
      <c r="U144" s="48"/>
      <c r="V144" s="48">
        <v>24</v>
      </c>
      <c r="W144" s="49">
        <v>1247</v>
      </c>
      <c r="X144" s="49">
        <v>860</v>
      </c>
      <c r="Y144" s="50">
        <v>45287</v>
      </c>
      <c r="Z144" s="51">
        <f>IF(Таблица1[[#This Row],[F.H.]]=0,"---",Таблица1[[#This Row],[F.H.]]+Таблица1[[#This Row],[Last F.H.]])</f>
        <v>3647</v>
      </c>
      <c r="AA144" s="52" t="str">
        <f>IF(Таблица1[[#This Row],[LND]]=0,"---",Таблица1[[#This Row],[LND]]+Таблица1[[#This Row],[Last LND]])</f>
        <v>---</v>
      </c>
      <c r="AB144" s="53">
        <f>IF(Таблица1[[#This Row],[MON]]=0,"---",Таблица1[[#This Row],[Last CAL]]+(Таблица1[[#This Row],[MON]]*30.4375))</f>
        <v>46017.5</v>
      </c>
      <c r="AC144" s="54">
        <f>IF(Таблица1[[#This Row],[Next  F.H.]]="---","---",Таблица1[[#This Row],[Next  F.H.]]-$P$1)</f>
        <v>2291</v>
      </c>
      <c r="AD144" s="54" t="str">
        <f>IF(Таблица1[[#This Row],[Next LND]]="---","---",Таблица1[[#This Row],[Next LND]]-$S$1)</f>
        <v>---</v>
      </c>
      <c r="AE144" s="54">
        <f ca="1">IF(Таблица1[[#This Row],[Next CAL]]="---","---",Таблица1[[#This Row],[Next CAL]]-$U$1)</f>
        <v>234.5</v>
      </c>
    </row>
    <row r="145" spans="2:32" ht="36" customHeight="1" x14ac:dyDescent="0.25">
      <c r="B145" s="36">
        <v>23</v>
      </c>
      <c r="C145" s="37" t="s">
        <v>595</v>
      </c>
      <c r="D145" s="38" t="s">
        <v>596</v>
      </c>
      <c r="E145" s="39" t="s">
        <v>597</v>
      </c>
      <c r="F145" s="39" t="s">
        <v>232</v>
      </c>
      <c r="G145" s="39"/>
      <c r="H145" s="39" t="s">
        <v>574</v>
      </c>
      <c r="I145" s="40" t="s">
        <v>598</v>
      </c>
      <c r="J145" s="127" t="s">
        <v>575</v>
      </c>
      <c r="K145" s="38" t="s">
        <v>106</v>
      </c>
      <c r="L145" s="42" t="s">
        <v>52</v>
      </c>
      <c r="M145" s="43" t="s">
        <v>53</v>
      </c>
      <c r="N145" s="38" t="s">
        <v>54</v>
      </c>
      <c r="O145" s="44">
        <v>0.5</v>
      </c>
      <c r="P145" s="45" t="s">
        <v>599</v>
      </c>
      <c r="Q145" s="45" t="s">
        <v>55</v>
      </c>
      <c r="R145" s="46" t="str">
        <f>Таблица1[[#This Row],[Task number]]</f>
        <v>23-10/322</v>
      </c>
      <c r="S145" s="55" t="str">
        <f>Таблица1[[#This Row],[Item Name]]&amp;" - "&amp;Таблица1[[#This Row],[Task Description]]&amp;". "&amp;Таблица1[[#This Row],[Data Module Reference]]</f>
        <v>Audio control panel emergency switch - Operational test. 12-B-23-50-00-00A-903A-A</v>
      </c>
      <c r="T145" s="48">
        <v>2400</v>
      </c>
      <c r="U145" s="48"/>
      <c r="V145" s="48">
        <v>24</v>
      </c>
      <c r="W145" s="49">
        <v>1247</v>
      </c>
      <c r="X145" s="49">
        <v>860</v>
      </c>
      <c r="Y145" s="50">
        <v>45287</v>
      </c>
      <c r="Z145" s="51">
        <f>IF(Таблица1[[#This Row],[F.H.]]=0,"---",Таблица1[[#This Row],[F.H.]]+Таблица1[[#This Row],[Last F.H.]])</f>
        <v>3647</v>
      </c>
      <c r="AA145" s="52" t="str">
        <f>IF(Таблица1[[#This Row],[LND]]=0,"---",Таблица1[[#This Row],[LND]]+Таблица1[[#This Row],[Last LND]])</f>
        <v>---</v>
      </c>
      <c r="AB145" s="53">
        <f>IF(Таблица1[[#This Row],[MON]]=0,"---",Таблица1[[#This Row],[Last CAL]]+(Таблица1[[#This Row],[MON]]*30.4375))</f>
        <v>46017.5</v>
      </c>
      <c r="AC145" s="54">
        <f>IF(Таблица1[[#This Row],[Next  F.H.]]="---","---",Таблица1[[#This Row],[Next  F.H.]]-$P$1)</f>
        <v>2291</v>
      </c>
      <c r="AD145" s="54" t="str">
        <f>IF(Таблица1[[#This Row],[Next LND]]="---","---",Таблица1[[#This Row],[Next LND]]-$S$1)</f>
        <v>---</v>
      </c>
      <c r="AE145" s="54">
        <f ca="1">IF(Таблица1[[#This Row],[Next CAL]]="---","---",Таблица1[[#This Row],[Next CAL]]-$U$1)</f>
        <v>234.5</v>
      </c>
    </row>
    <row r="146" spans="2:32" ht="36" customHeight="1" x14ac:dyDescent="0.25">
      <c r="B146" s="36">
        <v>23</v>
      </c>
      <c r="C146" s="37" t="s">
        <v>595</v>
      </c>
      <c r="D146" s="38" t="s">
        <v>600</v>
      </c>
      <c r="E146" s="39" t="s">
        <v>601</v>
      </c>
      <c r="F146" s="39" t="s">
        <v>232</v>
      </c>
      <c r="G146" s="39"/>
      <c r="H146" s="39" t="s">
        <v>574</v>
      </c>
      <c r="I146" s="40" t="s">
        <v>602</v>
      </c>
      <c r="J146" s="127" t="s">
        <v>575</v>
      </c>
      <c r="K146" s="38" t="s">
        <v>106</v>
      </c>
      <c r="L146" s="42" t="s">
        <v>52</v>
      </c>
      <c r="M146" s="43" t="s">
        <v>53</v>
      </c>
      <c r="N146" s="38" t="s">
        <v>54</v>
      </c>
      <c r="O146" s="44">
        <v>0.5</v>
      </c>
      <c r="P146" s="45" t="s">
        <v>603</v>
      </c>
      <c r="Q146" s="45" t="s">
        <v>55</v>
      </c>
      <c r="R146" s="46" t="str">
        <f>Таблица1[[#This Row],[Task number]]</f>
        <v>23-10/323</v>
      </c>
      <c r="S146" s="55" t="str">
        <f>Таблица1[[#This Row],[Item Name]]&amp;" - "&amp;Таблица1[[#This Row],[Task Description]]&amp;". "&amp;Таблица1[[#This Row],[Data Module Reference]]</f>
        <v>Emergency frequency COMM tuning switch - Operational test. 12-B-23-12-00-00A-903A-A</v>
      </c>
      <c r="T146" s="48">
        <v>2400</v>
      </c>
      <c r="U146" s="48"/>
      <c r="V146" s="48">
        <v>24</v>
      </c>
      <c r="W146" s="49">
        <v>1247</v>
      </c>
      <c r="X146" s="49">
        <v>860</v>
      </c>
      <c r="Y146" s="50">
        <v>45287</v>
      </c>
      <c r="Z146" s="51">
        <f>IF(Таблица1[[#This Row],[F.H.]]=0,"---",Таблица1[[#This Row],[F.H.]]+Таблица1[[#This Row],[Last F.H.]])</f>
        <v>3647</v>
      </c>
      <c r="AA146" s="52" t="str">
        <f>IF(Таблица1[[#This Row],[LND]]=0,"---",Таблица1[[#This Row],[LND]]+Таблица1[[#This Row],[Last LND]])</f>
        <v>---</v>
      </c>
      <c r="AB146" s="53">
        <f>IF(Таблица1[[#This Row],[MON]]=0,"---",Таблица1[[#This Row],[Last CAL]]+(Таблица1[[#This Row],[MON]]*30.4375))</f>
        <v>46017.5</v>
      </c>
      <c r="AC146" s="54">
        <f>IF(Таблица1[[#This Row],[Next  F.H.]]="---","---",Таблица1[[#This Row],[Next  F.H.]]-$P$1)</f>
        <v>2291</v>
      </c>
      <c r="AD146" s="54" t="str">
        <f>IF(Таблица1[[#This Row],[Next LND]]="---","---",Таблица1[[#This Row],[Next LND]]-$S$1)</f>
        <v>---</v>
      </c>
      <c r="AE146" s="54">
        <f ca="1">IF(Таблица1[[#This Row],[Next CAL]]="---","---",Таблица1[[#This Row],[Next CAL]]-$U$1)</f>
        <v>234.5</v>
      </c>
    </row>
    <row r="147" spans="2:32" ht="36" customHeight="1" x14ac:dyDescent="0.25">
      <c r="B147" s="36">
        <v>24</v>
      </c>
      <c r="C147" s="76" t="s">
        <v>100</v>
      </c>
      <c r="D147" s="38" t="s">
        <v>604</v>
      </c>
      <c r="E147" s="39" t="s">
        <v>605</v>
      </c>
      <c r="F147" s="39" t="s">
        <v>606</v>
      </c>
      <c r="G147" s="39"/>
      <c r="H147" s="39" t="s">
        <v>574</v>
      </c>
      <c r="I147" s="40" t="s">
        <v>607</v>
      </c>
      <c r="J147" s="127" t="s">
        <v>575</v>
      </c>
      <c r="K147" s="38" t="s">
        <v>106</v>
      </c>
      <c r="L147" s="42" t="s">
        <v>52</v>
      </c>
      <c r="M147" s="43" t="s">
        <v>53</v>
      </c>
      <c r="N147" s="38" t="s">
        <v>54</v>
      </c>
      <c r="O147" s="44">
        <v>1</v>
      </c>
      <c r="P147" s="45" t="s">
        <v>55</v>
      </c>
      <c r="Q147" s="45" t="s">
        <v>55</v>
      </c>
      <c r="R147" s="46" t="str">
        <f>Таблица1[[#This Row],[Task number]]</f>
        <v>24-30/312</v>
      </c>
      <c r="S147" s="55" t="str">
        <f>Таблица1[[#This Row],[Item Name]]&amp;" - "&amp;Таблица1[[#This Row],[Task Description]]&amp;". "&amp;Таблица1[[#This Row],[Data Module Reference]]</f>
        <v>External power controller - Over/under voltage trip protection operational test. 12-B-24-40-00-00A-903A-A</v>
      </c>
      <c r="T147" s="48">
        <v>2400</v>
      </c>
      <c r="U147" s="48"/>
      <c r="V147" s="48">
        <v>24</v>
      </c>
      <c r="W147" s="49">
        <v>1247</v>
      </c>
      <c r="X147" s="49">
        <v>860</v>
      </c>
      <c r="Y147" s="50">
        <v>45287</v>
      </c>
      <c r="Z147" s="51">
        <f>IF(Таблица1[[#This Row],[F.H.]]=0,"---",Таблица1[[#This Row],[F.H.]]+Таблица1[[#This Row],[Last F.H.]])</f>
        <v>3647</v>
      </c>
      <c r="AA147" s="52" t="str">
        <f>IF(Таблица1[[#This Row],[LND]]=0,"---",Таблица1[[#This Row],[LND]]+Таблица1[[#This Row],[Last LND]])</f>
        <v>---</v>
      </c>
      <c r="AB147" s="53">
        <f>IF(Таблица1[[#This Row],[MON]]=0,"---",Таблица1[[#This Row],[Last CAL]]+(Таблица1[[#This Row],[MON]]*30.4375))</f>
        <v>46017.5</v>
      </c>
      <c r="AC147" s="54">
        <f>IF(Таблица1[[#This Row],[Next  F.H.]]="---","---",Таблица1[[#This Row],[Next  F.H.]]-$P$1)</f>
        <v>2291</v>
      </c>
      <c r="AD147" s="54" t="str">
        <f>IF(Таблица1[[#This Row],[Next LND]]="---","---",Таблица1[[#This Row],[Next LND]]-$S$1)</f>
        <v>---</v>
      </c>
      <c r="AE147" s="54">
        <f ca="1">IF(Таблица1[[#This Row],[Next CAL]]="---","---",Таблица1[[#This Row],[Next CAL]]-$U$1)</f>
        <v>234.5</v>
      </c>
    </row>
    <row r="148" spans="2:32" ht="36" customHeight="1" x14ac:dyDescent="0.25">
      <c r="B148" s="36">
        <v>24</v>
      </c>
      <c r="C148" s="76" t="s">
        <v>100</v>
      </c>
      <c r="D148" s="38" t="s">
        <v>608</v>
      </c>
      <c r="E148" s="39" t="s">
        <v>609</v>
      </c>
      <c r="F148" s="39" t="s">
        <v>96</v>
      </c>
      <c r="G148" s="39"/>
      <c r="H148" s="39" t="s">
        <v>574</v>
      </c>
      <c r="I148" s="40" t="s">
        <v>80</v>
      </c>
      <c r="J148" s="127" t="s">
        <v>575</v>
      </c>
      <c r="K148" s="38" t="s">
        <v>106</v>
      </c>
      <c r="L148" s="42" t="s">
        <v>52</v>
      </c>
      <c r="M148" s="43" t="s">
        <v>53</v>
      </c>
      <c r="N148" s="38" t="s">
        <v>54</v>
      </c>
      <c r="O148" s="44">
        <v>1</v>
      </c>
      <c r="P148" s="45" t="s">
        <v>55</v>
      </c>
      <c r="Q148" s="45" t="s">
        <v>55</v>
      </c>
      <c r="R148" s="46" t="str">
        <f>Таблица1[[#This Row],[Task number]]</f>
        <v>24-40/229</v>
      </c>
      <c r="S148" s="55" t="str">
        <f>Таблица1[[#This Row],[Item Name]]&amp;" - "&amp;Таблица1[[#This Row],[Task Description]]&amp;". "&amp;Таблица1[[#This Row],[Data Module Reference]]</f>
        <v>External Power Unit (EPU) receptacle - Examine. -</v>
      </c>
      <c r="T148" s="48">
        <v>2400</v>
      </c>
      <c r="U148" s="48"/>
      <c r="V148" s="48">
        <v>24</v>
      </c>
      <c r="W148" s="49">
        <v>1247</v>
      </c>
      <c r="X148" s="49">
        <v>860</v>
      </c>
      <c r="Y148" s="50">
        <v>45287</v>
      </c>
      <c r="Z148" s="51">
        <f>IF(Таблица1[[#This Row],[F.H.]]=0,"---",Таблица1[[#This Row],[F.H.]]+Таблица1[[#This Row],[Last F.H.]])</f>
        <v>3647</v>
      </c>
      <c r="AA148" s="52" t="str">
        <f>IF(Таблица1[[#This Row],[LND]]=0,"---",Таблица1[[#This Row],[LND]]+Таблица1[[#This Row],[Last LND]])</f>
        <v>---</v>
      </c>
      <c r="AB148" s="53">
        <f>IF(Таблица1[[#This Row],[MON]]=0,"---",Таблица1[[#This Row],[Last CAL]]+(Таблица1[[#This Row],[MON]]*30.4375))</f>
        <v>46017.5</v>
      </c>
      <c r="AC148" s="54">
        <f>IF(Таблица1[[#This Row],[Next  F.H.]]="---","---",Таблица1[[#This Row],[Next  F.H.]]-$P$1)</f>
        <v>2291</v>
      </c>
      <c r="AD148" s="54" t="str">
        <f>IF(Таблица1[[#This Row],[Next LND]]="---","---",Таблица1[[#This Row],[Next LND]]-$S$1)</f>
        <v>---</v>
      </c>
      <c r="AE148" s="54">
        <f ca="1">IF(Таблица1[[#This Row],[Next CAL]]="---","---",Таблица1[[#This Row],[Next CAL]]-$U$1)</f>
        <v>234.5</v>
      </c>
    </row>
    <row r="149" spans="2:32" ht="36" customHeight="1" x14ac:dyDescent="0.25">
      <c r="B149" s="36">
        <v>24</v>
      </c>
      <c r="C149" s="37" t="s">
        <v>100</v>
      </c>
      <c r="D149" s="38" t="s">
        <v>610</v>
      </c>
      <c r="E149" s="39" t="s">
        <v>611</v>
      </c>
      <c r="F149" s="39" t="s">
        <v>96</v>
      </c>
      <c r="G149" s="39"/>
      <c r="H149" s="39" t="s">
        <v>574</v>
      </c>
      <c r="I149" s="40" t="s">
        <v>80</v>
      </c>
      <c r="J149" s="127" t="s">
        <v>575</v>
      </c>
      <c r="K149" s="38" t="s">
        <v>106</v>
      </c>
      <c r="L149" s="42" t="s">
        <v>52</v>
      </c>
      <c r="M149" s="43" t="s">
        <v>53</v>
      </c>
      <c r="N149" s="38" t="s">
        <v>54</v>
      </c>
      <c r="O149" s="44">
        <v>1</v>
      </c>
      <c r="P149" s="45" t="s">
        <v>55</v>
      </c>
      <c r="Q149" s="45" t="s">
        <v>55</v>
      </c>
      <c r="R149" s="46" t="str">
        <f>Таблица1[[#This Row],[Task number]]</f>
        <v>24-60/133</v>
      </c>
      <c r="S149" s="55" t="str">
        <f>Таблица1[[#This Row],[Item Name]]&amp;" - "&amp;Таблица1[[#This Row],[Task Description]]&amp;". "&amp;Таблица1[[#This Row],[Data Module Reference]]</f>
        <v>Cockpit circuit breaker panels and switch panels - Examine. -</v>
      </c>
      <c r="T149" s="48">
        <v>2400</v>
      </c>
      <c r="U149" s="48"/>
      <c r="V149" s="48">
        <v>24</v>
      </c>
      <c r="W149" s="49">
        <v>1247</v>
      </c>
      <c r="X149" s="49">
        <v>860</v>
      </c>
      <c r="Y149" s="50">
        <v>45287</v>
      </c>
      <c r="Z149" s="51">
        <f>IF(Таблица1[[#This Row],[F.H.]]=0,"---",Таблица1[[#This Row],[F.H.]]+Таблица1[[#This Row],[Last F.H.]])</f>
        <v>3647</v>
      </c>
      <c r="AA149" s="52" t="str">
        <f>IF(Таблица1[[#This Row],[LND]]=0,"---",Таблица1[[#This Row],[LND]]+Таблица1[[#This Row],[Last LND]])</f>
        <v>---</v>
      </c>
      <c r="AB149" s="53">
        <f>IF(Таблица1[[#This Row],[MON]]=0,"---",Таблица1[[#This Row],[Last CAL]]+(Таблица1[[#This Row],[MON]]*30.4375))</f>
        <v>46017.5</v>
      </c>
      <c r="AC149" s="54">
        <f>IF(Таблица1[[#This Row],[Next  F.H.]]="---","---",Таблица1[[#This Row],[Next  F.H.]]-$P$1)</f>
        <v>2291</v>
      </c>
      <c r="AD149" s="54" t="str">
        <f>IF(Таблица1[[#This Row],[Next LND]]="---","---",Таблица1[[#This Row],[Next LND]]-$S$1)</f>
        <v>---</v>
      </c>
      <c r="AE149" s="54">
        <f ca="1">IF(Таблица1[[#This Row],[Next CAL]]="---","---",Таблица1[[#This Row],[Next CAL]]-$U$1)</f>
        <v>234.5</v>
      </c>
    </row>
    <row r="150" spans="2:32" ht="36" customHeight="1" x14ac:dyDescent="0.25">
      <c r="B150" s="36">
        <v>27</v>
      </c>
      <c r="C150" s="37" t="s">
        <v>76</v>
      </c>
      <c r="D150" s="38" t="s">
        <v>612</v>
      </c>
      <c r="E150" s="39" t="s">
        <v>613</v>
      </c>
      <c r="F150" s="39" t="s">
        <v>242</v>
      </c>
      <c r="G150" s="39"/>
      <c r="H150" s="39" t="s">
        <v>574</v>
      </c>
      <c r="I150" s="40" t="s">
        <v>286</v>
      </c>
      <c r="J150" s="127" t="s">
        <v>575</v>
      </c>
      <c r="K150" s="38" t="s">
        <v>51</v>
      </c>
      <c r="L150" s="42" t="s">
        <v>52</v>
      </c>
      <c r="M150" s="43" t="s">
        <v>53</v>
      </c>
      <c r="N150" s="38" t="s">
        <v>88</v>
      </c>
      <c r="O150" s="44">
        <v>1</v>
      </c>
      <c r="P150" s="45" t="s">
        <v>614</v>
      </c>
      <c r="Q150" s="45" t="s">
        <v>615</v>
      </c>
      <c r="R150" s="46" t="str">
        <f>Таблица1[[#This Row],[Task number]]</f>
        <v>27-10/238</v>
      </c>
      <c r="S150" s="55" t="str">
        <f>Таблица1[[#This Row],[Item Name]]&amp;" - "&amp;Таблица1[[#This Row],[Task Description]]&amp;". "&amp;Таблица1[[#This Row],[Data Module Reference]]</f>
        <v>Ailerons - Functional test. 12-B-27-10-00-00A-903A-A</v>
      </c>
      <c r="T150" s="48">
        <v>2400</v>
      </c>
      <c r="U150" s="48"/>
      <c r="V150" s="48">
        <v>24</v>
      </c>
      <c r="W150" s="49">
        <v>1247</v>
      </c>
      <c r="X150" s="49">
        <v>860</v>
      </c>
      <c r="Y150" s="50">
        <v>45287</v>
      </c>
      <c r="Z150" s="51">
        <f>IF(Таблица1[[#This Row],[F.H.]]=0,"---",Таблица1[[#This Row],[F.H.]]+Таблица1[[#This Row],[Last F.H.]])</f>
        <v>3647</v>
      </c>
      <c r="AA150" s="52" t="str">
        <f>IF(Таблица1[[#This Row],[LND]]=0,"---",Таблица1[[#This Row],[LND]]+Таблица1[[#This Row],[Last LND]])</f>
        <v>---</v>
      </c>
      <c r="AB150" s="53">
        <f>IF(Таблица1[[#This Row],[MON]]=0,"---",Таблица1[[#This Row],[Last CAL]]+(Таблица1[[#This Row],[MON]]*30.4375))</f>
        <v>46017.5</v>
      </c>
      <c r="AC150" s="54">
        <f>IF(Таблица1[[#This Row],[Next  F.H.]]="---","---",Таблица1[[#This Row],[Next  F.H.]]-$P$1)</f>
        <v>2291</v>
      </c>
      <c r="AD150" s="54" t="str">
        <f>IF(Таблица1[[#This Row],[Next LND]]="---","---",Таблица1[[#This Row],[Next LND]]-$S$1)</f>
        <v>---</v>
      </c>
      <c r="AE150" s="54">
        <f ca="1">IF(Таблица1[[#This Row],[Next CAL]]="---","---",Таблица1[[#This Row],[Next CAL]]-$U$1)</f>
        <v>234.5</v>
      </c>
    </row>
    <row r="151" spans="2:32" ht="36" customHeight="1" x14ac:dyDescent="0.25">
      <c r="B151" s="36">
        <v>27</v>
      </c>
      <c r="C151" s="37" t="s">
        <v>76</v>
      </c>
      <c r="D151" s="38" t="s">
        <v>616</v>
      </c>
      <c r="E151" s="39" t="s">
        <v>617</v>
      </c>
      <c r="F151" s="39" t="s">
        <v>242</v>
      </c>
      <c r="G151" s="39"/>
      <c r="H151" s="39" t="s">
        <v>574</v>
      </c>
      <c r="I151" s="40" t="s">
        <v>618</v>
      </c>
      <c r="J151" s="127" t="s">
        <v>575</v>
      </c>
      <c r="K151" s="38" t="s">
        <v>51</v>
      </c>
      <c r="L151" s="42" t="s">
        <v>52</v>
      </c>
      <c r="M151" s="43" t="s">
        <v>53</v>
      </c>
      <c r="N151" s="38" t="s">
        <v>619</v>
      </c>
      <c r="O151" s="44">
        <v>1</v>
      </c>
      <c r="P151" s="45" t="s">
        <v>620</v>
      </c>
      <c r="Q151" s="45"/>
      <c r="R151" s="46" t="str">
        <f>Таблица1[[#This Row],[Task number]]</f>
        <v>27-15/239</v>
      </c>
      <c r="S151" s="55" t="str">
        <f>Таблица1[[#This Row],[Item Name]]&amp;" - "&amp;Таблица1[[#This Row],[Task Description]]&amp;". "&amp;Таблица1[[#This Row],[Data Module Reference]]</f>
        <v>Aileron trim - Functional test. 12-B-27-15-00-00A-903A-A</v>
      </c>
      <c r="T151" s="48">
        <v>2400</v>
      </c>
      <c r="U151" s="48"/>
      <c r="V151" s="48">
        <v>24</v>
      </c>
      <c r="W151" s="49">
        <v>1247</v>
      </c>
      <c r="X151" s="49">
        <v>860</v>
      </c>
      <c r="Y151" s="50">
        <v>45287</v>
      </c>
      <c r="Z151" s="51">
        <f>IF(Таблица1[[#This Row],[F.H.]]=0,"---",Таблица1[[#This Row],[F.H.]]+Таблица1[[#This Row],[Last F.H.]])</f>
        <v>3647</v>
      </c>
      <c r="AA151" s="52" t="str">
        <f>IF(Таблица1[[#This Row],[LND]]=0,"---",Таблица1[[#This Row],[LND]]+Таблица1[[#This Row],[Last LND]])</f>
        <v>---</v>
      </c>
      <c r="AB151" s="53">
        <f>IF(Таблица1[[#This Row],[MON]]=0,"---",Таблица1[[#This Row],[Last CAL]]+(Таблица1[[#This Row],[MON]]*30.4375))</f>
        <v>46017.5</v>
      </c>
      <c r="AC151" s="54">
        <f>IF(Таблица1[[#This Row],[Next  F.H.]]="---","---",Таблица1[[#This Row],[Next  F.H.]]-$P$1)</f>
        <v>2291</v>
      </c>
      <c r="AD151" s="54" t="str">
        <f>IF(Таблица1[[#This Row],[Next LND]]="---","---",Таблица1[[#This Row],[Next LND]]-$S$1)</f>
        <v>---</v>
      </c>
      <c r="AE151" s="54">
        <f ca="1">IF(Таблица1[[#This Row],[Next CAL]]="---","---",Таблица1[[#This Row],[Next CAL]]-$U$1)</f>
        <v>234.5</v>
      </c>
    </row>
    <row r="152" spans="2:32" ht="36" customHeight="1" x14ac:dyDescent="0.25">
      <c r="B152" s="36">
        <v>27</v>
      </c>
      <c r="C152" s="37" t="s">
        <v>76</v>
      </c>
      <c r="D152" s="38" t="s">
        <v>621</v>
      </c>
      <c r="E152" s="39" t="s">
        <v>622</v>
      </c>
      <c r="F152" s="39" t="s">
        <v>96</v>
      </c>
      <c r="G152" s="39"/>
      <c r="H152" s="39" t="s">
        <v>574</v>
      </c>
      <c r="I152" s="40" t="s">
        <v>80</v>
      </c>
      <c r="J152" s="127" t="s">
        <v>575</v>
      </c>
      <c r="K152" s="38" t="s">
        <v>51</v>
      </c>
      <c r="L152" s="42" t="s">
        <v>52</v>
      </c>
      <c r="M152" s="43" t="s">
        <v>53</v>
      </c>
      <c r="N152" s="38" t="s">
        <v>54</v>
      </c>
      <c r="O152" s="44">
        <v>0.5</v>
      </c>
      <c r="P152" s="45" t="s">
        <v>55</v>
      </c>
      <c r="Q152" s="45"/>
      <c r="R152" s="46" t="str">
        <f>Таблица1[[#This Row],[Task number]]</f>
        <v>27-20/240</v>
      </c>
      <c r="S152" s="55" t="str">
        <f>Таблица1[[#This Row],[Item Name]]&amp;" - "&amp;Таблица1[[#This Row],[Task Description]]&amp;". "&amp;Таблица1[[#This Row],[Data Module Reference]]</f>
        <v>Rudder static dischargers - Examine. -</v>
      </c>
      <c r="T152" s="48">
        <v>2400</v>
      </c>
      <c r="U152" s="48"/>
      <c r="V152" s="48">
        <v>24</v>
      </c>
      <c r="W152" s="49">
        <v>1247</v>
      </c>
      <c r="X152" s="49">
        <v>860</v>
      </c>
      <c r="Y152" s="50">
        <v>45287</v>
      </c>
      <c r="Z152" s="51">
        <f>IF(Таблица1[[#This Row],[F.H.]]=0,"---",Таблица1[[#This Row],[F.H.]]+Таблица1[[#This Row],[Last F.H.]])</f>
        <v>3647</v>
      </c>
      <c r="AA152" s="52" t="str">
        <f>IF(Таблица1[[#This Row],[LND]]=0,"---",Таблица1[[#This Row],[LND]]+Таблица1[[#This Row],[Last LND]])</f>
        <v>---</v>
      </c>
      <c r="AB152" s="53">
        <f>IF(Таблица1[[#This Row],[MON]]=0,"---",Таблица1[[#This Row],[Last CAL]]+(Таблица1[[#This Row],[MON]]*30.4375))</f>
        <v>46017.5</v>
      </c>
      <c r="AC152" s="54">
        <f>IF(Таблица1[[#This Row],[Next  F.H.]]="---","---",Таблица1[[#This Row],[Next  F.H.]]-$P$1)</f>
        <v>2291</v>
      </c>
      <c r="AD152" s="54" t="str">
        <f>IF(Таблица1[[#This Row],[Next LND]]="---","---",Таблица1[[#This Row],[Next LND]]-$S$1)</f>
        <v>---</v>
      </c>
      <c r="AE152" s="54">
        <f ca="1">IF(Таблица1[[#This Row],[Next CAL]]="---","---",Таблица1[[#This Row],[Next CAL]]-$U$1)</f>
        <v>234.5</v>
      </c>
    </row>
    <row r="153" spans="2:32" ht="36" customHeight="1" x14ac:dyDescent="0.25">
      <c r="B153" s="36">
        <v>27</v>
      </c>
      <c r="C153" s="37" t="s">
        <v>76</v>
      </c>
      <c r="D153" s="38" t="s">
        <v>623</v>
      </c>
      <c r="E153" s="39" t="s">
        <v>624</v>
      </c>
      <c r="F153" s="39" t="s">
        <v>242</v>
      </c>
      <c r="G153" s="39"/>
      <c r="H153" s="39" t="s">
        <v>574</v>
      </c>
      <c r="I153" s="40" t="s">
        <v>297</v>
      </c>
      <c r="J153" s="127" t="s">
        <v>575</v>
      </c>
      <c r="K153" s="38" t="s">
        <v>51</v>
      </c>
      <c r="L153" s="42" t="s">
        <v>52</v>
      </c>
      <c r="M153" s="43" t="s">
        <v>53</v>
      </c>
      <c r="N153" s="38" t="s">
        <v>88</v>
      </c>
      <c r="O153" s="44">
        <v>1</v>
      </c>
      <c r="P153" s="45" t="s">
        <v>625</v>
      </c>
      <c r="Q153" s="45" t="s">
        <v>626</v>
      </c>
      <c r="R153" s="46" t="str">
        <f>Таблица1[[#This Row],[Task number]]</f>
        <v>27-20/244</v>
      </c>
      <c r="S153" s="55" t="str">
        <f>Таблица1[[#This Row],[Item Name]]&amp;" - "&amp;Таблица1[[#This Row],[Task Description]]&amp;". "&amp;Таблица1[[#This Row],[Data Module Reference]]</f>
        <v>Rudder - Functional test. 12-B-27-20-00-00A-903A-A</v>
      </c>
      <c r="T153" s="48">
        <v>2400</v>
      </c>
      <c r="U153" s="48"/>
      <c r="V153" s="48">
        <v>24</v>
      </c>
      <c r="W153" s="49">
        <v>1247</v>
      </c>
      <c r="X153" s="49">
        <v>860</v>
      </c>
      <c r="Y153" s="50">
        <v>45287</v>
      </c>
      <c r="Z153" s="51">
        <f>IF(Таблица1[[#This Row],[F.H.]]=0,"---",Таблица1[[#This Row],[F.H.]]+Таблица1[[#This Row],[Last F.H.]])</f>
        <v>3647</v>
      </c>
      <c r="AA153" s="52" t="str">
        <f>IF(Таблица1[[#This Row],[LND]]=0,"---",Таблица1[[#This Row],[LND]]+Таблица1[[#This Row],[Last LND]])</f>
        <v>---</v>
      </c>
      <c r="AB153" s="53">
        <f>IF(Таблица1[[#This Row],[MON]]=0,"---",Таблица1[[#This Row],[Last CAL]]+(Таблица1[[#This Row],[MON]]*30.4375))</f>
        <v>46017.5</v>
      </c>
      <c r="AC153" s="54">
        <f>IF(Таблица1[[#This Row],[Next  F.H.]]="---","---",Таблица1[[#This Row],[Next  F.H.]]-$P$1)</f>
        <v>2291</v>
      </c>
      <c r="AD153" s="54" t="str">
        <f>IF(Таблица1[[#This Row],[Next LND]]="---","---",Таблица1[[#This Row],[Next LND]]-$S$1)</f>
        <v>---</v>
      </c>
      <c r="AE153" s="54">
        <f ca="1">IF(Таблица1[[#This Row],[Next CAL]]="---","---",Таблица1[[#This Row],[Next CAL]]-$U$1)</f>
        <v>234.5</v>
      </c>
    </row>
    <row r="154" spans="2:32" ht="36" customHeight="1" x14ac:dyDescent="0.25">
      <c r="B154" s="36">
        <v>27</v>
      </c>
      <c r="C154" s="76" t="s">
        <v>76</v>
      </c>
      <c r="D154" s="38" t="s">
        <v>627</v>
      </c>
      <c r="E154" s="39" t="s">
        <v>628</v>
      </c>
      <c r="F154" s="39" t="s">
        <v>242</v>
      </c>
      <c r="G154" s="39"/>
      <c r="H154" s="39" t="s">
        <v>574</v>
      </c>
      <c r="I154" s="40" t="s">
        <v>629</v>
      </c>
      <c r="J154" s="127" t="s">
        <v>575</v>
      </c>
      <c r="K154" s="38" t="s">
        <v>51</v>
      </c>
      <c r="L154" s="42" t="s">
        <v>52</v>
      </c>
      <c r="M154" s="43" t="s">
        <v>53</v>
      </c>
      <c r="N154" s="38" t="s">
        <v>88</v>
      </c>
      <c r="O154" s="44">
        <v>1</v>
      </c>
      <c r="P154" s="45" t="s">
        <v>630</v>
      </c>
      <c r="Q154" s="45"/>
      <c r="R154" s="46" t="str">
        <f>Таблица1[[#This Row],[Task number]]</f>
        <v>27-20/245</v>
      </c>
      <c r="S154" s="55" t="str">
        <f>Таблица1[[#This Row],[Item Name]]&amp;" - "&amp;Таблица1[[#This Row],[Task Description]]&amp;". "&amp;Таблица1[[#This Row],[Data Module Reference]]</f>
        <v>Rudder trim - Functional test. 12-B-27-25-00-00A-903A-A</v>
      </c>
      <c r="T154" s="48">
        <v>2400</v>
      </c>
      <c r="U154" s="48"/>
      <c r="V154" s="48">
        <v>24</v>
      </c>
      <c r="W154" s="49">
        <v>1247</v>
      </c>
      <c r="X154" s="49">
        <v>860</v>
      </c>
      <c r="Y154" s="50">
        <v>45287</v>
      </c>
      <c r="Z154" s="51">
        <f>IF(Таблица1[[#This Row],[F.H.]]=0,"---",Таблица1[[#This Row],[F.H.]]+Таблица1[[#This Row],[Last F.H.]])</f>
        <v>3647</v>
      </c>
      <c r="AA154" s="52" t="str">
        <f>IF(Таблица1[[#This Row],[LND]]=0,"---",Таблица1[[#This Row],[LND]]+Таблица1[[#This Row],[Last LND]])</f>
        <v>---</v>
      </c>
      <c r="AB154" s="53">
        <f>IF(Таблица1[[#This Row],[MON]]=0,"---",Таблица1[[#This Row],[Last CAL]]+(Таблица1[[#This Row],[MON]]*30.4375))</f>
        <v>46017.5</v>
      </c>
      <c r="AC154" s="54">
        <f>IF(Таблица1[[#This Row],[Next  F.H.]]="---","---",Таблица1[[#This Row],[Next  F.H.]]-$P$1)</f>
        <v>2291</v>
      </c>
      <c r="AD154" s="54" t="str">
        <f>IF(Таблица1[[#This Row],[Next LND]]="---","---",Таблица1[[#This Row],[Next LND]]-$S$1)</f>
        <v>---</v>
      </c>
      <c r="AE154" s="54">
        <f ca="1">IF(Таблица1[[#This Row],[Next CAL]]="---","---",Таблица1[[#This Row],[Next CAL]]-$U$1)</f>
        <v>234.5</v>
      </c>
    </row>
    <row r="155" spans="2:32" ht="36" customHeight="1" x14ac:dyDescent="0.25">
      <c r="B155" s="36">
        <v>27</v>
      </c>
      <c r="C155" s="37" t="s">
        <v>76</v>
      </c>
      <c r="D155" s="38" t="s">
        <v>631</v>
      </c>
      <c r="E155" s="39" t="s">
        <v>632</v>
      </c>
      <c r="F155" s="39" t="s">
        <v>96</v>
      </c>
      <c r="G155" s="39"/>
      <c r="H155" s="39" t="s">
        <v>574</v>
      </c>
      <c r="I155" s="40" t="s">
        <v>80</v>
      </c>
      <c r="J155" s="127" t="s">
        <v>575</v>
      </c>
      <c r="K155" s="38" t="s">
        <v>51</v>
      </c>
      <c r="L155" s="42" t="s">
        <v>52</v>
      </c>
      <c r="M155" s="43" t="s">
        <v>53</v>
      </c>
      <c r="N155" s="38" t="s">
        <v>54</v>
      </c>
      <c r="O155" s="44">
        <v>0.5</v>
      </c>
      <c r="P155" s="45" t="s">
        <v>55</v>
      </c>
      <c r="Q155" s="45"/>
      <c r="R155" s="46" t="str">
        <f>Таблица1[[#This Row],[Task number]]</f>
        <v>27-30/248</v>
      </c>
      <c r="S155" s="55" t="str">
        <f>Таблица1[[#This Row],[Item Name]]&amp;" - "&amp;Таблица1[[#This Row],[Task Description]]&amp;". "&amp;Таблица1[[#This Row],[Data Module Reference]]</f>
        <v>Elevator static dischargers - Examine. -</v>
      </c>
      <c r="T155" s="48">
        <v>2400</v>
      </c>
      <c r="U155" s="48"/>
      <c r="V155" s="48">
        <v>24</v>
      </c>
      <c r="W155" s="49">
        <v>1247</v>
      </c>
      <c r="X155" s="49">
        <v>860</v>
      </c>
      <c r="Y155" s="50">
        <v>45287</v>
      </c>
      <c r="Z155" s="51">
        <f>IF(Таблица1[[#This Row],[F.H.]]=0,"---",Таблица1[[#This Row],[F.H.]]+Таблица1[[#This Row],[Last F.H.]])</f>
        <v>3647</v>
      </c>
      <c r="AA155" s="52" t="str">
        <f>IF(Таблица1[[#This Row],[LND]]=0,"---",Таблица1[[#This Row],[LND]]+Таблица1[[#This Row],[Last LND]])</f>
        <v>---</v>
      </c>
      <c r="AB155" s="53">
        <f>IF(Таблица1[[#This Row],[MON]]=0,"---",Таблица1[[#This Row],[Last CAL]]+(Таблица1[[#This Row],[MON]]*30.4375))</f>
        <v>46017.5</v>
      </c>
      <c r="AC155" s="54">
        <f>IF(Таблица1[[#This Row],[Next  F.H.]]="---","---",Таблица1[[#This Row],[Next  F.H.]]-$P$1)</f>
        <v>2291</v>
      </c>
      <c r="AD155" s="54" t="str">
        <f>IF(Таблица1[[#This Row],[Next LND]]="---","---",Таблица1[[#This Row],[Next LND]]-$S$1)</f>
        <v>---</v>
      </c>
      <c r="AE155" s="54">
        <f ca="1">IF(Таблица1[[#This Row],[Next CAL]]="---","---",Таблица1[[#This Row],[Next CAL]]-$U$1)</f>
        <v>234.5</v>
      </c>
    </row>
    <row r="156" spans="2:32" ht="36" customHeight="1" x14ac:dyDescent="0.25">
      <c r="B156" s="36">
        <v>27</v>
      </c>
      <c r="C156" s="37" t="s">
        <v>76</v>
      </c>
      <c r="D156" s="38" t="s">
        <v>633</v>
      </c>
      <c r="E156" s="39" t="s">
        <v>634</v>
      </c>
      <c r="F156" s="39" t="s">
        <v>242</v>
      </c>
      <c r="G156" s="39"/>
      <c r="H156" s="39" t="s">
        <v>574</v>
      </c>
      <c r="I156" s="40" t="s">
        <v>308</v>
      </c>
      <c r="J156" s="127" t="s">
        <v>575</v>
      </c>
      <c r="K156" s="38" t="s">
        <v>51</v>
      </c>
      <c r="L156" s="42" t="s">
        <v>52</v>
      </c>
      <c r="M156" s="43" t="s">
        <v>53</v>
      </c>
      <c r="N156" s="38" t="s">
        <v>88</v>
      </c>
      <c r="O156" s="44">
        <v>1</v>
      </c>
      <c r="P156" s="45" t="s">
        <v>635</v>
      </c>
      <c r="Q156" s="45" t="s">
        <v>626</v>
      </c>
      <c r="R156" s="46" t="str">
        <f>Таблица1[[#This Row],[Task number]]</f>
        <v>27-30/251</v>
      </c>
      <c r="S156" s="55" t="str">
        <f>Таблица1[[#This Row],[Item Name]]&amp;" - "&amp;Таблица1[[#This Row],[Task Description]]&amp;". "&amp;Таблица1[[#This Row],[Data Module Reference]]</f>
        <v>Elevator - Functional test. 12-B-27-30-00-00A-903A-A</v>
      </c>
      <c r="T156" s="48">
        <v>2400</v>
      </c>
      <c r="U156" s="48"/>
      <c r="V156" s="48">
        <v>24</v>
      </c>
      <c r="W156" s="49">
        <v>1247</v>
      </c>
      <c r="X156" s="49">
        <v>860</v>
      </c>
      <c r="Y156" s="50">
        <v>45287</v>
      </c>
      <c r="Z156" s="51">
        <f>IF(Таблица1[[#This Row],[F.H.]]=0,"---",Таблица1[[#This Row],[F.H.]]+Таблица1[[#This Row],[Last F.H.]])</f>
        <v>3647</v>
      </c>
      <c r="AA156" s="52" t="str">
        <f>IF(Таблица1[[#This Row],[LND]]=0,"---",Таблица1[[#This Row],[LND]]+Таблица1[[#This Row],[Last LND]])</f>
        <v>---</v>
      </c>
      <c r="AB156" s="53">
        <f>IF(Таблица1[[#This Row],[MON]]=0,"---",Таблица1[[#This Row],[Last CAL]]+(Таблица1[[#This Row],[MON]]*30.4375))</f>
        <v>46017.5</v>
      </c>
      <c r="AC156" s="54">
        <f>IF(Таблица1[[#This Row],[Next  F.H.]]="---","---",Таблица1[[#This Row],[Next  F.H.]]-$P$1)</f>
        <v>2291</v>
      </c>
      <c r="AD156" s="54" t="str">
        <f>IF(Таблица1[[#This Row],[Next LND]]="---","---",Таблица1[[#This Row],[Next LND]]-$S$1)</f>
        <v>---</v>
      </c>
      <c r="AE156" s="54">
        <f ca="1">IF(Таблица1[[#This Row],[Next CAL]]="---","---",Таблица1[[#This Row],[Next CAL]]-$U$1)</f>
        <v>234.5</v>
      </c>
    </row>
    <row r="157" spans="2:32" ht="36" customHeight="1" x14ac:dyDescent="0.25">
      <c r="B157" s="36">
        <v>28</v>
      </c>
      <c r="C157" s="37" t="s">
        <v>636</v>
      </c>
      <c r="D157" s="38" t="s">
        <v>637</v>
      </c>
      <c r="E157" s="39" t="s">
        <v>638</v>
      </c>
      <c r="F157" s="39" t="s">
        <v>639</v>
      </c>
      <c r="G157" s="39"/>
      <c r="H157" s="39" t="s">
        <v>574</v>
      </c>
      <c r="I157" s="40" t="s">
        <v>80</v>
      </c>
      <c r="J157" s="127" t="s">
        <v>575</v>
      </c>
      <c r="K157" s="38" t="s">
        <v>87</v>
      </c>
      <c r="L157" s="42" t="s">
        <v>52</v>
      </c>
      <c r="M157" s="43" t="s">
        <v>53</v>
      </c>
      <c r="N157" s="38" t="s">
        <v>54</v>
      </c>
      <c r="O157" s="44">
        <v>1</v>
      </c>
      <c r="P157" s="45" t="s">
        <v>55</v>
      </c>
      <c r="Q157" s="45" t="s">
        <v>55</v>
      </c>
      <c r="R157" s="46" t="str">
        <f>Таблица1[[#This Row],[Task number]]</f>
        <v>28-20/256</v>
      </c>
      <c r="S157" s="55" t="str">
        <f>Таблица1[[#This Row],[Item Name]]&amp;" - "&amp;Таблица1[[#This Row],[Task Description]]&amp;". "&amp;Таблица1[[#This Row],[Data Module Reference]]</f>
        <v>Fuel system components - Examine as far as possible with those access panels opened/removed in this inspection package.. -</v>
      </c>
      <c r="T157" s="48">
        <v>2400</v>
      </c>
      <c r="U157" s="48"/>
      <c r="V157" s="48">
        <v>24</v>
      </c>
      <c r="W157" s="49">
        <v>1247</v>
      </c>
      <c r="X157" s="49">
        <v>860</v>
      </c>
      <c r="Y157" s="50">
        <v>45287</v>
      </c>
      <c r="Z157" s="51">
        <f>IF(Таблица1[[#This Row],[F.H.]]=0,"---",Таблица1[[#This Row],[F.H.]]+Таблица1[[#This Row],[Last F.H.]])</f>
        <v>3647</v>
      </c>
      <c r="AA157" s="52" t="str">
        <f>IF(Таблица1[[#This Row],[LND]]=0,"---",Таблица1[[#This Row],[LND]]+Таблица1[[#This Row],[Last LND]])</f>
        <v>---</v>
      </c>
      <c r="AB157" s="53">
        <f>IF(Таблица1[[#This Row],[MON]]=0,"---",Таблица1[[#This Row],[Last CAL]]+(Таблица1[[#This Row],[MON]]*30.4375))</f>
        <v>46017.5</v>
      </c>
      <c r="AC157" s="54">
        <f>IF(Таблица1[[#This Row],[Next  F.H.]]="---","---",Таблица1[[#This Row],[Next  F.H.]]-$P$1)</f>
        <v>2291</v>
      </c>
      <c r="AD157" s="54" t="str">
        <f>IF(Таблица1[[#This Row],[Next LND]]="---","---",Таблица1[[#This Row],[Next LND]]-$S$1)</f>
        <v>---</v>
      </c>
      <c r="AE157" s="54">
        <f ca="1">IF(Таблица1[[#This Row],[Next CAL]]="---","---",Таблица1[[#This Row],[Next CAL]]-$U$1)</f>
        <v>234.5</v>
      </c>
    </row>
    <row r="158" spans="2:32" ht="36" customHeight="1" x14ac:dyDescent="0.25">
      <c r="B158" s="56">
        <v>29</v>
      </c>
      <c r="C158" s="57" t="s">
        <v>334</v>
      </c>
      <c r="D158" s="58" t="s">
        <v>640</v>
      </c>
      <c r="E158" s="59" t="s">
        <v>641</v>
      </c>
      <c r="F158" s="59" t="s">
        <v>343</v>
      </c>
      <c r="G158" s="59"/>
      <c r="H158" s="59" t="s">
        <v>574</v>
      </c>
      <c r="I158" s="60" t="s">
        <v>344</v>
      </c>
      <c r="J158" s="61" t="s">
        <v>575</v>
      </c>
      <c r="K158" s="58" t="s">
        <v>87</v>
      </c>
      <c r="L158" s="63" t="s">
        <v>52</v>
      </c>
      <c r="M158" s="64" t="s">
        <v>53</v>
      </c>
      <c r="N158" s="58" t="s">
        <v>54</v>
      </c>
      <c r="O158" s="65">
        <v>0.5</v>
      </c>
      <c r="P158" s="61" t="s">
        <v>345</v>
      </c>
      <c r="Q158" s="61" t="s">
        <v>642</v>
      </c>
      <c r="R158" s="66" t="str">
        <f>Таблица1[[#This Row],[Task number]]</f>
        <v>29-10/471</v>
      </c>
      <c r="S158" s="67" t="str">
        <f>Таблица1[[#This Row],[Item Name]]&amp;" - "&amp;Таблица1[[#This Row],[Task Description]]&amp;". "&amp;Таблица1[[#This Row],[Data Module Reference]]</f>
        <v>Nitrogen accumulator (P/N 960.30.01.292) (If installed) - Check nitrogen pressure and fill as necessary. 12-B-29-10-02-00A-901A-A</v>
      </c>
      <c r="T158" s="68"/>
      <c r="U158" s="68"/>
      <c r="V158" s="68"/>
      <c r="W158" s="68"/>
      <c r="X158" s="68"/>
      <c r="Y158" s="69"/>
      <c r="Z158" s="70" t="str">
        <f>IF(Таблица1[[#This Row],[F.H.]]=0,"---",Таблица1[[#This Row],[F.H.]]+Таблица1[[#This Row],[Last F.H.]])</f>
        <v>---</v>
      </c>
      <c r="AA158" s="71" t="str">
        <f>IF(Таблица1[[#This Row],[LND]]=0,"---",Таблица1[[#This Row],[LND]]+Таблица1[[#This Row],[Last LND]])</f>
        <v>---</v>
      </c>
      <c r="AB158" s="72" t="str">
        <f>IF(Таблица1[[#This Row],[MON]]=0,"---",Таблица1[[#This Row],[Last CAL]]+(Таблица1[[#This Row],[MON]]*30.4375))</f>
        <v>---</v>
      </c>
      <c r="AC158" s="71" t="str">
        <f>IF(Таблица1[[#This Row],[Next  F.H.]]="---","---",Таблица1[[#This Row],[Next  F.H.]]-$P$1)</f>
        <v>---</v>
      </c>
      <c r="AD158" s="71" t="str">
        <f>IF(Таблица1[[#This Row],[Next LND]]="---","---",Таблица1[[#This Row],[Next LND]]-$S$1)</f>
        <v>---</v>
      </c>
      <c r="AE158" s="71" t="str">
        <f>IF(Таблица1[[#This Row],[Next CAL]]="---","---",Таблица1[[#This Row],[Next CAL]]-$U$1)</f>
        <v>---</v>
      </c>
      <c r="AF158" s="73" t="s">
        <v>107</v>
      </c>
    </row>
    <row r="159" spans="2:32" ht="36" customHeight="1" x14ac:dyDescent="0.25">
      <c r="B159" s="36">
        <v>30</v>
      </c>
      <c r="C159" s="37" t="s">
        <v>350</v>
      </c>
      <c r="D159" s="38" t="s">
        <v>643</v>
      </c>
      <c r="E159" s="39" t="s">
        <v>644</v>
      </c>
      <c r="F159" s="39" t="s">
        <v>232</v>
      </c>
      <c r="G159" s="39"/>
      <c r="H159" s="39" t="s">
        <v>574</v>
      </c>
      <c r="I159" s="40" t="s">
        <v>645</v>
      </c>
      <c r="J159" s="127" t="s">
        <v>575</v>
      </c>
      <c r="K159" s="38" t="s">
        <v>51</v>
      </c>
      <c r="L159" s="42" t="s">
        <v>52</v>
      </c>
      <c r="M159" s="43" t="s">
        <v>53</v>
      </c>
      <c r="N159" s="38" t="s">
        <v>54</v>
      </c>
      <c r="O159" s="44">
        <v>1</v>
      </c>
      <c r="P159" s="45" t="s">
        <v>55</v>
      </c>
      <c r="Q159" s="45" t="s">
        <v>55</v>
      </c>
      <c r="R159" s="46" t="str">
        <f>Таблица1[[#This Row],[Task number]]</f>
        <v>30-40/262</v>
      </c>
      <c r="S159" s="55" t="str">
        <f>Таблица1[[#This Row],[Item Name]]&amp;" - "&amp;Таблица1[[#This Row],[Task Description]]&amp;". "&amp;Таблица1[[#This Row],[Data Module Reference]]</f>
        <v>Windshield de-ice system - Operational test. 12-B-30-40-00-00A-903A-A</v>
      </c>
      <c r="T159" s="48">
        <v>2400</v>
      </c>
      <c r="U159" s="48"/>
      <c r="V159" s="48">
        <v>24</v>
      </c>
      <c r="W159" s="49">
        <v>1247</v>
      </c>
      <c r="X159" s="49">
        <v>860</v>
      </c>
      <c r="Y159" s="50">
        <v>45287</v>
      </c>
      <c r="Z159" s="51">
        <f>IF(Таблица1[[#This Row],[F.H.]]=0,"---",Таблица1[[#This Row],[F.H.]]+Таблица1[[#This Row],[Last F.H.]])</f>
        <v>3647</v>
      </c>
      <c r="AA159" s="52" t="str">
        <f>IF(Таблица1[[#This Row],[LND]]=0,"---",Таблица1[[#This Row],[LND]]+Таблица1[[#This Row],[Last LND]])</f>
        <v>---</v>
      </c>
      <c r="AB159" s="53">
        <f>IF(Таблица1[[#This Row],[MON]]=0,"---",Таблица1[[#This Row],[Last CAL]]+(Таблица1[[#This Row],[MON]]*30.4375))</f>
        <v>46017.5</v>
      </c>
      <c r="AC159" s="54">
        <f>IF(Таблица1[[#This Row],[Next  F.H.]]="---","---",Таблица1[[#This Row],[Next  F.H.]]-$P$1)</f>
        <v>2291</v>
      </c>
      <c r="AD159" s="54" t="str">
        <f>IF(Таблица1[[#This Row],[Next LND]]="---","---",Таблица1[[#This Row],[Next LND]]-$S$1)</f>
        <v>---</v>
      </c>
      <c r="AE159" s="54">
        <f ca="1">IF(Таблица1[[#This Row],[Next CAL]]="---","---",Таблица1[[#This Row],[Next CAL]]-$U$1)</f>
        <v>234.5</v>
      </c>
    </row>
    <row r="160" spans="2:32" ht="36" customHeight="1" x14ac:dyDescent="0.25">
      <c r="B160" s="36">
        <v>34</v>
      </c>
      <c r="C160" s="37" t="s">
        <v>374</v>
      </c>
      <c r="D160" s="38" t="s">
        <v>646</v>
      </c>
      <c r="E160" s="39" t="s">
        <v>647</v>
      </c>
      <c r="F160" s="39" t="s">
        <v>96</v>
      </c>
      <c r="G160" s="39"/>
      <c r="H160" s="39" t="s">
        <v>574</v>
      </c>
      <c r="I160" s="40" t="s">
        <v>80</v>
      </c>
      <c r="J160" s="127" t="s">
        <v>575</v>
      </c>
      <c r="K160" s="94" t="s">
        <v>106</v>
      </c>
      <c r="L160" s="42" t="s">
        <v>52</v>
      </c>
      <c r="M160" s="43" t="s">
        <v>53</v>
      </c>
      <c r="N160" s="38" t="s">
        <v>54</v>
      </c>
      <c r="O160" s="44">
        <v>1</v>
      </c>
      <c r="P160" s="45" t="s">
        <v>55</v>
      </c>
      <c r="Q160" s="45" t="s">
        <v>55</v>
      </c>
      <c r="R160" s="46" t="str">
        <f>Таблица1[[#This Row],[Task number]]</f>
        <v>34-00/183</v>
      </c>
      <c r="S160" s="55" t="str">
        <f>Таблица1[[#This Row],[Item Name]]&amp;" - "&amp;Таблица1[[#This Row],[Task Description]]&amp;". "&amp;Таблица1[[#This Row],[Data Module Reference]]</f>
        <v>Communications and navigation antennas - Examine. -</v>
      </c>
      <c r="T160" s="48">
        <v>2400</v>
      </c>
      <c r="U160" s="48"/>
      <c r="V160" s="48">
        <v>24</v>
      </c>
      <c r="W160" s="49">
        <v>1247</v>
      </c>
      <c r="X160" s="49">
        <v>860</v>
      </c>
      <c r="Y160" s="50">
        <v>45287</v>
      </c>
      <c r="Z160" s="51">
        <f>IF(Таблица1[[#This Row],[F.H.]]=0,"---",Таблица1[[#This Row],[F.H.]]+Таблица1[[#This Row],[Last F.H.]])</f>
        <v>3647</v>
      </c>
      <c r="AA160" s="52" t="str">
        <f>IF(Таблица1[[#This Row],[LND]]=0,"---",Таблица1[[#This Row],[LND]]+Таблица1[[#This Row],[Last LND]])</f>
        <v>---</v>
      </c>
      <c r="AB160" s="53">
        <f>IF(Таблица1[[#This Row],[MON]]=0,"---",Таблица1[[#This Row],[Last CAL]]+(Таблица1[[#This Row],[MON]]*30.4375))</f>
        <v>46017.5</v>
      </c>
      <c r="AC160" s="54">
        <f>IF(Таблица1[[#This Row],[Next  F.H.]]="---","---",Таблица1[[#This Row],[Next  F.H.]]-$P$1)</f>
        <v>2291</v>
      </c>
      <c r="AD160" s="54" t="str">
        <f>IF(Таблица1[[#This Row],[Next LND]]="---","---",Таблица1[[#This Row],[Next LND]]-$S$1)</f>
        <v>---</v>
      </c>
      <c r="AE160" s="54">
        <f ca="1">IF(Таблица1[[#This Row],[Next CAL]]="---","---",Таблица1[[#This Row],[Next CAL]]-$U$1)</f>
        <v>234.5</v>
      </c>
    </row>
    <row r="161" spans="2:31" ht="36" customHeight="1" x14ac:dyDescent="0.25">
      <c r="B161" s="36">
        <v>53</v>
      </c>
      <c r="C161" s="37" t="s">
        <v>187</v>
      </c>
      <c r="D161" s="38" t="s">
        <v>648</v>
      </c>
      <c r="E161" s="39" t="s">
        <v>649</v>
      </c>
      <c r="F161" s="39" t="s">
        <v>650</v>
      </c>
      <c r="G161" s="39"/>
      <c r="H161" s="39" t="s">
        <v>574</v>
      </c>
      <c r="I161" s="40" t="s">
        <v>80</v>
      </c>
      <c r="J161" s="127" t="s">
        <v>575</v>
      </c>
      <c r="K161" s="38" t="s">
        <v>87</v>
      </c>
      <c r="L161" s="42" t="s">
        <v>52</v>
      </c>
      <c r="M161" s="43" t="s">
        <v>53</v>
      </c>
      <c r="N161" s="38" t="s">
        <v>54</v>
      </c>
      <c r="O161" s="44">
        <v>1</v>
      </c>
      <c r="P161" s="45" t="s">
        <v>55</v>
      </c>
      <c r="Q161" s="45" t="s">
        <v>55</v>
      </c>
      <c r="R161" s="46" t="str">
        <f>Таблица1[[#This Row],[Task number]]</f>
        <v>53-00/278</v>
      </c>
      <c r="S161" s="55" t="str">
        <f>Таблица1[[#This Row],[Item Name]]&amp;" - "&amp;Таблица1[[#This Row],[Task Description]]&amp;". "&amp;Таблица1[[#This Row],[Data Module Reference]]</f>
        <v>Baggage/freight net mounting plates attachment bolts and surrounding structure - Examine for corrosion. -</v>
      </c>
      <c r="T161" s="48">
        <v>2400</v>
      </c>
      <c r="U161" s="48"/>
      <c r="V161" s="48">
        <v>24</v>
      </c>
      <c r="W161" s="49">
        <v>1247</v>
      </c>
      <c r="X161" s="49">
        <v>860</v>
      </c>
      <c r="Y161" s="50">
        <v>45287</v>
      </c>
      <c r="Z161" s="51">
        <f>IF(Таблица1[[#This Row],[F.H.]]=0,"---",Таблица1[[#This Row],[F.H.]]+Таблица1[[#This Row],[Last F.H.]])</f>
        <v>3647</v>
      </c>
      <c r="AA161" s="52" t="str">
        <f>IF(Таблица1[[#This Row],[LND]]=0,"---",Таблица1[[#This Row],[LND]]+Таблица1[[#This Row],[Last LND]])</f>
        <v>---</v>
      </c>
      <c r="AB161" s="53">
        <f>IF(Таблица1[[#This Row],[MON]]=0,"---",Таблица1[[#This Row],[Last CAL]]+(Таблица1[[#This Row],[MON]]*30.4375))</f>
        <v>46017.5</v>
      </c>
      <c r="AC161" s="54">
        <f>IF(Таблица1[[#This Row],[Next  F.H.]]="---","---",Таблица1[[#This Row],[Next  F.H.]]-$P$1)</f>
        <v>2291</v>
      </c>
      <c r="AD161" s="54" t="str">
        <f>IF(Таблица1[[#This Row],[Next LND]]="---","---",Таблица1[[#This Row],[Next LND]]-$S$1)</f>
        <v>---</v>
      </c>
      <c r="AE161" s="54">
        <f ca="1">IF(Таблица1[[#This Row],[Next CAL]]="---","---",Таблица1[[#This Row],[Next CAL]]-$U$1)</f>
        <v>234.5</v>
      </c>
    </row>
    <row r="162" spans="2:31" ht="36" customHeight="1" x14ac:dyDescent="0.25">
      <c r="B162" s="36">
        <v>53</v>
      </c>
      <c r="C162" s="37" t="s">
        <v>187</v>
      </c>
      <c r="D162" s="38" t="s">
        <v>651</v>
      </c>
      <c r="E162" s="39" t="s">
        <v>652</v>
      </c>
      <c r="F162" s="39" t="s">
        <v>96</v>
      </c>
      <c r="G162" s="39"/>
      <c r="H162" s="39" t="s">
        <v>574</v>
      </c>
      <c r="I162" s="40" t="s">
        <v>80</v>
      </c>
      <c r="J162" s="127" t="s">
        <v>575</v>
      </c>
      <c r="K162" s="38" t="s">
        <v>87</v>
      </c>
      <c r="L162" s="42" t="s">
        <v>52</v>
      </c>
      <c r="M162" s="43" t="s">
        <v>53</v>
      </c>
      <c r="N162" s="38" t="s">
        <v>54</v>
      </c>
      <c r="O162" s="44">
        <v>1</v>
      </c>
      <c r="P162" s="45" t="s">
        <v>55</v>
      </c>
      <c r="Q162" s="45" t="s">
        <v>55</v>
      </c>
      <c r="R162" s="46" t="str">
        <f>Таблица1[[#This Row],[Task number]]</f>
        <v>53-00/279</v>
      </c>
      <c r="S162" s="55" t="str">
        <f>Таблица1[[#This Row],[Item Name]]&amp;" - "&amp;Таблица1[[#This Row],[Task Description]]&amp;". "&amp;Таблица1[[#This Row],[Data Module Reference]]</f>
        <v>Baggage compartment - Examine. -</v>
      </c>
      <c r="T162" s="48">
        <v>2400</v>
      </c>
      <c r="U162" s="48"/>
      <c r="V162" s="48">
        <v>24</v>
      </c>
      <c r="W162" s="49">
        <v>1247</v>
      </c>
      <c r="X162" s="49">
        <v>860</v>
      </c>
      <c r="Y162" s="50">
        <v>45287</v>
      </c>
      <c r="Z162" s="51">
        <f>IF(Таблица1[[#This Row],[F.H.]]=0,"---",Таблица1[[#This Row],[F.H.]]+Таблица1[[#This Row],[Last F.H.]])</f>
        <v>3647</v>
      </c>
      <c r="AA162" s="52" t="str">
        <f>IF(Таблица1[[#This Row],[LND]]=0,"---",Таблица1[[#This Row],[LND]]+Таблица1[[#This Row],[Last LND]])</f>
        <v>---</v>
      </c>
      <c r="AB162" s="53">
        <f>IF(Таблица1[[#This Row],[MON]]=0,"---",Таблица1[[#This Row],[Last CAL]]+(Таблица1[[#This Row],[MON]]*30.4375))</f>
        <v>46017.5</v>
      </c>
      <c r="AC162" s="54">
        <f>IF(Таблица1[[#This Row],[Next  F.H.]]="---","---",Таблица1[[#This Row],[Next  F.H.]]-$P$1)</f>
        <v>2291</v>
      </c>
      <c r="AD162" s="54" t="str">
        <f>IF(Таблица1[[#This Row],[Next LND]]="---","---",Таблица1[[#This Row],[Next LND]]-$S$1)</f>
        <v>---</v>
      </c>
      <c r="AE162" s="54">
        <f ca="1">IF(Таблица1[[#This Row],[Next CAL]]="---","---",Таблица1[[#This Row],[Next CAL]]-$U$1)</f>
        <v>234.5</v>
      </c>
    </row>
    <row r="163" spans="2:31" ht="36" customHeight="1" x14ac:dyDescent="0.25">
      <c r="B163" s="36">
        <v>57</v>
      </c>
      <c r="C163" s="37" t="s">
        <v>147</v>
      </c>
      <c r="D163" s="38" t="s">
        <v>653</v>
      </c>
      <c r="E163" s="39" t="s">
        <v>654</v>
      </c>
      <c r="F163" s="39" t="s">
        <v>96</v>
      </c>
      <c r="G163" s="39"/>
      <c r="H163" s="39" t="s">
        <v>574</v>
      </c>
      <c r="I163" s="40" t="s">
        <v>80</v>
      </c>
      <c r="J163" s="127" t="s">
        <v>575</v>
      </c>
      <c r="K163" s="38" t="s">
        <v>191</v>
      </c>
      <c r="L163" s="42" t="s">
        <v>52</v>
      </c>
      <c r="M163" s="43" t="s">
        <v>53</v>
      </c>
      <c r="N163" s="38" t="s">
        <v>54</v>
      </c>
      <c r="O163" s="44">
        <v>0.5</v>
      </c>
      <c r="P163" s="45" t="s">
        <v>55</v>
      </c>
      <c r="Q163" s="45" t="s">
        <v>55</v>
      </c>
      <c r="R163" s="46" t="str">
        <f>Таблица1[[#This Row],[Task number]]</f>
        <v>57-00/282</v>
      </c>
      <c r="S163" s="55" t="str">
        <f>Таблица1[[#This Row],[Item Name]]&amp;" - "&amp;Таблица1[[#This Row],[Task Description]]&amp;". "&amp;Таблица1[[#This Row],[Data Module Reference]]</f>
        <v>Wing tip static dischargers - Examine. -</v>
      </c>
      <c r="T163" s="48">
        <v>2400</v>
      </c>
      <c r="U163" s="48"/>
      <c r="V163" s="48">
        <v>24</v>
      </c>
      <c r="W163" s="49">
        <v>1247</v>
      </c>
      <c r="X163" s="49">
        <v>860</v>
      </c>
      <c r="Y163" s="50">
        <v>45287</v>
      </c>
      <c r="Z163" s="51">
        <f>IF(Таблица1[[#This Row],[F.H.]]=0,"---",Таблица1[[#This Row],[F.H.]]+Таблица1[[#This Row],[Last F.H.]])</f>
        <v>3647</v>
      </c>
      <c r="AA163" s="52" t="str">
        <f>IF(Таблица1[[#This Row],[LND]]=0,"---",Таблица1[[#This Row],[LND]]+Таблица1[[#This Row],[Last LND]])</f>
        <v>---</v>
      </c>
      <c r="AB163" s="53">
        <f>IF(Таблица1[[#This Row],[MON]]=0,"---",Таблица1[[#This Row],[Last CAL]]+(Таблица1[[#This Row],[MON]]*30.4375))</f>
        <v>46017.5</v>
      </c>
      <c r="AC163" s="54">
        <f>IF(Таблица1[[#This Row],[Next  F.H.]]="---","---",Таблица1[[#This Row],[Next  F.H.]]-$P$1)</f>
        <v>2291</v>
      </c>
      <c r="AD163" s="54" t="str">
        <f>IF(Таблица1[[#This Row],[Next LND]]="---","---",Таблица1[[#This Row],[Next LND]]-$S$1)</f>
        <v>---</v>
      </c>
      <c r="AE163" s="54">
        <f ca="1">IF(Таблица1[[#This Row],[Next CAL]]="---","---",Таблица1[[#This Row],[Next CAL]]-$U$1)</f>
        <v>234.5</v>
      </c>
    </row>
    <row r="164" spans="2:31" ht="36" customHeight="1" x14ac:dyDescent="0.25">
      <c r="B164" s="36">
        <v>27</v>
      </c>
      <c r="C164" s="37" t="s">
        <v>76</v>
      </c>
      <c r="D164" s="38" t="s">
        <v>655</v>
      </c>
      <c r="E164" s="39" t="s">
        <v>656</v>
      </c>
      <c r="F164" s="39" t="s">
        <v>657</v>
      </c>
      <c r="G164" s="39"/>
      <c r="H164" s="39" t="s">
        <v>658</v>
      </c>
      <c r="I164" s="40" t="s">
        <v>659</v>
      </c>
      <c r="J164" s="45" t="s">
        <v>660</v>
      </c>
      <c r="K164" s="38" t="s">
        <v>87</v>
      </c>
      <c r="L164" s="42" t="s">
        <v>52</v>
      </c>
      <c r="M164" s="43" t="s">
        <v>53</v>
      </c>
      <c r="N164" s="38" t="s">
        <v>54</v>
      </c>
      <c r="O164" s="44">
        <v>1</v>
      </c>
      <c r="P164" s="45"/>
      <c r="Q164" s="45"/>
      <c r="R164" s="46" t="str">
        <f>Таблица1[[#This Row],[Task number]]</f>
        <v>27-50/495</v>
      </c>
      <c r="S164" s="55" t="str">
        <f>Таблица1[[#This Row],[Item Name]]&amp;" - "&amp;Таблица1[[#This Row],[Task Description]]&amp;". "&amp;Таблица1[[#This Row],[Data Module Reference]]</f>
        <v>Flap actuators (black anodized) (P/N 978.73.20.309) - Backlash check. 12-B-27-50-03-00A-313A-A</v>
      </c>
      <c r="T164" s="48">
        <v>2400</v>
      </c>
      <c r="U164" s="48">
        <v>3200</v>
      </c>
      <c r="V164" s="48">
        <v>24</v>
      </c>
      <c r="W164" s="49">
        <v>1247</v>
      </c>
      <c r="X164" s="49">
        <v>860</v>
      </c>
      <c r="Y164" s="50">
        <v>45287</v>
      </c>
      <c r="Z164" s="51">
        <f>IF(Таблица1[[#This Row],[F.H.]]=0,"---",Таблица1[[#This Row],[F.H.]]+Таблица1[[#This Row],[Last F.H.]])</f>
        <v>3647</v>
      </c>
      <c r="AA164" s="52">
        <f>IF(Таблица1[[#This Row],[LND]]=0,"---",Таблица1[[#This Row],[LND]]+Таблица1[[#This Row],[Last LND]])</f>
        <v>4060</v>
      </c>
      <c r="AB164" s="53">
        <f>IF(Таблица1[[#This Row],[MON]]=0,"---",Таблица1[[#This Row],[Last CAL]]+(Таблица1[[#This Row],[MON]]*30.4375))</f>
        <v>46017.5</v>
      </c>
      <c r="AC164" s="54">
        <f>IF(Таблица1[[#This Row],[Next  F.H.]]="---","---",Таблица1[[#This Row],[Next  F.H.]]-$P$1)</f>
        <v>2291</v>
      </c>
      <c r="AD164" s="54">
        <f>IF(Таблица1[[#This Row],[Next LND]]="---","---",Таблица1[[#This Row],[Next LND]]-$S$1)</f>
        <v>3174</v>
      </c>
      <c r="AE164" s="54">
        <f ca="1">IF(Таблица1[[#This Row],[Next CAL]]="---","---",Таблица1[[#This Row],[Next CAL]]-$U$1)</f>
        <v>234.5</v>
      </c>
    </row>
    <row r="165" spans="2:31" ht="36" customHeight="1" x14ac:dyDescent="0.25">
      <c r="B165" s="36">
        <v>28</v>
      </c>
      <c r="C165" s="37" t="s">
        <v>636</v>
      </c>
      <c r="D165" s="38" t="s">
        <v>661</v>
      </c>
      <c r="E165" s="39" t="s">
        <v>662</v>
      </c>
      <c r="F165" s="39" t="s">
        <v>232</v>
      </c>
      <c r="G165" s="39"/>
      <c r="H165" s="39" t="s">
        <v>663</v>
      </c>
      <c r="I165" s="40" t="s">
        <v>664</v>
      </c>
      <c r="J165" s="45" t="s">
        <v>665</v>
      </c>
      <c r="K165" s="38" t="s">
        <v>87</v>
      </c>
      <c r="L165" s="42" t="s">
        <v>52</v>
      </c>
      <c r="M165" s="43" t="s">
        <v>53</v>
      </c>
      <c r="N165" s="38" t="s">
        <v>54</v>
      </c>
      <c r="O165" s="44">
        <v>1</v>
      </c>
      <c r="P165" s="45"/>
      <c r="Q165" s="45"/>
      <c r="R165" s="46" t="str">
        <f>Таблица1[[#This Row],[Task number]]</f>
        <v>28-10/306</v>
      </c>
      <c r="S165" s="55" t="str">
        <f>Таблица1[[#This Row],[Item Name]]&amp;" - "&amp;Таблица1[[#This Row],[Task Description]]&amp;". "&amp;Таблица1[[#This Row],[Data Module Reference]]</f>
        <v>Fuel cross vent and outward check valve - Operational test. 12-B-28-10-01-00A-903A-A</v>
      </c>
      <c r="T165" s="48">
        <v>2400</v>
      </c>
      <c r="U165" s="48"/>
      <c r="V165" s="48"/>
      <c r="W165" s="49"/>
      <c r="X165" s="49"/>
      <c r="Y165" s="50">
        <v>43769</v>
      </c>
      <c r="Z165" s="51">
        <f>IF(Таблица1[[#This Row],[F.H.]]=0,"---",Таблица1[[#This Row],[F.H.]]+Таблица1[[#This Row],[Last F.H.]])</f>
        <v>2400</v>
      </c>
      <c r="AA165" s="52" t="str">
        <f>IF(Таблица1[[#This Row],[LND]]=0,"---",Таблица1[[#This Row],[LND]]+Таблица1[[#This Row],[Last LND]])</f>
        <v>---</v>
      </c>
      <c r="AB165" s="53" t="str">
        <f>IF(Таблица1[[#This Row],[MON]]=0,"---",Таблица1[[#This Row],[Last CAL]]+(Таблица1[[#This Row],[MON]]*30.4375))</f>
        <v>---</v>
      </c>
      <c r="AC165" s="54">
        <f>IF(Таблица1[[#This Row],[Next  F.H.]]="---","---",Таблица1[[#This Row],[Next  F.H.]]-$P$1)</f>
        <v>1044</v>
      </c>
      <c r="AD165" s="54" t="str">
        <f>IF(Таблица1[[#This Row],[Next LND]]="---","---",Таблица1[[#This Row],[Next LND]]-$S$1)</f>
        <v>---</v>
      </c>
      <c r="AE165" s="54" t="str">
        <f>IF(Таблица1[[#This Row],[Next CAL]]="---","---",Таблица1[[#This Row],[Next CAL]]-$U$1)</f>
        <v>---</v>
      </c>
    </row>
    <row r="166" spans="2:31" ht="36" customHeight="1" x14ac:dyDescent="0.25">
      <c r="B166" s="36">
        <v>27</v>
      </c>
      <c r="C166" s="37" t="s">
        <v>76</v>
      </c>
      <c r="D166" s="38" t="s">
        <v>666</v>
      </c>
      <c r="E166" s="39" t="s">
        <v>667</v>
      </c>
      <c r="F166" s="39" t="s">
        <v>668</v>
      </c>
      <c r="G166" s="39"/>
      <c r="H166" s="39" t="s">
        <v>669</v>
      </c>
      <c r="I166" s="40" t="s">
        <v>297</v>
      </c>
      <c r="J166" s="45" t="s">
        <v>670</v>
      </c>
      <c r="K166" s="38" t="s">
        <v>87</v>
      </c>
      <c r="L166" s="42" t="s">
        <v>52</v>
      </c>
      <c r="M166" s="43" t="s">
        <v>53</v>
      </c>
      <c r="N166" s="38" t="s">
        <v>88</v>
      </c>
      <c r="O166" s="44">
        <v>2</v>
      </c>
      <c r="P166" s="45"/>
      <c r="Q166" s="45"/>
      <c r="R166" s="46" t="str">
        <f>Таблица1[[#This Row],[Task number]]</f>
        <v>27-20/430</v>
      </c>
      <c r="S166" s="55" t="str">
        <f>Таблица1[[#This Row],[Item Name]]&amp;" - "&amp;Таблица1[[#This Row],[Task Description]]&amp;". "&amp;Таблица1[[#This Row],[Data Module Reference]]</f>
        <v>Rudder control cables tension - Check for new factory delivered aircraft that have not done the 1200 FH or 12 Months Inspection package. 12-B-27-20-00-00A-903A-A</v>
      </c>
      <c r="T166" s="48"/>
      <c r="U166" s="48"/>
      <c r="V166" s="48"/>
      <c r="W166" s="49">
        <v>329</v>
      </c>
      <c r="X166" s="49">
        <v>290</v>
      </c>
      <c r="Y166" s="50">
        <v>44063</v>
      </c>
      <c r="Z166" s="51" t="str">
        <f>IF(Таблица1[[#This Row],[F.H.]]=0,"---",Таблица1[[#This Row],[F.H.]]+Таблица1[[#This Row],[Last F.H.]])</f>
        <v>---</v>
      </c>
      <c r="AA166" s="52" t="str">
        <f>IF(Таблица1[[#This Row],[LND]]=0,"---",Таблица1[[#This Row],[LND]]+Таблица1[[#This Row],[Last LND]])</f>
        <v>---</v>
      </c>
      <c r="AB166" s="53" t="str">
        <f>IF(Таблица1[[#This Row],[MON]]=0,"---",Таблица1[[#This Row],[Last CAL]]+(Таблица1[[#This Row],[MON]]*30.4375))</f>
        <v>---</v>
      </c>
      <c r="AC166" s="54" t="str">
        <f>IF(Таблица1[[#This Row],[Next  F.H.]]="---","---",Таблица1[[#This Row],[Next  F.H.]]-$P$1)</f>
        <v>---</v>
      </c>
      <c r="AD166" s="54" t="str">
        <f>IF(Таблица1[[#This Row],[Next LND]]="---","---",Таблица1[[#This Row],[Next LND]]-$S$1)</f>
        <v>---</v>
      </c>
      <c r="AE166" s="54" t="str">
        <f>IF(Таблица1[[#This Row],[Next CAL]]="---","---",Таблица1[[#This Row],[Next CAL]]-$U$1)</f>
        <v>---</v>
      </c>
    </row>
    <row r="167" spans="2:31" ht="36" customHeight="1" x14ac:dyDescent="0.25">
      <c r="B167" s="36">
        <v>27</v>
      </c>
      <c r="C167" s="37" t="s">
        <v>76</v>
      </c>
      <c r="D167" s="38" t="s">
        <v>671</v>
      </c>
      <c r="E167" s="39" t="s">
        <v>667</v>
      </c>
      <c r="F167" s="39" t="s">
        <v>672</v>
      </c>
      <c r="G167" s="39"/>
      <c r="H167" s="39" t="s">
        <v>673</v>
      </c>
      <c r="I167" s="40" t="s">
        <v>297</v>
      </c>
      <c r="J167" s="45" t="s">
        <v>670</v>
      </c>
      <c r="K167" s="38" t="s">
        <v>87</v>
      </c>
      <c r="L167" s="42" t="s">
        <v>52</v>
      </c>
      <c r="M167" s="43" t="s">
        <v>53</v>
      </c>
      <c r="N167" s="38" t="s">
        <v>88</v>
      </c>
      <c r="O167" s="44">
        <v>2</v>
      </c>
      <c r="P167" s="45"/>
      <c r="Q167" s="45"/>
      <c r="R167" s="46" t="str">
        <f>Таблица1[[#This Row],[Task number]]</f>
        <v>27-20/431</v>
      </c>
      <c r="S167" s="55" t="str">
        <f>Таблица1[[#This Row],[Item Name]]&amp;" - "&amp;Таблица1[[#This Row],[Task Description]]&amp;". "&amp;Таблица1[[#This Row],[Data Module Reference]]</f>
        <v>Rudder control cables tension - Check after replacement of any rudder control system cables (autopilot, and/or rudder). 12-B-27-20-00-00A-903A-A</v>
      </c>
      <c r="T167" s="48"/>
      <c r="U167" s="48"/>
      <c r="V167" s="48"/>
      <c r="W167" s="49">
        <v>329</v>
      </c>
      <c r="X167" s="49">
        <v>290</v>
      </c>
      <c r="Y167" s="50">
        <v>44063</v>
      </c>
      <c r="Z167" s="51" t="str">
        <f>IF(Таблица1[[#This Row],[F.H.]]=0,"---",Таблица1[[#This Row],[F.H.]]+Таблица1[[#This Row],[Last F.H.]])</f>
        <v>---</v>
      </c>
      <c r="AA167" s="52" t="str">
        <f>IF(Таблица1[[#This Row],[LND]]=0,"---",Таблица1[[#This Row],[LND]]+Таблица1[[#This Row],[Last LND]])</f>
        <v>---</v>
      </c>
      <c r="AB167" s="53" t="str">
        <f>IF(Таблица1[[#This Row],[MON]]=0,"---",Таблица1[[#This Row],[Last CAL]]+(Таблица1[[#This Row],[MON]]*30.4375))</f>
        <v>---</v>
      </c>
      <c r="AC167" s="54" t="str">
        <f>IF(Таблица1[[#This Row],[Next  F.H.]]="---","---",Таблица1[[#This Row],[Next  F.H.]]-$P$1)</f>
        <v>---</v>
      </c>
      <c r="AD167" s="54" t="str">
        <f>IF(Таблица1[[#This Row],[Next LND]]="---","---",Таблица1[[#This Row],[Next LND]]-$S$1)</f>
        <v>---</v>
      </c>
      <c r="AE167" s="54" t="str">
        <f>IF(Таблица1[[#This Row],[Next CAL]]="---","---",Таблица1[[#This Row],[Next CAL]]-$U$1)</f>
        <v>---</v>
      </c>
    </row>
    <row r="168" spans="2:31" ht="36" customHeight="1" x14ac:dyDescent="0.25">
      <c r="B168" s="36">
        <v>27</v>
      </c>
      <c r="C168" s="76" t="s">
        <v>76</v>
      </c>
      <c r="D168" s="38" t="s">
        <v>674</v>
      </c>
      <c r="E168" s="39" t="s">
        <v>675</v>
      </c>
      <c r="F168" s="39" t="s">
        <v>668</v>
      </c>
      <c r="G168" s="39"/>
      <c r="H168" s="39" t="s">
        <v>669</v>
      </c>
      <c r="I168" s="40" t="s">
        <v>308</v>
      </c>
      <c r="J168" s="45" t="s">
        <v>670</v>
      </c>
      <c r="K168" s="38" t="s">
        <v>87</v>
      </c>
      <c r="L168" s="42" t="s">
        <v>52</v>
      </c>
      <c r="M168" s="43" t="s">
        <v>53</v>
      </c>
      <c r="N168" s="38" t="s">
        <v>88</v>
      </c>
      <c r="O168" s="44">
        <v>2</v>
      </c>
      <c r="P168" s="45"/>
      <c r="Q168" s="45"/>
      <c r="R168" s="46" t="str">
        <f>Таблица1[[#This Row],[Task number]]</f>
        <v>27-30/333</v>
      </c>
      <c r="S168" s="55" t="str">
        <f>Таблица1[[#This Row],[Item Name]]&amp;" - "&amp;Таблица1[[#This Row],[Task Description]]&amp;". "&amp;Таблица1[[#This Row],[Data Module Reference]]</f>
        <v>Elevator control cables tension - Check for new factory delivered aircraft that have not done the 1200 FH or 12 Months Inspection package. 12-B-27-30-00-00A-903A-A</v>
      </c>
      <c r="T168" s="48"/>
      <c r="U168" s="48"/>
      <c r="V168" s="48"/>
      <c r="W168" s="49">
        <v>329</v>
      </c>
      <c r="X168" s="49">
        <v>290</v>
      </c>
      <c r="Y168" s="50">
        <v>44063</v>
      </c>
      <c r="Z168" s="51" t="str">
        <f>IF(Таблица1[[#This Row],[F.H.]]=0,"---",Таблица1[[#This Row],[F.H.]]+Таблица1[[#This Row],[Last F.H.]])</f>
        <v>---</v>
      </c>
      <c r="AA168" s="52" t="str">
        <f>IF(Таблица1[[#This Row],[LND]]=0,"---",Таблица1[[#This Row],[LND]]+Таблица1[[#This Row],[Last LND]])</f>
        <v>---</v>
      </c>
      <c r="AB168" s="53" t="str">
        <f>IF(Таблица1[[#This Row],[MON]]=0,"---",Таблица1[[#This Row],[Last CAL]]+(Таблица1[[#This Row],[MON]]*30.4375))</f>
        <v>---</v>
      </c>
      <c r="AC168" s="54" t="str">
        <f>IF(Таблица1[[#This Row],[Next  F.H.]]="---","---",Таблица1[[#This Row],[Next  F.H.]]-$P$1)</f>
        <v>---</v>
      </c>
      <c r="AD168" s="54" t="str">
        <f>IF(Таблица1[[#This Row],[Next LND]]="---","---",Таблица1[[#This Row],[Next LND]]-$S$1)</f>
        <v>---</v>
      </c>
      <c r="AE168" s="54" t="str">
        <f>IF(Таблица1[[#This Row],[Next CAL]]="---","---",Таблица1[[#This Row],[Next CAL]]-$U$1)</f>
        <v>---</v>
      </c>
    </row>
    <row r="169" spans="2:31" ht="36" customHeight="1" x14ac:dyDescent="0.25">
      <c r="B169" s="36">
        <v>27</v>
      </c>
      <c r="C169" s="37" t="s">
        <v>76</v>
      </c>
      <c r="D169" s="38" t="s">
        <v>676</v>
      </c>
      <c r="E169" s="39" t="s">
        <v>675</v>
      </c>
      <c r="F169" s="39" t="s">
        <v>677</v>
      </c>
      <c r="G169" s="39"/>
      <c r="H169" s="39" t="s">
        <v>673</v>
      </c>
      <c r="I169" s="40" t="s">
        <v>308</v>
      </c>
      <c r="J169" s="45" t="s">
        <v>670</v>
      </c>
      <c r="K169" s="38" t="s">
        <v>87</v>
      </c>
      <c r="L169" s="42" t="s">
        <v>52</v>
      </c>
      <c r="M169" s="43" t="s">
        <v>53</v>
      </c>
      <c r="N169" s="38" t="s">
        <v>88</v>
      </c>
      <c r="O169" s="44">
        <v>2</v>
      </c>
      <c r="P169" s="45"/>
      <c r="Q169" s="45"/>
      <c r="R169" s="46" t="str">
        <f>Таблица1[[#This Row],[Task number]]</f>
        <v>27-30/334</v>
      </c>
      <c r="S169" s="55" t="str">
        <f>Таблица1[[#This Row],[Item Name]]&amp;" - "&amp;Таблица1[[#This Row],[Task Description]]&amp;". "&amp;Таблица1[[#This Row],[Data Module Reference]]</f>
        <v>Elevator control cables tension - Check after replacement of any elevator control system cables (autopilot, stick pusher and elevator). 12-B-27-30-00-00A-903A-A</v>
      </c>
      <c r="T169" s="48"/>
      <c r="U169" s="48"/>
      <c r="V169" s="48"/>
      <c r="W169" s="49">
        <v>329</v>
      </c>
      <c r="X169" s="49">
        <v>290</v>
      </c>
      <c r="Y169" s="50">
        <v>44063</v>
      </c>
      <c r="Z169" s="51" t="str">
        <f>IF(Таблица1[[#This Row],[F.H.]]=0,"---",Таблица1[[#This Row],[F.H.]]+Таблица1[[#This Row],[Last F.H.]])</f>
        <v>---</v>
      </c>
      <c r="AA169" s="52" t="str">
        <f>IF(Таблица1[[#This Row],[LND]]=0,"---",Таблица1[[#This Row],[LND]]+Таблица1[[#This Row],[Last LND]])</f>
        <v>---</v>
      </c>
      <c r="AB169" s="53" t="str">
        <f>IF(Таблица1[[#This Row],[MON]]=0,"---",Таблица1[[#This Row],[Last CAL]]+(Таблица1[[#This Row],[MON]]*30.4375))</f>
        <v>---</v>
      </c>
      <c r="AC169" s="54" t="str">
        <f>IF(Таблица1[[#This Row],[Next  F.H.]]="---","---",Таблица1[[#This Row],[Next  F.H.]]-$P$1)</f>
        <v>---</v>
      </c>
      <c r="AD169" s="54" t="str">
        <f>IF(Таблица1[[#This Row],[Next LND]]="---","---",Таблица1[[#This Row],[Next LND]]-$S$1)</f>
        <v>---</v>
      </c>
      <c r="AE169" s="54" t="str">
        <f>IF(Таблица1[[#This Row],[Next CAL]]="---","---",Таблица1[[#This Row],[Next CAL]]-$U$1)</f>
        <v>---</v>
      </c>
    </row>
    <row r="170" spans="2:31" ht="36" customHeight="1" x14ac:dyDescent="0.25">
      <c r="B170" s="36">
        <v>6</v>
      </c>
      <c r="C170" s="37" t="s">
        <v>202</v>
      </c>
      <c r="D170" s="38" t="s">
        <v>678</v>
      </c>
      <c r="E170" s="39" t="s">
        <v>679</v>
      </c>
      <c r="F170" s="39" t="s">
        <v>205</v>
      </c>
      <c r="G170" s="39"/>
      <c r="H170" s="39" t="s">
        <v>680</v>
      </c>
      <c r="I170" s="40" t="s">
        <v>207</v>
      </c>
      <c r="J170" s="128" t="s">
        <v>681</v>
      </c>
      <c r="K170" s="94" t="s">
        <v>51</v>
      </c>
      <c r="L170" s="42" t="s">
        <v>52</v>
      </c>
      <c r="M170" s="43" t="s">
        <v>53</v>
      </c>
      <c r="N170" s="38" t="s">
        <v>54</v>
      </c>
      <c r="O170" s="44">
        <v>1</v>
      </c>
      <c r="P170" s="45" t="s">
        <v>682</v>
      </c>
      <c r="Q170" s="45" t="s">
        <v>683</v>
      </c>
      <c r="R170" s="46" t="str">
        <f>Таблица1[[#This Row],[Task number]]</f>
        <v>06-00/594</v>
      </c>
      <c r="S170" s="55" t="str">
        <f>Таблица1[[#This Row],[Item Name]]&amp;" - "&amp;Таблица1[[#This Row],[Task Description]]&amp;". "&amp;Таблица1[[#This Row],[Data Module Reference]]</f>
        <v>Access panels, fuselage: 11BL , 21PZ - Remove and examine. 12-B-06-20-00-00A-040A-A</v>
      </c>
      <c r="T170" s="129">
        <v>300</v>
      </c>
      <c r="U170" s="129"/>
      <c r="V170" s="129">
        <v>12</v>
      </c>
      <c r="W170" s="49">
        <v>1251</v>
      </c>
      <c r="X170" s="49">
        <v>862</v>
      </c>
      <c r="Y170" s="50">
        <v>45478</v>
      </c>
      <c r="Z170" s="51">
        <f>IF(Таблица1[[#This Row],[F.H.]]=0,"---",Таблица1[[#This Row],[F.H.]]+Таблица1[[#This Row],[Last F.H.]])</f>
        <v>1551</v>
      </c>
      <c r="AA170" s="52" t="str">
        <f>IF(Таблица1[[#This Row],[LND]]=0,"---",Таблица1[[#This Row],[LND]]+Таблица1[[#This Row],[Last LND]])</f>
        <v>---</v>
      </c>
      <c r="AB170" s="53">
        <f>IF(Таблица1[[#This Row],[MON]]=0,"---",Таблица1[[#This Row],[Last CAL]]+(Таблица1[[#This Row],[MON]]*30.4375))</f>
        <v>45843.25</v>
      </c>
      <c r="AC170" s="54">
        <f>IF(Таблица1[[#This Row],[Next  F.H.]]="---","---",Таблица1[[#This Row],[Next  F.H.]]-$P$1)</f>
        <v>195</v>
      </c>
      <c r="AD170" s="54" t="str">
        <f>IF(Таблица1[[#This Row],[Next LND]]="---","---",Таблица1[[#This Row],[Next LND]]-$S$1)</f>
        <v>---</v>
      </c>
      <c r="AE170" s="54">
        <f ca="1">IF(Таблица1[[#This Row],[Next CAL]]="---","---",Таблица1[[#This Row],[Next CAL]]-$U$1)</f>
        <v>60.25</v>
      </c>
    </row>
    <row r="171" spans="2:31" ht="36" customHeight="1" x14ac:dyDescent="0.25">
      <c r="B171" s="36">
        <v>6</v>
      </c>
      <c r="C171" s="37" t="s">
        <v>202</v>
      </c>
      <c r="D171" s="38" t="s">
        <v>684</v>
      </c>
      <c r="E171" s="39" t="s">
        <v>679</v>
      </c>
      <c r="F171" s="39" t="s">
        <v>210</v>
      </c>
      <c r="G171" s="39"/>
      <c r="H171" s="39" t="s">
        <v>680</v>
      </c>
      <c r="I171" s="40" t="s">
        <v>207</v>
      </c>
      <c r="J171" s="128" t="s">
        <v>681</v>
      </c>
      <c r="K171" s="94" t="s">
        <v>51</v>
      </c>
      <c r="L171" s="42" t="s">
        <v>52</v>
      </c>
      <c r="M171" s="43" t="s">
        <v>53</v>
      </c>
      <c r="N171" s="38" t="s">
        <v>88</v>
      </c>
      <c r="O171" s="44">
        <v>1</v>
      </c>
      <c r="P171" s="45" t="s">
        <v>55</v>
      </c>
      <c r="Q171" s="45" t="s">
        <v>685</v>
      </c>
      <c r="R171" s="46" t="str">
        <f>Таблица1[[#This Row],[Task number]]</f>
        <v>06-00/595</v>
      </c>
      <c r="S171" s="55" t="str">
        <f>Таблица1[[#This Row],[Item Name]]&amp;" - "&amp;Таблица1[[#This Row],[Task Description]]&amp;". "&amp;Таблица1[[#This Row],[Data Module Reference]]</f>
        <v>Access panels, fuselage: 11BL , 21PZ - Install. 12-B-06-20-00-00A-040A-A</v>
      </c>
      <c r="T171" s="129">
        <v>300</v>
      </c>
      <c r="U171" s="129"/>
      <c r="V171" s="129">
        <v>12</v>
      </c>
      <c r="W171" s="49">
        <v>1251</v>
      </c>
      <c r="X171" s="49">
        <v>862</v>
      </c>
      <c r="Y171" s="50">
        <v>45478</v>
      </c>
      <c r="Z171" s="51">
        <f>IF(Таблица1[[#This Row],[F.H.]]=0,"---",Таблица1[[#This Row],[F.H.]]+Таблица1[[#This Row],[Last F.H.]])</f>
        <v>1551</v>
      </c>
      <c r="AA171" s="52" t="str">
        <f>IF(Таблица1[[#This Row],[LND]]=0,"---",Таблица1[[#This Row],[LND]]+Таблица1[[#This Row],[Last LND]])</f>
        <v>---</v>
      </c>
      <c r="AB171" s="53">
        <f>IF(Таблица1[[#This Row],[MON]]=0,"---",Таблица1[[#This Row],[Last CAL]]+(Таблица1[[#This Row],[MON]]*30.4375))</f>
        <v>45843.25</v>
      </c>
      <c r="AC171" s="54">
        <f>IF(Таблица1[[#This Row],[Next  F.H.]]="---","---",Таблица1[[#This Row],[Next  F.H.]]-$P$1)</f>
        <v>195</v>
      </c>
      <c r="AD171" s="54" t="str">
        <f>IF(Таблица1[[#This Row],[Next LND]]="---","---",Таблица1[[#This Row],[Next LND]]-$S$1)</f>
        <v>---</v>
      </c>
      <c r="AE171" s="54">
        <f ca="1">IF(Таблица1[[#This Row],[Next CAL]]="---","---",Таблица1[[#This Row],[Next CAL]]-$U$1)</f>
        <v>60.25</v>
      </c>
    </row>
    <row r="172" spans="2:31" ht="36" customHeight="1" x14ac:dyDescent="0.25">
      <c r="B172" s="36">
        <v>6</v>
      </c>
      <c r="C172" s="37" t="s">
        <v>202</v>
      </c>
      <c r="D172" s="38" t="s">
        <v>686</v>
      </c>
      <c r="E172" s="39" t="s">
        <v>687</v>
      </c>
      <c r="F172" s="39" t="s">
        <v>219</v>
      </c>
      <c r="G172" s="39"/>
      <c r="H172" s="39" t="s">
        <v>680</v>
      </c>
      <c r="I172" s="40" t="s">
        <v>207</v>
      </c>
      <c r="J172" s="128" t="s">
        <v>681</v>
      </c>
      <c r="K172" s="94" t="s">
        <v>51</v>
      </c>
      <c r="L172" s="42" t="s">
        <v>52</v>
      </c>
      <c r="M172" s="43" t="s">
        <v>53</v>
      </c>
      <c r="N172" s="38" t="s">
        <v>54</v>
      </c>
      <c r="O172" s="44">
        <v>1</v>
      </c>
      <c r="P172" s="45" t="s">
        <v>55</v>
      </c>
      <c r="Q172" s="45" t="s">
        <v>55</v>
      </c>
      <c r="R172" s="46" t="str">
        <f>Таблица1[[#This Row],[Task number]]</f>
        <v>06-00/596</v>
      </c>
      <c r="S172" s="55" t="str">
        <f>Таблица1[[#This Row],[Item Name]]&amp;" - "&amp;Таблица1[[#This Row],[Task Description]]&amp;". "&amp;Таблица1[[#This Row],[Data Module Reference]]</f>
        <v>Access panels, empennage: 31AB, 32AB, 33ET - Open or remove. Examine. 12-B-06-20-00-00A-040A-A</v>
      </c>
      <c r="T172" s="129">
        <v>300</v>
      </c>
      <c r="U172" s="129"/>
      <c r="V172" s="129">
        <v>12</v>
      </c>
      <c r="W172" s="49">
        <v>1251</v>
      </c>
      <c r="X172" s="49">
        <v>862</v>
      </c>
      <c r="Y172" s="50">
        <v>45478</v>
      </c>
      <c r="Z172" s="51">
        <f>IF(Таблица1[[#This Row],[F.H.]]=0,"---",Таблица1[[#This Row],[F.H.]]+Таблица1[[#This Row],[Last F.H.]])</f>
        <v>1551</v>
      </c>
      <c r="AA172" s="52" t="str">
        <f>IF(Таблица1[[#This Row],[LND]]=0,"---",Таблица1[[#This Row],[LND]]+Таблица1[[#This Row],[Last LND]])</f>
        <v>---</v>
      </c>
      <c r="AB172" s="53">
        <f>IF(Таблица1[[#This Row],[MON]]=0,"---",Таблица1[[#This Row],[Last CAL]]+(Таблица1[[#This Row],[MON]]*30.4375))</f>
        <v>45843.25</v>
      </c>
      <c r="AC172" s="54">
        <f>IF(Таблица1[[#This Row],[Next  F.H.]]="---","---",Таблица1[[#This Row],[Next  F.H.]]-$P$1)</f>
        <v>195</v>
      </c>
      <c r="AD172" s="54" t="str">
        <f>IF(Таблица1[[#This Row],[Next LND]]="---","---",Таблица1[[#This Row],[Next LND]]-$S$1)</f>
        <v>---</v>
      </c>
      <c r="AE172" s="54">
        <f ca="1">IF(Таблица1[[#This Row],[Next CAL]]="---","---",Таблица1[[#This Row],[Next CAL]]-$U$1)</f>
        <v>60.25</v>
      </c>
    </row>
    <row r="173" spans="2:31" ht="36" customHeight="1" x14ac:dyDescent="0.25">
      <c r="B173" s="36">
        <v>6</v>
      </c>
      <c r="C173" s="37" t="s">
        <v>202</v>
      </c>
      <c r="D173" s="38" t="s">
        <v>688</v>
      </c>
      <c r="E173" s="39" t="s">
        <v>687</v>
      </c>
      <c r="F173" s="39" t="s">
        <v>216</v>
      </c>
      <c r="G173" s="39"/>
      <c r="H173" s="39" t="s">
        <v>680</v>
      </c>
      <c r="I173" s="40" t="s">
        <v>207</v>
      </c>
      <c r="J173" s="128" t="s">
        <v>681</v>
      </c>
      <c r="K173" s="94" t="s">
        <v>51</v>
      </c>
      <c r="L173" s="42" t="s">
        <v>52</v>
      </c>
      <c r="M173" s="43" t="s">
        <v>53</v>
      </c>
      <c r="N173" s="38" t="s">
        <v>88</v>
      </c>
      <c r="O173" s="44">
        <v>1</v>
      </c>
      <c r="P173" s="45" t="s">
        <v>55</v>
      </c>
      <c r="Q173" s="45" t="s">
        <v>55</v>
      </c>
      <c r="R173" s="46" t="str">
        <f>Таблица1[[#This Row],[Task number]]</f>
        <v>06-00/597</v>
      </c>
      <c r="S173" s="55" t="str">
        <f>Таблица1[[#This Row],[Item Name]]&amp;" - "&amp;Таблица1[[#This Row],[Task Description]]&amp;". "&amp;Таблица1[[#This Row],[Data Module Reference]]</f>
        <v>Access panels, empennage: 31AB, 32AB, 33ET - Close or install. 12-B-06-20-00-00A-040A-A</v>
      </c>
      <c r="T173" s="129">
        <v>300</v>
      </c>
      <c r="U173" s="129"/>
      <c r="V173" s="129">
        <v>12</v>
      </c>
      <c r="W173" s="49">
        <v>1251</v>
      </c>
      <c r="X173" s="49">
        <v>862</v>
      </c>
      <c r="Y173" s="50">
        <v>45478</v>
      </c>
      <c r="Z173" s="51">
        <f>IF(Таблица1[[#This Row],[F.H.]]=0,"---",Таблица1[[#This Row],[F.H.]]+Таблица1[[#This Row],[Last F.H.]])</f>
        <v>1551</v>
      </c>
      <c r="AA173" s="52" t="str">
        <f>IF(Таблица1[[#This Row],[LND]]=0,"---",Таблица1[[#This Row],[LND]]+Таблица1[[#This Row],[Last LND]])</f>
        <v>---</v>
      </c>
      <c r="AB173" s="53">
        <f>IF(Таблица1[[#This Row],[MON]]=0,"---",Таблица1[[#This Row],[Last CAL]]+(Таблица1[[#This Row],[MON]]*30.4375))</f>
        <v>45843.25</v>
      </c>
      <c r="AC173" s="54">
        <f>IF(Таблица1[[#This Row],[Next  F.H.]]="---","---",Таблица1[[#This Row],[Next  F.H.]]-$P$1)</f>
        <v>195</v>
      </c>
      <c r="AD173" s="54" t="str">
        <f>IF(Таблица1[[#This Row],[Next LND]]="---","---",Таблица1[[#This Row],[Next LND]]-$S$1)</f>
        <v>---</v>
      </c>
      <c r="AE173" s="54">
        <f ca="1">IF(Таблица1[[#This Row],[Next CAL]]="---","---",Таблица1[[#This Row],[Next CAL]]-$U$1)</f>
        <v>60.25</v>
      </c>
    </row>
    <row r="174" spans="2:31" ht="36" customHeight="1" x14ac:dyDescent="0.25">
      <c r="B174" s="36">
        <v>6</v>
      </c>
      <c r="C174" s="37" t="s">
        <v>202</v>
      </c>
      <c r="D174" s="38" t="s">
        <v>689</v>
      </c>
      <c r="E174" s="39" t="s">
        <v>222</v>
      </c>
      <c r="F174" s="39" t="s">
        <v>205</v>
      </c>
      <c r="G174" s="39"/>
      <c r="H174" s="39" t="s">
        <v>680</v>
      </c>
      <c r="I174" s="40" t="s">
        <v>207</v>
      </c>
      <c r="J174" s="128" t="s">
        <v>681</v>
      </c>
      <c r="K174" s="94" t="s">
        <v>51</v>
      </c>
      <c r="L174" s="42" t="s">
        <v>52</v>
      </c>
      <c r="M174" s="43" t="s">
        <v>53</v>
      </c>
      <c r="N174" s="38" t="s">
        <v>54</v>
      </c>
      <c r="O174" s="44">
        <v>1</v>
      </c>
      <c r="P174" s="45" t="s">
        <v>55</v>
      </c>
      <c r="Q174" s="45" t="s">
        <v>55</v>
      </c>
      <c r="R174" s="46" t="str">
        <f>Таблица1[[#This Row],[Task number]]</f>
        <v>06-00/598</v>
      </c>
      <c r="S174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74" s="129">
        <v>300</v>
      </c>
      <c r="U174" s="129"/>
      <c r="V174" s="129">
        <v>12</v>
      </c>
      <c r="W174" s="49">
        <v>1251</v>
      </c>
      <c r="X174" s="49">
        <v>862</v>
      </c>
      <c r="Y174" s="50">
        <v>45478</v>
      </c>
      <c r="Z174" s="51">
        <f>IF(Таблица1[[#This Row],[F.H.]]=0,"---",Таблица1[[#This Row],[F.H.]]+Таблица1[[#This Row],[Last F.H.]])</f>
        <v>1551</v>
      </c>
      <c r="AA174" s="52" t="str">
        <f>IF(Таблица1[[#This Row],[LND]]=0,"---",Таблица1[[#This Row],[LND]]+Таблица1[[#This Row],[Last LND]])</f>
        <v>---</v>
      </c>
      <c r="AB174" s="53">
        <f>IF(Таблица1[[#This Row],[MON]]=0,"---",Таблица1[[#This Row],[Last CAL]]+(Таблица1[[#This Row],[MON]]*30.4375))</f>
        <v>45843.25</v>
      </c>
      <c r="AC174" s="54">
        <f>IF(Таблица1[[#This Row],[Next  F.H.]]="---","---",Таблица1[[#This Row],[Next  F.H.]]-$P$1)</f>
        <v>195</v>
      </c>
      <c r="AD174" s="54" t="str">
        <f>IF(Таблица1[[#This Row],[Next LND]]="---","---",Таблица1[[#This Row],[Next LND]]-$S$1)</f>
        <v>---</v>
      </c>
      <c r="AE174" s="54">
        <f ca="1">IF(Таблица1[[#This Row],[Next CAL]]="---","---",Таблица1[[#This Row],[Next CAL]]-$U$1)</f>
        <v>60.25</v>
      </c>
    </row>
    <row r="175" spans="2:31" ht="36" customHeight="1" x14ac:dyDescent="0.25">
      <c r="B175" s="36">
        <v>6</v>
      </c>
      <c r="C175" s="37" t="s">
        <v>202</v>
      </c>
      <c r="D175" s="38" t="s">
        <v>690</v>
      </c>
      <c r="E175" s="39" t="s">
        <v>222</v>
      </c>
      <c r="F175" s="39" t="s">
        <v>210</v>
      </c>
      <c r="G175" s="39"/>
      <c r="H175" s="39" t="s">
        <v>680</v>
      </c>
      <c r="I175" s="40" t="s">
        <v>207</v>
      </c>
      <c r="J175" s="128" t="s">
        <v>681</v>
      </c>
      <c r="K175" s="38" t="s">
        <v>51</v>
      </c>
      <c r="L175" s="42" t="s">
        <v>52</v>
      </c>
      <c r="M175" s="43" t="s">
        <v>53</v>
      </c>
      <c r="N175" s="38" t="s">
        <v>88</v>
      </c>
      <c r="O175" s="44">
        <v>1</v>
      </c>
      <c r="P175" s="45" t="s">
        <v>55</v>
      </c>
      <c r="Q175" s="45" t="s">
        <v>55</v>
      </c>
      <c r="R175" s="46" t="str">
        <f>Таблица1[[#This Row],[Task number]]</f>
        <v>06-00/599</v>
      </c>
      <c r="S175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75" s="129">
        <v>300</v>
      </c>
      <c r="U175" s="129"/>
      <c r="V175" s="129">
        <v>12</v>
      </c>
      <c r="W175" s="49">
        <v>1251</v>
      </c>
      <c r="X175" s="49">
        <v>862</v>
      </c>
      <c r="Y175" s="50">
        <v>45478</v>
      </c>
      <c r="Z175" s="51">
        <f>IF(Таблица1[[#This Row],[F.H.]]=0,"---",Таблица1[[#This Row],[F.H.]]+Таблица1[[#This Row],[Last F.H.]])</f>
        <v>1551</v>
      </c>
      <c r="AA175" s="52" t="str">
        <f>IF(Таблица1[[#This Row],[LND]]=0,"---",Таблица1[[#This Row],[LND]]+Таблица1[[#This Row],[Last LND]])</f>
        <v>---</v>
      </c>
      <c r="AB175" s="53">
        <f>IF(Таблица1[[#This Row],[MON]]=0,"---",Таблица1[[#This Row],[Last CAL]]+(Таблица1[[#This Row],[MON]]*30.4375))</f>
        <v>45843.25</v>
      </c>
      <c r="AC175" s="54">
        <f>IF(Таблица1[[#This Row],[Next  F.H.]]="---","---",Таблица1[[#This Row],[Next  F.H.]]-$P$1)</f>
        <v>195</v>
      </c>
      <c r="AD175" s="54" t="str">
        <f>IF(Таблица1[[#This Row],[Next LND]]="---","---",Таблица1[[#This Row],[Next LND]]-$S$1)</f>
        <v>---</v>
      </c>
      <c r="AE175" s="54">
        <f ca="1">IF(Таблица1[[#This Row],[Next CAL]]="---","---",Таблица1[[#This Row],[Next CAL]]-$U$1)</f>
        <v>60.25</v>
      </c>
    </row>
    <row r="176" spans="2:31" ht="36" customHeight="1" x14ac:dyDescent="0.25">
      <c r="B176" s="36">
        <v>10</v>
      </c>
      <c r="C176" s="37" t="s">
        <v>691</v>
      </c>
      <c r="D176" s="38" t="s">
        <v>692</v>
      </c>
      <c r="E176" s="39" t="s">
        <v>693</v>
      </c>
      <c r="F176" s="39" t="s">
        <v>312</v>
      </c>
      <c r="G176" s="39" t="s">
        <v>694</v>
      </c>
      <c r="H176" s="39" t="s">
        <v>680</v>
      </c>
      <c r="I176" s="40" t="s">
        <v>80</v>
      </c>
      <c r="J176" s="128" t="s">
        <v>681</v>
      </c>
      <c r="K176" s="38" t="s">
        <v>51</v>
      </c>
      <c r="L176" s="42" t="s">
        <v>52</v>
      </c>
      <c r="M176" s="43" t="s">
        <v>53</v>
      </c>
      <c r="N176" s="38" t="s">
        <v>54</v>
      </c>
      <c r="O176" s="44">
        <v>0.5</v>
      </c>
      <c r="P176" s="45" t="s">
        <v>55</v>
      </c>
      <c r="Q176" s="45" t="s">
        <v>55</v>
      </c>
      <c r="R176" s="46" t="str">
        <f>Таблица1[[#This Row],[Task number]]</f>
        <v>10-10/428</v>
      </c>
      <c r="S176" s="55" t="str">
        <f>Таблица1[[#This Row],[Item Name]]&amp;" - "&amp;Таблица1[[#This Row],[Task Description]]&amp;". "&amp;Таблица1[[#This Row],[Data Module Reference]]</f>
        <v>External protective covers - Examine.. -</v>
      </c>
      <c r="T176" s="129">
        <v>300</v>
      </c>
      <c r="U176" s="129"/>
      <c r="V176" s="129">
        <v>12</v>
      </c>
      <c r="W176" s="49">
        <v>1251</v>
      </c>
      <c r="X176" s="49">
        <v>862</v>
      </c>
      <c r="Y176" s="50">
        <v>45478</v>
      </c>
      <c r="Z176" s="51">
        <f>IF(Таблица1[[#This Row],[F.H.]]=0,"---",Таблица1[[#This Row],[F.H.]]+Таблица1[[#This Row],[Last F.H.]])</f>
        <v>1551</v>
      </c>
      <c r="AA176" s="52" t="str">
        <f>IF(Таблица1[[#This Row],[LND]]=0,"---",Таблица1[[#This Row],[LND]]+Таблица1[[#This Row],[Last LND]])</f>
        <v>---</v>
      </c>
      <c r="AB176" s="53">
        <f>IF(Таблица1[[#This Row],[MON]]=0,"---",Таблица1[[#This Row],[Last CAL]]+(Таблица1[[#This Row],[MON]]*30.4375))</f>
        <v>45843.25</v>
      </c>
      <c r="AC176" s="54">
        <f>IF(Таблица1[[#This Row],[Next  F.H.]]="---","---",Таблица1[[#This Row],[Next  F.H.]]-$P$1)</f>
        <v>195</v>
      </c>
      <c r="AD176" s="54" t="str">
        <f>IF(Таблица1[[#This Row],[Next LND]]="---","---",Таблица1[[#This Row],[Next LND]]-$S$1)</f>
        <v>---</v>
      </c>
      <c r="AE176" s="54">
        <f ca="1">IF(Таблица1[[#This Row],[Next CAL]]="---","---",Таблица1[[#This Row],[Next CAL]]-$U$1)</f>
        <v>60.25</v>
      </c>
    </row>
    <row r="177" spans="2:31" ht="36" customHeight="1" x14ac:dyDescent="0.25">
      <c r="B177" s="36">
        <v>22</v>
      </c>
      <c r="C177" s="76" t="s">
        <v>252</v>
      </c>
      <c r="D177" s="38" t="s">
        <v>695</v>
      </c>
      <c r="E177" s="39" t="s">
        <v>696</v>
      </c>
      <c r="F177" s="39" t="s">
        <v>96</v>
      </c>
      <c r="G177" s="39"/>
      <c r="H177" s="39" t="s">
        <v>680</v>
      </c>
      <c r="I177" s="40" t="s">
        <v>80</v>
      </c>
      <c r="J177" s="128" t="s">
        <v>681</v>
      </c>
      <c r="K177" s="38" t="s">
        <v>106</v>
      </c>
      <c r="L177" s="42" t="s">
        <v>52</v>
      </c>
      <c r="M177" s="43" t="s">
        <v>53</v>
      </c>
      <c r="N177" s="38" t="s">
        <v>54</v>
      </c>
      <c r="O177" s="44">
        <v>0.5</v>
      </c>
      <c r="P177" s="45" t="s">
        <v>55</v>
      </c>
      <c r="Q177" s="45" t="s">
        <v>55</v>
      </c>
      <c r="R177" s="46" t="str">
        <f>Таблица1[[#This Row],[Task number]]</f>
        <v>22-20/129</v>
      </c>
      <c r="S177" s="55" t="str">
        <f>Таблица1[[#This Row],[Item Name]]&amp;" - "&amp;Таблица1[[#This Row],[Task Description]]&amp;". "&amp;Таблица1[[#This Row],[Data Module Reference]]</f>
        <v>Angle of Attack (AOA) transmitters - Examine. -</v>
      </c>
      <c r="T177" s="129">
        <v>300</v>
      </c>
      <c r="U177" s="129"/>
      <c r="V177" s="129">
        <v>12</v>
      </c>
      <c r="W177" s="49">
        <v>1251</v>
      </c>
      <c r="X177" s="49">
        <v>862</v>
      </c>
      <c r="Y177" s="50">
        <v>45478</v>
      </c>
      <c r="Z177" s="51">
        <f>IF(Таблица1[[#This Row],[F.H.]]=0,"---",Таблица1[[#This Row],[F.H.]]+Таблица1[[#This Row],[Last F.H.]])</f>
        <v>1551</v>
      </c>
      <c r="AA177" s="52" t="str">
        <f>IF(Таблица1[[#This Row],[LND]]=0,"---",Таблица1[[#This Row],[LND]]+Таблица1[[#This Row],[Last LND]])</f>
        <v>---</v>
      </c>
      <c r="AB177" s="53">
        <f>IF(Таблица1[[#This Row],[MON]]=0,"---",Таблица1[[#This Row],[Last CAL]]+(Таблица1[[#This Row],[MON]]*30.4375))</f>
        <v>45843.25</v>
      </c>
      <c r="AC177" s="54">
        <f>IF(Таблица1[[#This Row],[Next  F.H.]]="---","---",Таблица1[[#This Row],[Next  F.H.]]-$P$1)</f>
        <v>195</v>
      </c>
      <c r="AD177" s="54" t="str">
        <f>IF(Таблица1[[#This Row],[Next LND]]="---","---",Таблица1[[#This Row],[Next LND]]-$S$1)</f>
        <v>---</v>
      </c>
      <c r="AE177" s="54">
        <f ca="1">IF(Таблица1[[#This Row],[Next CAL]]="---","---",Таблица1[[#This Row],[Next CAL]]-$U$1)</f>
        <v>60.25</v>
      </c>
    </row>
    <row r="178" spans="2:31" ht="36" customHeight="1" x14ac:dyDescent="0.25">
      <c r="B178" s="36">
        <v>25</v>
      </c>
      <c r="C178" s="37" t="s">
        <v>68</v>
      </c>
      <c r="D178" s="38" t="s">
        <v>697</v>
      </c>
      <c r="E178" s="39" t="s">
        <v>698</v>
      </c>
      <c r="F178" s="39" t="s">
        <v>96</v>
      </c>
      <c r="G178" s="39"/>
      <c r="H178" s="39" t="s">
        <v>680</v>
      </c>
      <c r="I178" s="40" t="s">
        <v>80</v>
      </c>
      <c r="J178" s="128" t="s">
        <v>681</v>
      </c>
      <c r="K178" s="38" t="s">
        <v>87</v>
      </c>
      <c r="L178" s="42" t="s">
        <v>52</v>
      </c>
      <c r="M178" s="43" t="s">
        <v>53</v>
      </c>
      <c r="N178" s="38" t="s">
        <v>54</v>
      </c>
      <c r="O178" s="44">
        <v>0.5</v>
      </c>
      <c r="P178" s="45" t="s">
        <v>55</v>
      </c>
      <c r="Q178" s="45" t="s">
        <v>55</v>
      </c>
      <c r="R178" s="46" t="str">
        <f>Таблица1[[#This Row],[Task number]]</f>
        <v>25-10/134</v>
      </c>
      <c r="S178" s="55" t="str">
        <f>Таблица1[[#This Row],[Item Name]]&amp;" - "&amp;Таблица1[[#This Row],[Task Description]]&amp;". "&amp;Таблица1[[#This Row],[Data Module Reference]]</f>
        <v>Crew seat belts - Examine. -</v>
      </c>
      <c r="T178" s="129">
        <v>300</v>
      </c>
      <c r="U178" s="129"/>
      <c r="V178" s="129">
        <v>12</v>
      </c>
      <c r="W178" s="49">
        <v>1251</v>
      </c>
      <c r="X178" s="49">
        <v>862</v>
      </c>
      <c r="Y178" s="50">
        <v>45478</v>
      </c>
      <c r="Z178" s="51">
        <f>IF(Таблица1[[#This Row],[F.H.]]=0,"---",Таблица1[[#This Row],[F.H.]]+Таблица1[[#This Row],[Last F.H.]])</f>
        <v>1551</v>
      </c>
      <c r="AA178" s="52" t="str">
        <f>IF(Таблица1[[#This Row],[LND]]=0,"---",Таблица1[[#This Row],[LND]]+Таблица1[[#This Row],[Last LND]])</f>
        <v>---</v>
      </c>
      <c r="AB178" s="53">
        <f>IF(Таблица1[[#This Row],[MON]]=0,"---",Таблица1[[#This Row],[Last CAL]]+(Таблица1[[#This Row],[MON]]*30.4375))</f>
        <v>45843.25</v>
      </c>
      <c r="AC178" s="54">
        <f>IF(Таблица1[[#This Row],[Next  F.H.]]="---","---",Таблица1[[#This Row],[Next  F.H.]]-$P$1)</f>
        <v>195</v>
      </c>
      <c r="AD178" s="54" t="str">
        <f>IF(Таблица1[[#This Row],[Next LND]]="---","---",Таблица1[[#This Row],[Next LND]]-$S$1)</f>
        <v>---</v>
      </c>
      <c r="AE178" s="54">
        <f ca="1">IF(Таблица1[[#This Row],[Next CAL]]="---","---",Таблица1[[#This Row],[Next CAL]]-$U$1)</f>
        <v>60.25</v>
      </c>
    </row>
    <row r="179" spans="2:31" ht="36" customHeight="1" x14ac:dyDescent="0.25">
      <c r="B179" s="36">
        <v>25</v>
      </c>
      <c r="C179" s="37" t="s">
        <v>68</v>
      </c>
      <c r="D179" s="38" t="s">
        <v>699</v>
      </c>
      <c r="E179" s="39" t="s">
        <v>700</v>
      </c>
      <c r="F179" s="39" t="s">
        <v>96</v>
      </c>
      <c r="G179" s="39"/>
      <c r="H179" s="39" t="s">
        <v>680</v>
      </c>
      <c r="I179" s="40" t="s">
        <v>80</v>
      </c>
      <c r="J179" s="128" t="s">
        <v>681</v>
      </c>
      <c r="K179" s="38" t="s">
        <v>87</v>
      </c>
      <c r="L179" s="42" t="s">
        <v>52</v>
      </c>
      <c r="M179" s="43" t="s">
        <v>53</v>
      </c>
      <c r="N179" s="38" t="s">
        <v>54</v>
      </c>
      <c r="O179" s="44">
        <v>0.5</v>
      </c>
      <c r="P179" s="45" t="s">
        <v>55</v>
      </c>
      <c r="Q179" s="45" t="s">
        <v>55</v>
      </c>
      <c r="R179" s="46" t="str">
        <f>Таблица1[[#This Row],[Task number]]</f>
        <v>25-20/136</v>
      </c>
      <c r="S179" s="55" t="str">
        <f>Таблица1[[#This Row],[Item Name]]&amp;" - "&amp;Таблица1[[#This Row],[Task Description]]&amp;". "&amp;Таблица1[[#This Row],[Data Module Reference]]</f>
        <v>Passenger seat belts and extensions - Examine. -</v>
      </c>
      <c r="T179" s="129">
        <v>300</v>
      </c>
      <c r="U179" s="129"/>
      <c r="V179" s="129">
        <v>12</v>
      </c>
      <c r="W179" s="49">
        <v>1251</v>
      </c>
      <c r="X179" s="49">
        <v>862</v>
      </c>
      <c r="Y179" s="50">
        <v>45478</v>
      </c>
      <c r="Z179" s="51">
        <f>IF(Таблица1[[#This Row],[F.H.]]=0,"---",Таблица1[[#This Row],[F.H.]]+Таблица1[[#This Row],[Last F.H.]])</f>
        <v>1551</v>
      </c>
      <c r="AA179" s="52" t="str">
        <f>IF(Таблица1[[#This Row],[LND]]=0,"---",Таблица1[[#This Row],[LND]]+Таблица1[[#This Row],[Last LND]])</f>
        <v>---</v>
      </c>
      <c r="AB179" s="53">
        <f>IF(Таблица1[[#This Row],[MON]]=0,"---",Таблица1[[#This Row],[Last CAL]]+(Таблица1[[#This Row],[MON]]*30.4375))</f>
        <v>45843.25</v>
      </c>
      <c r="AC179" s="54">
        <f>IF(Таблица1[[#This Row],[Next  F.H.]]="---","---",Таблица1[[#This Row],[Next  F.H.]]-$P$1)</f>
        <v>195</v>
      </c>
      <c r="AD179" s="54" t="str">
        <f>IF(Таблица1[[#This Row],[Next LND]]="---","---",Таблица1[[#This Row],[Next LND]]-$S$1)</f>
        <v>---</v>
      </c>
      <c r="AE179" s="54">
        <f ca="1">IF(Таблица1[[#This Row],[Next CAL]]="---","---",Таблица1[[#This Row],[Next CAL]]-$U$1)</f>
        <v>60.25</v>
      </c>
    </row>
    <row r="180" spans="2:31" ht="36" customHeight="1" x14ac:dyDescent="0.25">
      <c r="B180" s="36">
        <v>25</v>
      </c>
      <c r="C180" s="37" t="s">
        <v>68</v>
      </c>
      <c r="D180" s="38" t="s">
        <v>701</v>
      </c>
      <c r="E180" s="39" t="s">
        <v>702</v>
      </c>
      <c r="F180" s="39" t="s">
        <v>232</v>
      </c>
      <c r="G180" s="39"/>
      <c r="H180" s="39" t="s">
        <v>680</v>
      </c>
      <c r="I180" s="40" t="s">
        <v>703</v>
      </c>
      <c r="J180" s="128" t="s">
        <v>681</v>
      </c>
      <c r="K180" s="38" t="s">
        <v>106</v>
      </c>
      <c r="L180" s="42" t="s">
        <v>52</v>
      </c>
      <c r="M180" s="43" t="s">
        <v>53</v>
      </c>
      <c r="N180" s="38" t="s">
        <v>54</v>
      </c>
      <c r="O180" s="44">
        <v>0.5</v>
      </c>
      <c r="P180" s="45" t="s">
        <v>704</v>
      </c>
      <c r="Q180" s="45" t="s">
        <v>55</v>
      </c>
      <c r="R180" s="46" t="str">
        <f>Таблица1[[#This Row],[Task number]]</f>
        <v>25-60/231</v>
      </c>
      <c r="S180" s="55" t="str">
        <f>Таблица1[[#This Row],[Item Name]]&amp;" - "&amp;Таблица1[[#This Row],[Task Description]]&amp;". "&amp;Таблица1[[#This Row],[Data Module Reference]]</f>
        <v>ELT - Operational test. 12-B-25-63-00-00A-903A-A --- or  --- 12-B-25-63-00-00A-903B-A</v>
      </c>
      <c r="T180" s="129">
        <v>300</v>
      </c>
      <c r="U180" s="129"/>
      <c r="V180" s="129">
        <v>12</v>
      </c>
      <c r="W180" s="49">
        <v>1251</v>
      </c>
      <c r="X180" s="49">
        <v>862</v>
      </c>
      <c r="Y180" s="50">
        <v>45478</v>
      </c>
      <c r="Z180" s="51">
        <f>IF(Таблица1[[#This Row],[F.H.]]=0,"---",Таблица1[[#This Row],[F.H.]]+Таблица1[[#This Row],[Last F.H.]])</f>
        <v>1551</v>
      </c>
      <c r="AA180" s="52" t="str">
        <f>IF(Таблица1[[#This Row],[LND]]=0,"---",Таблица1[[#This Row],[LND]]+Таблица1[[#This Row],[Last LND]])</f>
        <v>---</v>
      </c>
      <c r="AB180" s="53">
        <f>IF(Таблица1[[#This Row],[MON]]=0,"---",Таблица1[[#This Row],[Last CAL]]+(Таблица1[[#This Row],[MON]]*30.4375))</f>
        <v>45843.25</v>
      </c>
      <c r="AC180" s="54">
        <f>IF(Таблица1[[#This Row],[Next  F.H.]]="---","---",Таблица1[[#This Row],[Next  F.H.]]-$P$1)</f>
        <v>195</v>
      </c>
      <c r="AD180" s="54" t="str">
        <f>IF(Таблица1[[#This Row],[Next LND]]="---","---",Таблица1[[#This Row],[Next LND]]-$S$1)</f>
        <v>---</v>
      </c>
      <c r="AE180" s="54">
        <f ca="1">IF(Таблица1[[#This Row],[Next CAL]]="---","---",Таблица1[[#This Row],[Next CAL]]-$U$1)</f>
        <v>60.25</v>
      </c>
    </row>
    <row r="181" spans="2:31" ht="36" customHeight="1" x14ac:dyDescent="0.25">
      <c r="B181" s="36">
        <v>27</v>
      </c>
      <c r="C181" s="37" t="s">
        <v>76</v>
      </c>
      <c r="D181" s="38" t="s">
        <v>705</v>
      </c>
      <c r="E181" s="39" t="s">
        <v>706</v>
      </c>
      <c r="F181" s="39" t="s">
        <v>707</v>
      </c>
      <c r="G181" s="39"/>
      <c r="H181" s="39" t="s">
        <v>680</v>
      </c>
      <c r="I181" s="40" t="s">
        <v>80</v>
      </c>
      <c r="J181" s="128" t="s">
        <v>681</v>
      </c>
      <c r="K181" s="38" t="s">
        <v>87</v>
      </c>
      <c r="L181" s="42" t="s">
        <v>52</v>
      </c>
      <c r="M181" s="43" t="s">
        <v>53</v>
      </c>
      <c r="N181" s="38" t="s">
        <v>54</v>
      </c>
      <c r="O181" s="44">
        <v>1</v>
      </c>
      <c r="P181" s="45"/>
      <c r="Q181" s="45" t="s">
        <v>55</v>
      </c>
      <c r="R181" s="46" t="str">
        <f>Таблица1[[#This Row],[Task number]]</f>
        <v>27-10/139</v>
      </c>
      <c r="S181" s="55" t="str">
        <f>Таблица1[[#This Row],[Item Name]]&amp;" - "&amp;Таблица1[[#This Row],[Task Description]]&amp;". "&amp;Таблица1[[#This Row],[Data Module Reference]]</f>
        <v>Aileron LH and RH - Examine and lubricate the trim hinges with minimum quantity of CPC (P10-001). -</v>
      </c>
      <c r="T181" s="129">
        <v>300</v>
      </c>
      <c r="U181" s="129"/>
      <c r="V181" s="129">
        <v>12</v>
      </c>
      <c r="W181" s="49">
        <v>1251</v>
      </c>
      <c r="X181" s="49">
        <v>862</v>
      </c>
      <c r="Y181" s="50">
        <v>45478</v>
      </c>
      <c r="Z181" s="51">
        <f>IF(Таблица1[[#This Row],[F.H.]]=0,"---",Таблица1[[#This Row],[F.H.]]+Таблица1[[#This Row],[Last F.H.]])</f>
        <v>1551</v>
      </c>
      <c r="AA181" s="52" t="str">
        <f>IF(Таблица1[[#This Row],[LND]]=0,"---",Таблица1[[#This Row],[LND]]+Таблица1[[#This Row],[Last LND]])</f>
        <v>---</v>
      </c>
      <c r="AB181" s="53">
        <f>IF(Таблица1[[#This Row],[MON]]=0,"---",Таблица1[[#This Row],[Last CAL]]+(Таблица1[[#This Row],[MON]]*30.4375))</f>
        <v>45843.25</v>
      </c>
      <c r="AC181" s="54">
        <f>IF(Таблица1[[#This Row],[Next  F.H.]]="---","---",Таблица1[[#This Row],[Next  F.H.]]-$P$1)</f>
        <v>195</v>
      </c>
      <c r="AD181" s="54" t="str">
        <f>IF(Таблица1[[#This Row],[Next LND]]="---","---",Таблица1[[#This Row],[Next LND]]-$S$1)</f>
        <v>---</v>
      </c>
      <c r="AE181" s="54">
        <f ca="1">IF(Таблица1[[#This Row],[Next CAL]]="---","---",Таблица1[[#This Row],[Next CAL]]-$U$1)</f>
        <v>60.25</v>
      </c>
    </row>
    <row r="182" spans="2:31" ht="36" customHeight="1" x14ac:dyDescent="0.25">
      <c r="B182" s="36">
        <v>27</v>
      </c>
      <c r="C182" s="37" t="s">
        <v>76</v>
      </c>
      <c r="D182" s="38" t="s">
        <v>708</v>
      </c>
      <c r="E182" s="39" t="s">
        <v>624</v>
      </c>
      <c r="F182" s="39" t="s">
        <v>143</v>
      </c>
      <c r="G182" s="39"/>
      <c r="H182" s="39" t="s">
        <v>680</v>
      </c>
      <c r="I182" s="40" t="s">
        <v>709</v>
      </c>
      <c r="J182" s="128" t="s">
        <v>681</v>
      </c>
      <c r="K182" s="38" t="s">
        <v>87</v>
      </c>
      <c r="L182" s="42" t="s">
        <v>52</v>
      </c>
      <c r="M182" s="43" t="s">
        <v>53</v>
      </c>
      <c r="N182" s="38" t="s">
        <v>54</v>
      </c>
      <c r="O182" s="44">
        <v>1</v>
      </c>
      <c r="P182" s="45" t="s">
        <v>55</v>
      </c>
      <c r="Q182" s="45" t="s">
        <v>55</v>
      </c>
      <c r="R182" s="46" t="str">
        <f>Таблица1[[#This Row],[Task number]]</f>
        <v>27-20/140</v>
      </c>
      <c r="S182" s="55" t="str">
        <f>Таблица1[[#This Row],[Item Name]]&amp;" - "&amp;Таблица1[[#This Row],[Task Description]]&amp;". "&amp;Таблица1[[#This Row],[Data Module Reference]]</f>
        <v>Rudder - Inspection/check. 12-B-55-40-00-00A-313A-A</v>
      </c>
      <c r="T182" s="129">
        <v>300</v>
      </c>
      <c r="U182" s="129"/>
      <c r="V182" s="129">
        <v>12</v>
      </c>
      <c r="W182" s="49">
        <v>1251</v>
      </c>
      <c r="X182" s="49">
        <v>862</v>
      </c>
      <c r="Y182" s="50">
        <v>45478</v>
      </c>
      <c r="Z182" s="51">
        <f>IF(Таблица1[[#This Row],[F.H.]]=0,"---",Таблица1[[#This Row],[F.H.]]+Таблица1[[#This Row],[Last F.H.]])</f>
        <v>1551</v>
      </c>
      <c r="AA182" s="52" t="str">
        <f>IF(Таблица1[[#This Row],[LND]]=0,"---",Таблица1[[#This Row],[LND]]+Таблица1[[#This Row],[Last LND]])</f>
        <v>---</v>
      </c>
      <c r="AB182" s="53">
        <f>IF(Таблица1[[#This Row],[MON]]=0,"---",Таблица1[[#This Row],[Last CAL]]+(Таблица1[[#This Row],[MON]]*30.4375))</f>
        <v>45843.25</v>
      </c>
      <c r="AC182" s="54">
        <f>IF(Таблица1[[#This Row],[Next  F.H.]]="---","---",Таблица1[[#This Row],[Next  F.H.]]-$P$1)</f>
        <v>195</v>
      </c>
      <c r="AD182" s="54" t="str">
        <f>IF(Таблица1[[#This Row],[Next LND]]="---","---",Таблица1[[#This Row],[Next LND]]-$S$1)</f>
        <v>---</v>
      </c>
      <c r="AE182" s="54">
        <f ca="1">IF(Таблица1[[#This Row],[Next CAL]]="---","---",Таблица1[[#This Row],[Next CAL]]-$U$1)</f>
        <v>60.25</v>
      </c>
    </row>
    <row r="183" spans="2:31" ht="36" customHeight="1" x14ac:dyDescent="0.25">
      <c r="B183" s="36">
        <v>27</v>
      </c>
      <c r="C183" s="37" t="s">
        <v>76</v>
      </c>
      <c r="D183" s="38" t="s">
        <v>710</v>
      </c>
      <c r="E183" s="39" t="s">
        <v>711</v>
      </c>
      <c r="F183" s="39" t="s">
        <v>96</v>
      </c>
      <c r="G183" s="39"/>
      <c r="H183" s="39" t="s">
        <v>680</v>
      </c>
      <c r="I183" s="40" t="s">
        <v>80</v>
      </c>
      <c r="J183" s="128" t="s">
        <v>681</v>
      </c>
      <c r="K183" s="38" t="s">
        <v>87</v>
      </c>
      <c r="L183" s="42" t="s">
        <v>52</v>
      </c>
      <c r="M183" s="43" t="s">
        <v>53</v>
      </c>
      <c r="N183" s="38" t="s">
        <v>54</v>
      </c>
      <c r="O183" s="44">
        <v>1</v>
      </c>
      <c r="P183" s="45" t="s">
        <v>55</v>
      </c>
      <c r="Q183" s="45" t="s">
        <v>55</v>
      </c>
      <c r="R183" s="46" t="str">
        <f>Таблица1[[#This Row],[Task number]]</f>
        <v>27-30/141</v>
      </c>
      <c r="S183" s="55" t="str">
        <f>Таблица1[[#This Row],[Item Name]]&amp;" - "&amp;Таблица1[[#This Row],[Task Description]]&amp;". "&amp;Таблица1[[#This Row],[Data Module Reference]]</f>
        <v>Elevators - Examine. -</v>
      </c>
      <c r="T183" s="129">
        <v>300</v>
      </c>
      <c r="U183" s="129"/>
      <c r="V183" s="129">
        <v>12</v>
      </c>
      <c r="W183" s="49">
        <v>1251</v>
      </c>
      <c r="X183" s="49">
        <v>862</v>
      </c>
      <c r="Y183" s="50">
        <v>45478</v>
      </c>
      <c r="Z183" s="51">
        <f>IF(Таблица1[[#This Row],[F.H.]]=0,"---",Таблица1[[#This Row],[F.H.]]+Таблица1[[#This Row],[Last F.H.]])</f>
        <v>1551</v>
      </c>
      <c r="AA183" s="52" t="str">
        <f>IF(Таблица1[[#This Row],[LND]]=0,"---",Таблица1[[#This Row],[LND]]+Таблица1[[#This Row],[Last LND]])</f>
        <v>---</v>
      </c>
      <c r="AB183" s="53">
        <f>IF(Таблица1[[#This Row],[MON]]=0,"---",Таблица1[[#This Row],[Last CAL]]+(Таблица1[[#This Row],[MON]]*30.4375))</f>
        <v>45843.25</v>
      </c>
      <c r="AC183" s="54">
        <f>IF(Таблица1[[#This Row],[Next  F.H.]]="---","---",Таблица1[[#This Row],[Next  F.H.]]-$P$1)</f>
        <v>195</v>
      </c>
      <c r="AD183" s="54" t="str">
        <f>IF(Таблица1[[#This Row],[Next LND]]="---","---",Таблица1[[#This Row],[Next LND]]-$S$1)</f>
        <v>---</v>
      </c>
      <c r="AE183" s="54">
        <f ca="1">IF(Таблица1[[#This Row],[Next CAL]]="---","---",Таблица1[[#This Row],[Next CAL]]-$U$1)</f>
        <v>60.25</v>
      </c>
    </row>
    <row r="184" spans="2:31" ht="36" customHeight="1" x14ac:dyDescent="0.25">
      <c r="B184" s="36">
        <v>27</v>
      </c>
      <c r="C184" s="76" t="s">
        <v>76</v>
      </c>
      <c r="D184" s="38" t="s">
        <v>712</v>
      </c>
      <c r="E184" s="39" t="s">
        <v>713</v>
      </c>
      <c r="F184" s="39" t="s">
        <v>232</v>
      </c>
      <c r="G184" s="39"/>
      <c r="H184" s="39" t="s">
        <v>680</v>
      </c>
      <c r="I184" s="40" t="s">
        <v>323</v>
      </c>
      <c r="J184" s="128" t="s">
        <v>681</v>
      </c>
      <c r="K184" s="38" t="s">
        <v>51</v>
      </c>
      <c r="L184" s="42" t="s">
        <v>52</v>
      </c>
      <c r="M184" s="43" t="s">
        <v>53</v>
      </c>
      <c r="N184" s="38" t="s">
        <v>54</v>
      </c>
      <c r="O184" s="44">
        <v>1</v>
      </c>
      <c r="P184" s="45" t="s">
        <v>324</v>
      </c>
      <c r="Q184" s="45" t="s">
        <v>55</v>
      </c>
      <c r="R184" s="46" t="str">
        <f>Таблица1[[#This Row],[Task number]]</f>
        <v>27-40/142</v>
      </c>
      <c r="S184" s="55" t="str">
        <f>Таблица1[[#This Row],[Item Name]]&amp;" - "&amp;Таблица1[[#This Row],[Task Description]]&amp;". "&amp;Таблица1[[#This Row],[Data Module Reference]]</f>
        <v>Horizontal stabilizer trim interrupt and alternate trim switches - Operational test. 12-B-27-40-00-00A-903A-A</v>
      </c>
      <c r="T184" s="129">
        <v>300</v>
      </c>
      <c r="U184" s="129"/>
      <c r="V184" s="129">
        <v>12</v>
      </c>
      <c r="W184" s="49">
        <v>1251</v>
      </c>
      <c r="X184" s="49">
        <v>862</v>
      </c>
      <c r="Y184" s="50">
        <v>45478</v>
      </c>
      <c r="Z184" s="51">
        <f>IF(Таблица1[[#This Row],[F.H.]]=0,"---",Таблица1[[#This Row],[F.H.]]+Таблица1[[#This Row],[Last F.H.]])</f>
        <v>1551</v>
      </c>
      <c r="AA184" s="52" t="str">
        <f>IF(Таблица1[[#This Row],[LND]]=0,"---",Таблица1[[#This Row],[LND]]+Таблица1[[#This Row],[Last LND]])</f>
        <v>---</v>
      </c>
      <c r="AB184" s="53">
        <f>IF(Таблица1[[#This Row],[MON]]=0,"---",Таблица1[[#This Row],[Last CAL]]+(Таблица1[[#This Row],[MON]]*30.4375))</f>
        <v>45843.25</v>
      </c>
      <c r="AC184" s="54">
        <f>IF(Таблица1[[#This Row],[Next  F.H.]]="---","---",Таблица1[[#This Row],[Next  F.H.]]-$P$1)</f>
        <v>195</v>
      </c>
      <c r="AD184" s="54" t="str">
        <f>IF(Таблица1[[#This Row],[Next LND]]="---","---",Таблица1[[#This Row],[Next LND]]-$S$1)</f>
        <v>---</v>
      </c>
      <c r="AE184" s="54">
        <f ca="1">IF(Таблица1[[#This Row],[Next CAL]]="---","---",Таблица1[[#This Row],[Next CAL]]-$U$1)</f>
        <v>60.25</v>
      </c>
    </row>
    <row r="185" spans="2:31" ht="36" customHeight="1" x14ac:dyDescent="0.25">
      <c r="B185" s="36">
        <v>27</v>
      </c>
      <c r="C185" s="37" t="s">
        <v>76</v>
      </c>
      <c r="D185" s="38" t="s">
        <v>714</v>
      </c>
      <c r="E185" s="39" t="s">
        <v>715</v>
      </c>
      <c r="F185" s="39" t="s">
        <v>96</v>
      </c>
      <c r="G185" s="39"/>
      <c r="H185" s="39" t="s">
        <v>680</v>
      </c>
      <c r="I185" s="40" t="s">
        <v>80</v>
      </c>
      <c r="J185" s="128" t="s">
        <v>681</v>
      </c>
      <c r="K185" s="38" t="s">
        <v>87</v>
      </c>
      <c r="L185" s="42" t="s">
        <v>52</v>
      </c>
      <c r="M185" s="43" t="s">
        <v>53</v>
      </c>
      <c r="N185" s="38" t="s">
        <v>54</v>
      </c>
      <c r="O185" s="44">
        <v>1</v>
      </c>
      <c r="P185" s="45" t="s">
        <v>55</v>
      </c>
      <c r="Q185" s="45" t="s">
        <v>55</v>
      </c>
      <c r="R185" s="46" t="str">
        <f>Таблица1[[#This Row],[Task number]]</f>
        <v>27-50/144</v>
      </c>
      <c r="S185" s="55" t="str">
        <f>Таблица1[[#This Row],[Item Name]]&amp;" - "&amp;Таблица1[[#This Row],[Task Description]]&amp;". "&amp;Таблица1[[#This Row],[Data Module Reference]]</f>
        <v>Flaps and flap support mechanism - Examine. -</v>
      </c>
      <c r="T185" s="129">
        <v>300</v>
      </c>
      <c r="U185" s="129"/>
      <c r="V185" s="129">
        <v>12</v>
      </c>
      <c r="W185" s="49">
        <v>1251</v>
      </c>
      <c r="X185" s="49">
        <v>862</v>
      </c>
      <c r="Y185" s="50">
        <v>45478</v>
      </c>
      <c r="Z185" s="51">
        <f>IF(Таблица1[[#This Row],[F.H.]]=0,"---",Таблица1[[#This Row],[F.H.]]+Таблица1[[#This Row],[Last F.H.]])</f>
        <v>1551</v>
      </c>
      <c r="AA185" s="52" t="str">
        <f>IF(Таблица1[[#This Row],[LND]]=0,"---",Таблица1[[#This Row],[LND]]+Таблица1[[#This Row],[Last LND]])</f>
        <v>---</v>
      </c>
      <c r="AB185" s="53">
        <f>IF(Таблица1[[#This Row],[MON]]=0,"---",Таблица1[[#This Row],[Last CAL]]+(Таблица1[[#This Row],[MON]]*30.4375))</f>
        <v>45843.25</v>
      </c>
      <c r="AC185" s="54">
        <f>IF(Таблица1[[#This Row],[Next  F.H.]]="---","---",Таблица1[[#This Row],[Next  F.H.]]-$P$1)</f>
        <v>195</v>
      </c>
      <c r="AD185" s="54" t="str">
        <f>IF(Таблица1[[#This Row],[Next LND]]="---","---",Таблица1[[#This Row],[Next LND]]-$S$1)</f>
        <v>---</v>
      </c>
      <c r="AE185" s="54">
        <f ca="1">IF(Таблица1[[#This Row],[Next CAL]]="---","---",Таблица1[[#This Row],[Next CAL]]-$U$1)</f>
        <v>60.25</v>
      </c>
    </row>
    <row r="186" spans="2:31" ht="36" customHeight="1" x14ac:dyDescent="0.25">
      <c r="B186" s="36">
        <v>27</v>
      </c>
      <c r="C186" s="37" t="s">
        <v>76</v>
      </c>
      <c r="D186" s="38" t="s">
        <v>716</v>
      </c>
      <c r="E186" s="39" t="s">
        <v>717</v>
      </c>
      <c r="F186" s="39" t="s">
        <v>718</v>
      </c>
      <c r="G186" s="39"/>
      <c r="H186" s="39" t="s">
        <v>680</v>
      </c>
      <c r="I186" s="40" t="s">
        <v>719</v>
      </c>
      <c r="J186" s="128" t="s">
        <v>681</v>
      </c>
      <c r="K186" s="38" t="s">
        <v>106</v>
      </c>
      <c r="L186" s="42" t="s">
        <v>52</v>
      </c>
      <c r="M186" s="43" t="s">
        <v>53</v>
      </c>
      <c r="N186" s="38" t="s">
        <v>54</v>
      </c>
      <c r="O186" s="44">
        <v>1</v>
      </c>
      <c r="P186" s="45" t="s">
        <v>682</v>
      </c>
      <c r="Q186" s="45" t="s">
        <v>720</v>
      </c>
      <c r="R186" s="46" t="str">
        <f>Таблица1[[#This Row],[Task number]]</f>
        <v>27-50/443</v>
      </c>
      <c r="S186" s="55" t="str">
        <f>Таблица1[[#This Row],[Item Name]]&amp;" - "&amp;Таблица1[[#This Row],[Task Description]]&amp;". "&amp;Таблица1[[#This Row],[Data Module Reference]]</f>
        <v>Flap up and down limit switches - Servicing. 12-B-12-20-07-00A-902A-A</v>
      </c>
      <c r="T186" s="129">
        <v>300</v>
      </c>
      <c r="U186" s="129"/>
      <c r="V186" s="129">
        <v>12</v>
      </c>
      <c r="W186" s="49">
        <v>1251</v>
      </c>
      <c r="X186" s="49">
        <v>862</v>
      </c>
      <c r="Y186" s="50">
        <v>45478</v>
      </c>
      <c r="Z186" s="51">
        <f>IF(Таблица1[[#This Row],[F.H.]]=0,"---",Таблица1[[#This Row],[F.H.]]+Таблица1[[#This Row],[Last F.H.]])</f>
        <v>1551</v>
      </c>
      <c r="AA186" s="52" t="str">
        <f>IF(Таблица1[[#This Row],[LND]]=0,"---",Таблица1[[#This Row],[LND]]+Таблица1[[#This Row],[Last LND]])</f>
        <v>---</v>
      </c>
      <c r="AB186" s="53">
        <f>IF(Таблица1[[#This Row],[MON]]=0,"---",Таблица1[[#This Row],[Last CAL]]+(Таблица1[[#This Row],[MON]]*30.4375))</f>
        <v>45843.25</v>
      </c>
      <c r="AC186" s="54">
        <f>IF(Таблица1[[#This Row],[Next  F.H.]]="---","---",Таблица1[[#This Row],[Next  F.H.]]-$P$1)</f>
        <v>195</v>
      </c>
      <c r="AD186" s="54" t="str">
        <f>IF(Таблица1[[#This Row],[Next LND]]="---","---",Таблица1[[#This Row],[Next LND]]-$S$1)</f>
        <v>---</v>
      </c>
      <c r="AE186" s="54">
        <f ca="1">IF(Таблица1[[#This Row],[Next CAL]]="---","---",Таблица1[[#This Row],[Next CAL]]-$U$1)</f>
        <v>60.25</v>
      </c>
    </row>
    <row r="187" spans="2:31" ht="36" customHeight="1" x14ac:dyDescent="0.25">
      <c r="B187" s="36">
        <v>27</v>
      </c>
      <c r="C187" s="37" t="s">
        <v>76</v>
      </c>
      <c r="D187" s="38" t="s">
        <v>721</v>
      </c>
      <c r="E187" s="39" t="s">
        <v>656</v>
      </c>
      <c r="F187" s="39" t="s">
        <v>184</v>
      </c>
      <c r="G187" s="39"/>
      <c r="H187" s="39" t="s">
        <v>680</v>
      </c>
      <c r="I187" s="40" t="s">
        <v>722</v>
      </c>
      <c r="J187" s="128" t="s">
        <v>681</v>
      </c>
      <c r="K187" s="38" t="s">
        <v>87</v>
      </c>
      <c r="L187" s="42" t="s">
        <v>52</v>
      </c>
      <c r="M187" s="43" t="s">
        <v>53</v>
      </c>
      <c r="N187" s="38" t="s">
        <v>54</v>
      </c>
      <c r="O187" s="44">
        <v>1</v>
      </c>
      <c r="P187" s="45" t="s">
        <v>723</v>
      </c>
      <c r="Q187" s="45" t="s">
        <v>724</v>
      </c>
      <c r="R187" s="46" t="str">
        <f>Таблица1[[#This Row],[Task number]]</f>
        <v>27-50/576</v>
      </c>
      <c r="S187" s="55" t="str">
        <f>Таблица1[[#This Row],[Item Name]]&amp;" - "&amp;Таблица1[[#This Row],[Task Description]]&amp;". "&amp;Таблица1[[#This Row],[Data Module Reference]]</f>
        <v>Flap actuators (black anodized) (P/N 978.73.20.309) - Lubricate. 12-B-27-50-00-00A-902A-A</v>
      </c>
      <c r="T187" s="129">
        <v>300</v>
      </c>
      <c r="U187" s="129"/>
      <c r="V187" s="129">
        <v>12</v>
      </c>
      <c r="W187" s="49">
        <v>1251</v>
      </c>
      <c r="X187" s="49">
        <v>862</v>
      </c>
      <c r="Y187" s="50">
        <v>45478</v>
      </c>
      <c r="Z187" s="51">
        <f>IF(Таблица1[[#This Row],[F.H.]]=0,"---",Таблица1[[#This Row],[F.H.]]+Таблица1[[#This Row],[Last F.H.]])</f>
        <v>1551</v>
      </c>
      <c r="AA187" s="52" t="str">
        <f>IF(Таблица1[[#This Row],[LND]]=0,"---",Таблица1[[#This Row],[LND]]+Таблица1[[#This Row],[Last LND]])</f>
        <v>---</v>
      </c>
      <c r="AB187" s="53">
        <f>IF(Таблица1[[#This Row],[MON]]=0,"---",Таблица1[[#This Row],[Last CAL]]+(Таблица1[[#This Row],[MON]]*30.4375))</f>
        <v>45843.25</v>
      </c>
      <c r="AC187" s="54">
        <f>IF(Таблица1[[#This Row],[Next  F.H.]]="---","---",Таблица1[[#This Row],[Next  F.H.]]-$P$1)</f>
        <v>195</v>
      </c>
      <c r="AD187" s="54" t="str">
        <f>IF(Таблица1[[#This Row],[Next LND]]="---","---",Таблица1[[#This Row],[Next LND]]-$S$1)</f>
        <v>---</v>
      </c>
      <c r="AE187" s="54">
        <f ca="1">IF(Таблица1[[#This Row],[Next CAL]]="---","---",Таблица1[[#This Row],[Next CAL]]-$U$1)</f>
        <v>60.25</v>
      </c>
    </row>
    <row r="188" spans="2:31" ht="36" customHeight="1" x14ac:dyDescent="0.25">
      <c r="B188" s="36">
        <v>28</v>
      </c>
      <c r="C188" s="37" t="s">
        <v>636</v>
      </c>
      <c r="D188" s="38" t="s">
        <v>725</v>
      </c>
      <c r="E188" s="39" t="s">
        <v>726</v>
      </c>
      <c r="F188" s="39" t="s">
        <v>96</v>
      </c>
      <c r="G188" s="39"/>
      <c r="H188" s="39" t="s">
        <v>680</v>
      </c>
      <c r="I188" s="40" t="s">
        <v>80</v>
      </c>
      <c r="J188" s="128" t="s">
        <v>681</v>
      </c>
      <c r="K188" s="38" t="s">
        <v>87</v>
      </c>
      <c r="L188" s="42" t="s">
        <v>52</v>
      </c>
      <c r="M188" s="43" t="s">
        <v>53</v>
      </c>
      <c r="N188" s="38" t="s">
        <v>54</v>
      </c>
      <c r="O188" s="44">
        <v>0.5</v>
      </c>
      <c r="P188" s="45" t="s">
        <v>55</v>
      </c>
      <c r="Q188" s="45" t="s">
        <v>55</v>
      </c>
      <c r="R188" s="46" t="str">
        <f>Таблица1[[#This Row],[Task number]]</f>
        <v>28-10/145</v>
      </c>
      <c r="S188" s="55" t="str">
        <f>Таблица1[[#This Row],[Item Name]]&amp;" - "&amp;Таблица1[[#This Row],[Task Description]]&amp;". "&amp;Таблица1[[#This Row],[Data Module Reference]]</f>
        <v>Fuel tank filler caps - Examine. -</v>
      </c>
      <c r="T188" s="129">
        <v>300</v>
      </c>
      <c r="U188" s="129"/>
      <c r="V188" s="129">
        <v>12</v>
      </c>
      <c r="W188" s="49">
        <v>1251</v>
      </c>
      <c r="X188" s="49">
        <v>862</v>
      </c>
      <c r="Y188" s="50">
        <v>45478</v>
      </c>
      <c r="Z188" s="51">
        <f>IF(Таблица1[[#This Row],[F.H.]]=0,"---",Таблица1[[#This Row],[F.H.]]+Таблица1[[#This Row],[Last F.H.]])</f>
        <v>1551</v>
      </c>
      <c r="AA188" s="52" t="str">
        <f>IF(Таблица1[[#This Row],[LND]]=0,"---",Таблица1[[#This Row],[LND]]+Таблица1[[#This Row],[Last LND]])</f>
        <v>---</v>
      </c>
      <c r="AB188" s="53">
        <f>IF(Таблица1[[#This Row],[MON]]=0,"---",Таблица1[[#This Row],[Last CAL]]+(Таблица1[[#This Row],[MON]]*30.4375))</f>
        <v>45843.25</v>
      </c>
      <c r="AC188" s="54">
        <f>IF(Таблица1[[#This Row],[Next  F.H.]]="---","---",Таблица1[[#This Row],[Next  F.H.]]-$P$1)</f>
        <v>195</v>
      </c>
      <c r="AD188" s="54" t="str">
        <f>IF(Таблица1[[#This Row],[Next LND]]="---","---",Таблица1[[#This Row],[Next LND]]-$S$1)</f>
        <v>---</v>
      </c>
      <c r="AE188" s="54">
        <f ca="1">IF(Таблица1[[#This Row],[Next CAL]]="---","---",Таблица1[[#This Row],[Next CAL]]-$U$1)</f>
        <v>60.25</v>
      </c>
    </row>
    <row r="189" spans="2:31" ht="36" customHeight="1" x14ac:dyDescent="0.25">
      <c r="B189" s="36">
        <v>28</v>
      </c>
      <c r="C189" s="37" t="s">
        <v>636</v>
      </c>
      <c r="D189" s="38" t="s">
        <v>727</v>
      </c>
      <c r="E189" s="39" t="s">
        <v>728</v>
      </c>
      <c r="F189" s="39" t="s">
        <v>729</v>
      </c>
      <c r="G189" s="39"/>
      <c r="H189" s="39" t="s">
        <v>680</v>
      </c>
      <c r="I189" s="40" t="s">
        <v>80</v>
      </c>
      <c r="J189" s="128" t="s">
        <v>681</v>
      </c>
      <c r="K189" s="38" t="s">
        <v>87</v>
      </c>
      <c r="L189" s="42" t="s">
        <v>52</v>
      </c>
      <c r="M189" s="43" t="s">
        <v>53</v>
      </c>
      <c r="N189" s="38" t="s">
        <v>54</v>
      </c>
      <c r="O189" s="44">
        <v>0.5</v>
      </c>
      <c r="P189" s="45" t="s">
        <v>55</v>
      </c>
      <c r="Q189" s="45" t="s">
        <v>55</v>
      </c>
      <c r="R189" s="46" t="str">
        <f>Таблица1[[#This Row],[Task number]]</f>
        <v>28-10/146</v>
      </c>
      <c r="S189" s="55" t="str">
        <f>Таблица1[[#This Row],[Item Name]]&amp;" - "&amp;Таблица1[[#This Row],[Task Description]]&amp;". "&amp;Таблица1[[#This Row],[Data Module Reference]]</f>
        <v>Fuel - Remove a sample from each drain valve and examine for water. -</v>
      </c>
      <c r="T189" s="129">
        <v>300</v>
      </c>
      <c r="U189" s="129"/>
      <c r="V189" s="129">
        <v>12</v>
      </c>
      <c r="W189" s="49">
        <v>1251</v>
      </c>
      <c r="X189" s="49">
        <v>862</v>
      </c>
      <c r="Y189" s="50">
        <v>45478</v>
      </c>
      <c r="Z189" s="51">
        <f>IF(Таблица1[[#This Row],[F.H.]]=0,"---",Таблица1[[#This Row],[F.H.]]+Таблица1[[#This Row],[Last F.H.]])</f>
        <v>1551</v>
      </c>
      <c r="AA189" s="52" t="str">
        <f>IF(Таблица1[[#This Row],[LND]]=0,"---",Таблица1[[#This Row],[LND]]+Таблица1[[#This Row],[Last LND]])</f>
        <v>---</v>
      </c>
      <c r="AB189" s="53">
        <f>IF(Таблица1[[#This Row],[MON]]=0,"---",Таблица1[[#This Row],[Last CAL]]+(Таблица1[[#This Row],[MON]]*30.4375))</f>
        <v>45843.25</v>
      </c>
      <c r="AC189" s="54">
        <f>IF(Таблица1[[#This Row],[Next  F.H.]]="---","---",Таблица1[[#This Row],[Next  F.H.]]-$P$1)</f>
        <v>195</v>
      </c>
      <c r="AD189" s="54" t="str">
        <f>IF(Таблица1[[#This Row],[Next LND]]="---","---",Таблица1[[#This Row],[Next LND]]-$S$1)</f>
        <v>---</v>
      </c>
      <c r="AE189" s="54">
        <f ca="1">IF(Таблица1[[#This Row],[Next CAL]]="---","---",Таблица1[[#This Row],[Next CAL]]-$U$1)</f>
        <v>60.25</v>
      </c>
    </row>
    <row r="190" spans="2:31" ht="36" customHeight="1" x14ac:dyDescent="0.25">
      <c r="B190" s="36">
        <v>28</v>
      </c>
      <c r="C190" s="37" t="s">
        <v>636</v>
      </c>
      <c r="D190" s="38" t="s">
        <v>730</v>
      </c>
      <c r="E190" s="39" t="s">
        <v>731</v>
      </c>
      <c r="F190" s="39" t="s">
        <v>232</v>
      </c>
      <c r="G190" s="39"/>
      <c r="H190" s="39" t="s">
        <v>680</v>
      </c>
      <c r="I190" s="40" t="s">
        <v>732</v>
      </c>
      <c r="J190" s="128" t="s">
        <v>681</v>
      </c>
      <c r="K190" s="38" t="s">
        <v>87</v>
      </c>
      <c r="L190" s="42" t="s">
        <v>52</v>
      </c>
      <c r="M190" s="43" t="s">
        <v>53</v>
      </c>
      <c r="N190" s="38" t="s">
        <v>54</v>
      </c>
      <c r="O190" s="44">
        <v>0.5</v>
      </c>
      <c r="P190" s="45" t="s">
        <v>733</v>
      </c>
      <c r="Q190" s="45" t="s">
        <v>734</v>
      </c>
      <c r="R190" s="46" t="str">
        <f>Таблица1[[#This Row],[Task number]]</f>
        <v>28-20/147</v>
      </c>
      <c r="S190" s="55" t="str">
        <f>Таблица1[[#This Row],[Item Name]]&amp;" - "&amp;Таблица1[[#This Row],[Task Description]]&amp;". "&amp;Таблица1[[#This Row],[Data Module Reference]]</f>
        <v>Fuel tank vent valve and flame arrestor - Operational test. 12-B-28-20-07-00A-903A-A</v>
      </c>
      <c r="T190" s="129">
        <v>300</v>
      </c>
      <c r="U190" s="129"/>
      <c r="V190" s="129">
        <v>12</v>
      </c>
      <c r="W190" s="49">
        <v>1251</v>
      </c>
      <c r="X190" s="49">
        <v>862</v>
      </c>
      <c r="Y190" s="50">
        <v>45478</v>
      </c>
      <c r="Z190" s="51">
        <f>IF(Таблица1[[#This Row],[F.H.]]=0,"---",Таблица1[[#This Row],[F.H.]]+Таблица1[[#This Row],[Last F.H.]])</f>
        <v>1551</v>
      </c>
      <c r="AA190" s="52" t="str">
        <f>IF(Таблица1[[#This Row],[LND]]=0,"---",Таблица1[[#This Row],[LND]]+Таблица1[[#This Row],[Last LND]])</f>
        <v>---</v>
      </c>
      <c r="AB190" s="53">
        <f>IF(Таблица1[[#This Row],[MON]]=0,"---",Таблица1[[#This Row],[Last CAL]]+(Таблица1[[#This Row],[MON]]*30.4375))</f>
        <v>45843.25</v>
      </c>
      <c r="AC190" s="54">
        <f>IF(Таблица1[[#This Row],[Next  F.H.]]="---","---",Таблица1[[#This Row],[Next  F.H.]]-$P$1)</f>
        <v>195</v>
      </c>
      <c r="AD190" s="54" t="str">
        <f>IF(Таблица1[[#This Row],[Next LND]]="---","---",Таблица1[[#This Row],[Next LND]]-$S$1)</f>
        <v>---</v>
      </c>
      <c r="AE190" s="54">
        <f ca="1">IF(Таблица1[[#This Row],[Next CAL]]="---","---",Таблица1[[#This Row],[Next CAL]]-$U$1)</f>
        <v>60.25</v>
      </c>
    </row>
    <row r="191" spans="2:31" ht="36" customHeight="1" x14ac:dyDescent="0.25">
      <c r="B191" s="36">
        <v>28</v>
      </c>
      <c r="C191" s="37" t="s">
        <v>636</v>
      </c>
      <c r="D191" s="38" t="s">
        <v>735</v>
      </c>
      <c r="E191" s="39" t="s">
        <v>736</v>
      </c>
      <c r="F191" s="39" t="s">
        <v>737</v>
      </c>
      <c r="G191" s="39"/>
      <c r="H191" s="39" t="s">
        <v>680</v>
      </c>
      <c r="I191" s="40" t="s">
        <v>738</v>
      </c>
      <c r="J191" s="128" t="s">
        <v>681</v>
      </c>
      <c r="K191" s="38" t="s">
        <v>87</v>
      </c>
      <c r="L191" s="42" t="s">
        <v>52</v>
      </c>
      <c r="M191" s="43" t="s">
        <v>53</v>
      </c>
      <c r="N191" s="38" t="s">
        <v>54</v>
      </c>
      <c r="O191" s="44">
        <v>1</v>
      </c>
      <c r="P191" s="45" t="s">
        <v>739</v>
      </c>
      <c r="Q191" s="45" t="s">
        <v>740</v>
      </c>
      <c r="R191" s="46" t="str">
        <f>Таблица1[[#This Row],[Task number]]</f>
        <v>28-20/148</v>
      </c>
      <c r="S191" s="55" t="str">
        <f>Таблица1[[#This Row],[Item Name]]&amp;" - "&amp;Таблица1[[#This Row],[Task Description]]&amp;". "&amp;Таблица1[[#This Row],[Data Module Reference]]</f>
        <v>Fuel filter element - Remove and clean. 12-B-28-20-01-00A-920A-A --- and  --- 12-B-28-20-01-00A-250A-A</v>
      </c>
      <c r="T191" s="129">
        <v>300</v>
      </c>
      <c r="U191" s="129"/>
      <c r="V191" s="129">
        <v>12</v>
      </c>
      <c r="W191" s="49">
        <v>1251</v>
      </c>
      <c r="X191" s="49">
        <v>862</v>
      </c>
      <c r="Y191" s="50">
        <v>45478</v>
      </c>
      <c r="Z191" s="51">
        <f>IF(Таблица1[[#This Row],[F.H.]]=0,"---",Таблица1[[#This Row],[F.H.]]+Таблица1[[#This Row],[Last F.H.]])</f>
        <v>1551</v>
      </c>
      <c r="AA191" s="52" t="str">
        <f>IF(Таблица1[[#This Row],[LND]]=0,"---",Таблица1[[#This Row],[LND]]+Таблица1[[#This Row],[Last LND]])</f>
        <v>---</v>
      </c>
      <c r="AB191" s="53">
        <f>IF(Таблица1[[#This Row],[MON]]=0,"---",Таблица1[[#This Row],[Last CAL]]+(Таблица1[[#This Row],[MON]]*30.4375))</f>
        <v>45843.25</v>
      </c>
      <c r="AC191" s="54">
        <f>IF(Таблица1[[#This Row],[Next  F.H.]]="---","---",Таблица1[[#This Row],[Next  F.H.]]-$P$1)</f>
        <v>195</v>
      </c>
      <c r="AD191" s="54" t="str">
        <f>IF(Таблица1[[#This Row],[Next LND]]="---","---",Таблица1[[#This Row],[Next LND]]-$S$1)</f>
        <v>---</v>
      </c>
      <c r="AE191" s="54">
        <f ca="1">IF(Таблица1[[#This Row],[Next CAL]]="---","---",Таблица1[[#This Row],[Next CAL]]-$U$1)</f>
        <v>60.25</v>
      </c>
    </row>
    <row r="192" spans="2:31" ht="36" customHeight="1" x14ac:dyDescent="0.25">
      <c r="B192" s="36">
        <v>28</v>
      </c>
      <c r="C192" s="37" t="s">
        <v>636</v>
      </c>
      <c r="D192" s="38" t="s">
        <v>741</v>
      </c>
      <c r="E192" s="39" t="s">
        <v>742</v>
      </c>
      <c r="F192" s="39" t="s">
        <v>96</v>
      </c>
      <c r="G192" s="39"/>
      <c r="H192" s="39" t="s">
        <v>680</v>
      </c>
      <c r="I192" s="40" t="s">
        <v>80</v>
      </c>
      <c r="J192" s="128" t="s">
        <v>681</v>
      </c>
      <c r="K192" s="38" t="s">
        <v>87</v>
      </c>
      <c r="L192" s="42" t="s">
        <v>52</v>
      </c>
      <c r="M192" s="43" t="s">
        <v>53</v>
      </c>
      <c r="N192" s="38" t="s">
        <v>54</v>
      </c>
      <c r="O192" s="44">
        <v>1</v>
      </c>
      <c r="P192" s="45" t="s">
        <v>55</v>
      </c>
      <c r="Q192" s="45" t="s">
        <v>55</v>
      </c>
      <c r="R192" s="46" t="str">
        <f>Таблица1[[#This Row],[Task number]]</f>
        <v>28-20/150</v>
      </c>
      <c r="S192" s="55" t="str">
        <f>Таблица1[[#This Row],[Item Name]]&amp;" - "&amp;Таблица1[[#This Row],[Task Description]]&amp;". "&amp;Таблица1[[#This Row],[Data Module Reference]]</f>
        <v>Engine driven pump - Examine. -</v>
      </c>
      <c r="T192" s="129">
        <v>300</v>
      </c>
      <c r="U192" s="129"/>
      <c r="V192" s="129">
        <v>12</v>
      </c>
      <c r="W192" s="49">
        <v>1251</v>
      </c>
      <c r="X192" s="49">
        <v>862</v>
      </c>
      <c r="Y192" s="50">
        <v>45478</v>
      </c>
      <c r="Z192" s="51">
        <f>IF(Таблица1[[#This Row],[F.H.]]=0,"---",Таблица1[[#This Row],[F.H.]]+Таблица1[[#This Row],[Last F.H.]])</f>
        <v>1551</v>
      </c>
      <c r="AA192" s="52" t="str">
        <f>IF(Таблица1[[#This Row],[LND]]=0,"---",Таблица1[[#This Row],[LND]]+Таблица1[[#This Row],[Last LND]])</f>
        <v>---</v>
      </c>
      <c r="AB192" s="53">
        <f>IF(Таблица1[[#This Row],[MON]]=0,"---",Таблица1[[#This Row],[Last CAL]]+(Таблица1[[#This Row],[MON]]*30.4375))</f>
        <v>45843.25</v>
      </c>
      <c r="AC192" s="54">
        <f>IF(Таблица1[[#This Row],[Next  F.H.]]="---","---",Таблица1[[#This Row],[Next  F.H.]]-$P$1)</f>
        <v>195</v>
      </c>
      <c r="AD192" s="54" t="str">
        <f>IF(Таблица1[[#This Row],[Next LND]]="---","---",Таблица1[[#This Row],[Next LND]]-$S$1)</f>
        <v>---</v>
      </c>
      <c r="AE192" s="54">
        <f ca="1">IF(Таблица1[[#This Row],[Next CAL]]="---","---",Таблица1[[#This Row],[Next CAL]]-$U$1)</f>
        <v>60.25</v>
      </c>
    </row>
    <row r="193" spans="2:32" ht="36" customHeight="1" x14ac:dyDescent="0.25">
      <c r="B193" s="56">
        <v>29</v>
      </c>
      <c r="C193" s="57" t="s">
        <v>334</v>
      </c>
      <c r="D193" s="58" t="s">
        <v>743</v>
      </c>
      <c r="E193" s="59" t="s">
        <v>744</v>
      </c>
      <c r="F193" s="59" t="s">
        <v>745</v>
      </c>
      <c r="G193" s="59" t="s">
        <v>746</v>
      </c>
      <c r="H193" s="59" t="s">
        <v>680</v>
      </c>
      <c r="I193" s="60" t="s">
        <v>338</v>
      </c>
      <c r="J193" s="61" t="s">
        <v>681</v>
      </c>
      <c r="K193" s="58" t="s">
        <v>87</v>
      </c>
      <c r="L193" s="63" t="s">
        <v>52</v>
      </c>
      <c r="M193" s="64" t="s">
        <v>53</v>
      </c>
      <c r="N193" s="58" t="s">
        <v>54</v>
      </c>
      <c r="O193" s="65">
        <v>1</v>
      </c>
      <c r="P193" s="61" t="s">
        <v>339</v>
      </c>
      <c r="Q193" s="61" t="s">
        <v>340</v>
      </c>
      <c r="R193" s="66" t="str">
        <f>Таблица1[[#This Row],[Task number]]</f>
        <v>29-10/153</v>
      </c>
      <c r="S193" s="67" t="str">
        <f>Таблица1[[#This Row],[Item Name]]&amp;" - "&amp;Таблица1[[#This Row],[Task Description]]&amp;". "&amp;Таблица1[[#This Row],[Data Module Reference]]</f>
        <v>Reservoir tank (If installed) - Make sure nitrogen pressure is correct.. 12-B-29-00-00-00A-902A-A</v>
      </c>
      <c r="T193" s="70"/>
      <c r="U193" s="70"/>
      <c r="V193" s="70"/>
      <c r="W193" s="68"/>
      <c r="X193" s="68"/>
      <c r="Y193" s="69"/>
      <c r="Z193" s="70" t="str">
        <f>IF(Таблица1[[#This Row],[F.H.]]=0,"---",Таблица1[[#This Row],[F.H.]]+Таблица1[[#This Row],[Last F.H.]])</f>
        <v>---</v>
      </c>
      <c r="AA193" s="71" t="str">
        <f>IF(Таблица1[[#This Row],[LND]]=0,"---",Таблица1[[#This Row],[LND]]+Таблица1[[#This Row],[Last LND]])</f>
        <v>---</v>
      </c>
      <c r="AB193" s="72" t="str">
        <f>IF(Таблица1[[#This Row],[MON]]=0,"---",Таблица1[[#This Row],[Last CAL]]+(Таблица1[[#This Row],[MON]]*30.4375))</f>
        <v>---</v>
      </c>
      <c r="AC193" s="71" t="str">
        <f>IF(Таблица1[[#This Row],[Next  F.H.]]="---","---",Таблица1[[#This Row],[Next  F.H.]]-$P$1)</f>
        <v>---</v>
      </c>
      <c r="AD193" s="71" t="str">
        <f>IF(Таблица1[[#This Row],[Next LND]]="---","---",Таблица1[[#This Row],[Next LND]]-$S$1)</f>
        <v>---</v>
      </c>
      <c r="AE193" s="71" t="str">
        <f>IF(Таблица1[[#This Row],[Next CAL]]="---","---",Таблица1[[#This Row],[Next CAL]]-$U$1)</f>
        <v>---</v>
      </c>
      <c r="AF193" s="73" t="s">
        <v>107</v>
      </c>
    </row>
    <row r="194" spans="2:32" ht="36" customHeight="1" x14ac:dyDescent="0.25">
      <c r="B194" s="56">
        <v>29</v>
      </c>
      <c r="C194" s="57" t="s">
        <v>334</v>
      </c>
      <c r="D194" s="58" t="s">
        <v>747</v>
      </c>
      <c r="E194" s="59" t="s">
        <v>748</v>
      </c>
      <c r="F194" s="59" t="s">
        <v>749</v>
      </c>
      <c r="G194" s="59" t="s">
        <v>750</v>
      </c>
      <c r="H194" s="59" t="s">
        <v>680</v>
      </c>
      <c r="I194" s="60" t="s">
        <v>338</v>
      </c>
      <c r="J194" s="61" t="s">
        <v>681</v>
      </c>
      <c r="K194" s="58" t="s">
        <v>87</v>
      </c>
      <c r="L194" s="63" t="s">
        <v>52</v>
      </c>
      <c r="M194" s="64" t="s">
        <v>53</v>
      </c>
      <c r="N194" s="58" t="s">
        <v>54</v>
      </c>
      <c r="O194" s="65">
        <v>0.5</v>
      </c>
      <c r="P194" s="61" t="s">
        <v>339</v>
      </c>
      <c r="Q194" s="61" t="s">
        <v>340</v>
      </c>
      <c r="R194" s="66" t="str">
        <f>Таблица1[[#This Row],[Task number]]</f>
        <v>29-10/316</v>
      </c>
      <c r="S194" s="67" t="str">
        <f>Таблица1[[#This Row],[Item Name]]&amp;" - "&amp;Таблица1[[#This Row],[Task Description]]&amp;". "&amp;Таблица1[[#This Row],[Data Module Reference]]</f>
        <v>Hydraulic system (If installed) - Make sure fluid level indicator on the reservoir tank shows full.. 12-B-29-00-00-00A-902A-A</v>
      </c>
      <c r="T194" s="70"/>
      <c r="U194" s="70"/>
      <c r="V194" s="70"/>
      <c r="W194" s="68"/>
      <c r="X194" s="68"/>
      <c r="Y194" s="69"/>
      <c r="Z194" s="70" t="str">
        <f>IF(Таблица1[[#This Row],[F.H.]]=0,"---",Таблица1[[#This Row],[F.H.]]+Таблица1[[#This Row],[Last F.H.]])</f>
        <v>---</v>
      </c>
      <c r="AA194" s="71" t="str">
        <f>IF(Таблица1[[#This Row],[LND]]=0,"---",Таблица1[[#This Row],[LND]]+Таблица1[[#This Row],[Last LND]])</f>
        <v>---</v>
      </c>
      <c r="AB194" s="72" t="str">
        <f>IF(Таблица1[[#This Row],[MON]]=0,"---",Таблица1[[#This Row],[Last CAL]]+(Таблица1[[#This Row],[MON]]*30.4375))</f>
        <v>---</v>
      </c>
      <c r="AC194" s="71" t="str">
        <f>IF(Таблица1[[#This Row],[Next  F.H.]]="---","---",Таблица1[[#This Row],[Next  F.H.]]-$P$1)</f>
        <v>---</v>
      </c>
      <c r="AD194" s="71" t="str">
        <f>IF(Таблица1[[#This Row],[Next LND]]="---","---",Таблица1[[#This Row],[Next LND]]-$S$1)</f>
        <v>---</v>
      </c>
      <c r="AE194" s="71" t="str">
        <f>IF(Таблица1[[#This Row],[Next CAL]]="---","---",Таблица1[[#This Row],[Next CAL]]-$U$1)</f>
        <v>---</v>
      </c>
      <c r="AF194" s="73" t="s">
        <v>107</v>
      </c>
    </row>
    <row r="195" spans="2:32" ht="36" customHeight="1" x14ac:dyDescent="0.25">
      <c r="B195" s="36">
        <v>30</v>
      </c>
      <c r="C195" s="37" t="s">
        <v>350</v>
      </c>
      <c r="D195" s="38" t="s">
        <v>751</v>
      </c>
      <c r="E195" s="39" t="s">
        <v>752</v>
      </c>
      <c r="F195" s="39" t="s">
        <v>143</v>
      </c>
      <c r="G195" s="39"/>
      <c r="H195" s="39" t="s">
        <v>680</v>
      </c>
      <c r="I195" s="40" t="s">
        <v>753</v>
      </c>
      <c r="J195" s="128" t="s">
        <v>681</v>
      </c>
      <c r="K195" s="38" t="s">
        <v>87</v>
      </c>
      <c r="L195" s="42" t="s">
        <v>52</v>
      </c>
      <c r="M195" s="43" t="s">
        <v>53</v>
      </c>
      <c r="N195" s="38" t="s">
        <v>54</v>
      </c>
      <c r="O195" s="44">
        <v>1.5</v>
      </c>
      <c r="P195" s="45" t="s">
        <v>319</v>
      </c>
      <c r="Q195" s="45" t="s">
        <v>754</v>
      </c>
      <c r="R195" s="46" t="str">
        <f>Таблица1[[#This Row],[Task number]]</f>
        <v>30-10/154</v>
      </c>
      <c r="S195" s="55" t="str">
        <f>Таблица1[[#This Row],[Item Name]]&amp;" - "&amp;Таблица1[[#This Row],[Task Description]]&amp;". "&amp;Таблица1[[#This Row],[Data Module Reference]]</f>
        <v>Wing and horizontal stabilizer airfoil de-ice boots - Inspection/check. 12-B-30-10-00-00A-313A-A</v>
      </c>
      <c r="T195" s="129">
        <v>300</v>
      </c>
      <c r="U195" s="129"/>
      <c r="V195" s="129">
        <v>12</v>
      </c>
      <c r="W195" s="49">
        <v>1251</v>
      </c>
      <c r="X195" s="49">
        <v>862</v>
      </c>
      <c r="Y195" s="50">
        <v>45478</v>
      </c>
      <c r="Z195" s="51">
        <f>IF(Таблица1[[#This Row],[F.H.]]=0,"---",Таблица1[[#This Row],[F.H.]]+Таблица1[[#This Row],[Last F.H.]])</f>
        <v>1551</v>
      </c>
      <c r="AA195" s="52" t="str">
        <f>IF(Таблица1[[#This Row],[LND]]=0,"---",Таблица1[[#This Row],[LND]]+Таблица1[[#This Row],[Last LND]])</f>
        <v>---</v>
      </c>
      <c r="AB195" s="53">
        <f>IF(Таблица1[[#This Row],[MON]]=0,"---",Таблица1[[#This Row],[Last CAL]]+(Таблица1[[#This Row],[MON]]*30.4375))</f>
        <v>45843.25</v>
      </c>
      <c r="AC195" s="54">
        <f>IF(Таблица1[[#This Row],[Next  F.H.]]="---","---",Таблица1[[#This Row],[Next  F.H.]]-$P$1)</f>
        <v>195</v>
      </c>
      <c r="AD195" s="54" t="str">
        <f>IF(Таблица1[[#This Row],[Next LND]]="---","---",Таблица1[[#This Row],[Next LND]]-$S$1)</f>
        <v>---</v>
      </c>
      <c r="AE195" s="54">
        <f ca="1">IF(Таблица1[[#This Row],[Next CAL]]="---","---",Таблица1[[#This Row],[Next CAL]]-$U$1)</f>
        <v>60.25</v>
      </c>
    </row>
    <row r="196" spans="2:32" ht="36" customHeight="1" x14ac:dyDescent="0.25">
      <c r="B196" s="36">
        <v>30</v>
      </c>
      <c r="C196" s="37" t="s">
        <v>350</v>
      </c>
      <c r="D196" s="38" t="s">
        <v>755</v>
      </c>
      <c r="E196" s="39" t="s">
        <v>756</v>
      </c>
      <c r="F196" s="39" t="s">
        <v>757</v>
      </c>
      <c r="G196" s="39"/>
      <c r="H196" s="39" t="s">
        <v>680</v>
      </c>
      <c r="I196" s="40" t="s">
        <v>80</v>
      </c>
      <c r="J196" s="128" t="s">
        <v>681</v>
      </c>
      <c r="K196" s="38" t="s">
        <v>87</v>
      </c>
      <c r="L196" s="42" t="s">
        <v>52</v>
      </c>
      <c r="M196" s="43" t="s">
        <v>53</v>
      </c>
      <c r="N196" s="38" t="s">
        <v>54</v>
      </c>
      <c r="O196" s="44">
        <v>0.5</v>
      </c>
      <c r="P196" s="45" t="s">
        <v>55</v>
      </c>
      <c r="Q196" s="45" t="s">
        <v>55</v>
      </c>
      <c r="R196" s="46" t="str">
        <f>Таблица1[[#This Row],[Task number]]</f>
        <v>30-20/156</v>
      </c>
      <c r="S196" s="55" t="str">
        <f>Таблица1[[#This Row],[Item Name]]&amp;" - "&amp;Таблица1[[#This Row],[Task Description]]&amp;". "&amp;Таблица1[[#This Row],[Data Module Reference]]</f>
        <v>Engine air intake de-ice lip - Examine and look for signs of gas leaks - none are permitted. -</v>
      </c>
      <c r="T196" s="129">
        <v>300</v>
      </c>
      <c r="U196" s="129"/>
      <c r="V196" s="129">
        <v>12</v>
      </c>
      <c r="W196" s="49">
        <v>1251</v>
      </c>
      <c r="X196" s="49">
        <v>862</v>
      </c>
      <c r="Y196" s="50">
        <v>45478</v>
      </c>
      <c r="Z196" s="51">
        <f>IF(Таблица1[[#This Row],[F.H.]]=0,"---",Таблица1[[#This Row],[F.H.]]+Таблица1[[#This Row],[Last F.H.]])</f>
        <v>1551</v>
      </c>
      <c r="AA196" s="52" t="str">
        <f>IF(Таблица1[[#This Row],[LND]]=0,"---",Таблица1[[#This Row],[LND]]+Таблица1[[#This Row],[Last LND]])</f>
        <v>---</v>
      </c>
      <c r="AB196" s="53">
        <f>IF(Таблица1[[#This Row],[MON]]=0,"---",Таблица1[[#This Row],[Last CAL]]+(Таблица1[[#This Row],[MON]]*30.4375))</f>
        <v>45843.25</v>
      </c>
      <c r="AC196" s="54">
        <f>IF(Таблица1[[#This Row],[Next  F.H.]]="---","---",Таблица1[[#This Row],[Next  F.H.]]-$P$1)</f>
        <v>195</v>
      </c>
      <c r="AD196" s="54" t="str">
        <f>IF(Таблица1[[#This Row],[Next LND]]="---","---",Таблица1[[#This Row],[Next LND]]-$S$1)</f>
        <v>---</v>
      </c>
      <c r="AE196" s="54">
        <f ca="1">IF(Таблица1[[#This Row],[Next CAL]]="---","---",Таблица1[[#This Row],[Next CAL]]-$U$1)</f>
        <v>60.25</v>
      </c>
    </row>
    <row r="197" spans="2:32" ht="36" customHeight="1" x14ac:dyDescent="0.25">
      <c r="B197" s="36">
        <v>32</v>
      </c>
      <c r="C197" s="37" t="s">
        <v>93</v>
      </c>
      <c r="D197" s="38" t="s">
        <v>758</v>
      </c>
      <c r="E197" s="39" t="s">
        <v>759</v>
      </c>
      <c r="F197" s="39" t="s">
        <v>760</v>
      </c>
      <c r="G197" s="39"/>
      <c r="H197" s="39" t="s">
        <v>680</v>
      </c>
      <c r="I197" s="40" t="s">
        <v>761</v>
      </c>
      <c r="J197" s="128" t="s">
        <v>681</v>
      </c>
      <c r="K197" s="38" t="s">
        <v>87</v>
      </c>
      <c r="L197" s="42" t="s">
        <v>52</v>
      </c>
      <c r="M197" s="43" t="s">
        <v>53</v>
      </c>
      <c r="N197" s="38" t="s">
        <v>54</v>
      </c>
      <c r="O197" s="44">
        <v>0.5</v>
      </c>
      <c r="P197" s="45" t="s">
        <v>762</v>
      </c>
      <c r="Q197" s="45" t="s">
        <v>763</v>
      </c>
      <c r="R197" s="46" t="str">
        <f>Таблица1[[#This Row],[Task number]]</f>
        <v>32-40/172</v>
      </c>
      <c r="S197" s="55" t="str">
        <f>Таблица1[[#This Row],[Item Name]]&amp;" - "&amp;Таблица1[[#This Row],[Task Description]]&amp;". "&amp;Таблица1[[#This Row],[Data Module Reference]]</f>
        <v>Main wheel tires - Examine and check tire pressure. 12-B-12-10-04-00A-902A-A</v>
      </c>
      <c r="T197" s="129">
        <v>300</v>
      </c>
      <c r="U197" s="129"/>
      <c r="V197" s="129">
        <v>12</v>
      </c>
      <c r="W197" s="49">
        <v>1251</v>
      </c>
      <c r="X197" s="49">
        <v>862</v>
      </c>
      <c r="Y197" s="50">
        <v>45478</v>
      </c>
      <c r="Z197" s="51">
        <f>IF(Таблица1[[#This Row],[F.H.]]=0,"---",Таблица1[[#This Row],[F.H.]]+Таблица1[[#This Row],[Last F.H.]])</f>
        <v>1551</v>
      </c>
      <c r="AA197" s="52" t="str">
        <f>IF(Таблица1[[#This Row],[LND]]=0,"---",Таблица1[[#This Row],[LND]]+Таблица1[[#This Row],[Last LND]])</f>
        <v>---</v>
      </c>
      <c r="AB197" s="53">
        <f>IF(Таблица1[[#This Row],[MON]]=0,"---",Таблица1[[#This Row],[Last CAL]]+(Таблица1[[#This Row],[MON]]*30.4375))</f>
        <v>45843.25</v>
      </c>
      <c r="AC197" s="54">
        <f>IF(Таблица1[[#This Row],[Next  F.H.]]="---","---",Таблица1[[#This Row],[Next  F.H.]]-$P$1)</f>
        <v>195</v>
      </c>
      <c r="AD197" s="54" t="str">
        <f>IF(Таблица1[[#This Row],[Next LND]]="---","---",Таблица1[[#This Row],[Next LND]]-$S$1)</f>
        <v>---</v>
      </c>
      <c r="AE197" s="54">
        <f ca="1">IF(Таблица1[[#This Row],[Next CAL]]="---","---",Таблица1[[#This Row],[Next CAL]]-$U$1)</f>
        <v>60.25</v>
      </c>
    </row>
    <row r="198" spans="2:32" ht="36" customHeight="1" x14ac:dyDescent="0.25">
      <c r="B198" s="36">
        <v>32</v>
      </c>
      <c r="C198" s="37" t="s">
        <v>93</v>
      </c>
      <c r="D198" s="38" t="s">
        <v>764</v>
      </c>
      <c r="E198" s="39" t="s">
        <v>765</v>
      </c>
      <c r="F198" s="39" t="s">
        <v>760</v>
      </c>
      <c r="G198" s="39"/>
      <c r="H198" s="39" t="s">
        <v>680</v>
      </c>
      <c r="I198" s="40" t="s">
        <v>761</v>
      </c>
      <c r="J198" s="128" t="s">
        <v>681</v>
      </c>
      <c r="K198" s="38" t="s">
        <v>87</v>
      </c>
      <c r="L198" s="42" t="s">
        <v>52</v>
      </c>
      <c r="M198" s="43" t="s">
        <v>53</v>
      </c>
      <c r="N198" s="38" t="s">
        <v>54</v>
      </c>
      <c r="O198" s="44">
        <v>0.5</v>
      </c>
      <c r="P198" s="45" t="s">
        <v>766</v>
      </c>
      <c r="Q198" s="45" t="s">
        <v>763</v>
      </c>
      <c r="R198" s="46" t="str">
        <f>Таблица1[[#This Row],[Task number]]</f>
        <v>32-40/174</v>
      </c>
      <c r="S198" s="55" t="str">
        <f>Таблица1[[#This Row],[Item Name]]&amp;" - "&amp;Таблица1[[#This Row],[Task Description]]&amp;". "&amp;Таблица1[[#This Row],[Data Module Reference]]</f>
        <v>Nose wheel tire - Examine and check tire pressure. 12-B-12-10-04-00A-902A-A</v>
      </c>
      <c r="T198" s="129">
        <v>300</v>
      </c>
      <c r="U198" s="129"/>
      <c r="V198" s="129">
        <v>12</v>
      </c>
      <c r="W198" s="49">
        <v>1251</v>
      </c>
      <c r="X198" s="49">
        <v>862</v>
      </c>
      <c r="Y198" s="50">
        <v>45478</v>
      </c>
      <c r="Z198" s="51">
        <f>IF(Таблица1[[#This Row],[F.H.]]=0,"---",Таблица1[[#This Row],[F.H.]]+Таблица1[[#This Row],[Last F.H.]])</f>
        <v>1551</v>
      </c>
      <c r="AA198" s="52" t="str">
        <f>IF(Таблица1[[#This Row],[LND]]=0,"---",Таблица1[[#This Row],[LND]]+Таблица1[[#This Row],[Last LND]])</f>
        <v>---</v>
      </c>
      <c r="AB198" s="53">
        <f>IF(Таблица1[[#This Row],[MON]]=0,"---",Таблица1[[#This Row],[Last CAL]]+(Таблица1[[#This Row],[MON]]*30.4375))</f>
        <v>45843.25</v>
      </c>
      <c r="AC198" s="54">
        <f>IF(Таблица1[[#This Row],[Next  F.H.]]="---","---",Таблица1[[#This Row],[Next  F.H.]]-$P$1)</f>
        <v>195</v>
      </c>
      <c r="AD198" s="54" t="str">
        <f>IF(Таблица1[[#This Row],[Next LND]]="---","---",Таблица1[[#This Row],[Next LND]]-$S$1)</f>
        <v>---</v>
      </c>
      <c r="AE198" s="54">
        <f ca="1">IF(Таблица1[[#This Row],[Next CAL]]="---","---",Таблица1[[#This Row],[Next CAL]]-$U$1)</f>
        <v>60.25</v>
      </c>
    </row>
    <row r="199" spans="2:32" ht="36" customHeight="1" x14ac:dyDescent="0.25">
      <c r="B199" s="36">
        <v>32</v>
      </c>
      <c r="C199" s="37" t="s">
        <v>93</v>
      </c>
      <c r="D199" s="38" t="s">
        <v>767</v>
      </c>
      <c r="E199" s="39" t="s">
        <v>768</v>
      </c>
      <c r="F199" s="39" t="s">
        <v>769</v>
      </c>
      <c r="G199" s="39" t="s">
        <v>770</v>
      </c>
      <c r="H199" s="39" t="s">
        <v>680</v>
      </c>
      <c r="I199" s="40" t="s">
        <v>80</v>
      </c>
      <c r="J199" s="128" t="s">
        <v>681</v>
      </c>
      <c r="K199" s="38" t="s">
        <v>87</v>
      </c>
      <c r="L199" s="42" t="s">
        <v>52</v>
      </c>
      <c r="M199" s="43" t="s">
        <v>53</v>
      </c>
      <c r="N199" s="38" t="s">
        <v>54</v>
      </c>
      <c r="O199" s="44">
        <v>1</v>
      </c>
      <c r="P199" s="45" t="s">
        <v>55</v>
      </c>
      <c r="Q199" s="45" t="s">
        <v>55</v>
      </c>
      <c r="R199" s="46" t="str">
        <f>Таблица1[[#This Row],[Task number]]</f>
        <v>32-40/175</v>
      </c>
      <c r="S199" s="55" t="str">
        <f>Таблица1[[#This Row],[Item Name]]&amp;" - "&amp;Таблица1[[#This Row],[Task Description]]&amp;". "&amp;Таблица1[[#This Row],[Data Module Reference]]</f>
        <v>Brake system - Apply the parking brake. Examine the brake units.. -</v>
      </c>
      <c r="T199" s="129">
        <v>300</v>
      </c>
      <c r="U199" s="129"/>
      <c r="V199" s="129">
        <v>12</v>
      </c>
      <c r="W199" s="49">
        <v>1251</v>
      </c>
      <c r="X199" s="49">
        <v>862</v>
      </c>
      <c r="Y199" s="50">
        <v>45478</v>
      </c>
      <c r="Z199" s="51">
        <f>IF(Таблица1[[#This Row],[F.H.]]=0,"---",Таблица1[[#This Row],[F.H.]]+Таблица1[[#This Row],[Last F.H.]])</f>
        <v>1551</v>
      </c>
      <c r="AA199" s="52" t="str">
        <f>IF(Таблица1[[#This Row],[LND]]=0,"---",Таблица1[[#This Row],[LND]]+Таблица1[[#This Row],[Last LND]])</f>
        <v>---</v>
      </c>
      <c r="AB199" s="53">
        <f>IF(Таблица1[[#This Row],[MON]]=0,"---",Таблица1[[#This Row],[Last CAL]]+(Таблица1[[#This Row],[MON]]*30.4375))</f>
        <v>45843.25</v>
      </c>
      <c r="AC199" s="54">
        <f>IF(Таблица1[[#This Row],[Next  F.H.]]="---","---",Таблица1[[#This Row],[Next  F.H.]]-$P$1)</f>
        <v>195</v>
      </c>
      <c r="AD199" s="54" t="str">
        <f>IF(Таблица1[[#This Row],[Next LND]]="---","---",Таблица1[[#This Row],[Next LND]]-$S$1)</f>
        <v>---</v>
      </c>
      <c r="AE199" s="54">
        <f ca="1">IF(Таблица1[[#This Row],[Next CAL]]="---","---",Таблица1[[#This Row],[Next CAL]]-$U$1)</f>
        <v>60.25</v>
      </c>
    </row>
    <row r="200" spans="2:32" ht="36" customHeight="1" x14ac:dyDescent="0.25">
      <c r="B200" s="36">
        <v>32</v>
      </c>
      <c r="C200" s="37" t="s">
        <v>93</v>
      </c>
      <c r="D200" s="38" t="s">
        <v>771</v>
      </c>
      <c r="E200" s="39" t="s">
        <v>772</v>
      </c>
      <c r="F200" s="39" t="s">
        <v>773</v>
      </c>
      <c r="G200" s="39"/>
      <c r="H200" s="39" t="s">
        <v>680</v>
      </c>
      <c r="I200" s="40" t="s">
        <v>774</v>
      </c>
      <c r="J200" s="128" t="s">
        <v>681</v>
      </c>
      <c r="K200" s="38" t="s">
        <v>87</v>
      </c>
      <c r="L200" s="42" t="s">
        <v>52</v>
      </c>
      <c r="M200" s="43" t="s">
        <v>53</v>
      </c>
      <c r="N200" s="38" t="s">
        <v>54</v>
      </c>
      <c r="O200" s="44">
        <v>0.2</v>
      </c>
      <c r="P200" s="45" t="s">
        <v>775</v>
      </c>
      <c r="Q200" s="45" t="s">
        <v>776</v>
      </c>
      <c r="R200" s="46" t="str">
        <f>Таблица1[[#This Row],[Task number]]</f>
        <v>32-40/176</v>
      </c>
      <c r="S200" s="55" t="str">
        <f>Таблица1[[#This Row],[Item Name]]&amp;" - "&amp;Таблица1[[#This Row],[Task Description]]&amp;". "&amp;Таблица1[[#This Row],[Data Module Reference]]</f>
        <v>Fluid reservoir - Check and replenish, if necessary. 12-B-12-10-02-00A-902A-A</v>
      </c>
      <c r="T200" s="129">
        <v>300</v>
      </c>
      <c r="U200" s="129"/>
      <c r="V200" s="129">
        <v>12</v>
      </c>
      <c r="W200" s="49">
        <v>1251</v>
      </c>
      <c r="X200" s="49">
        <v>862</v>
      </c>
      <c r="Y200" s="50">
        <v>45478</v>
      </c>
      <c r="Z200" s="51">
        <f>IF(Таблица1[[#This Row],[F.H.]]=0,"---",Таблица1[[#This Row],[F.H.]]+Таблица1[[#This Row],[Last F.H.]])</f>
        <v>1551</v>
      </c>
      <c r="AA200" s="52" t="str">
        <f>IF(Таблица1[[#This Row],[LND]]=0,"---",Таблица1[[#This Row],[LND]]+Таблица1[[#This Row],[Last LND]])</f>
        <v>---</v>
      </c>
      <c r="AB200" s="53">
        <f>IF(Таблица1[[#This Row],[MON]]=0,"---",Таблица1[[#This Row],[Last CAL]]+(Таблица1[[#This Row],[MON]]*30.4375))</f>
        <v>45843.25</v>
      </c>
      <c r="AC200" s="54">
        <f>IF(Таблица1[[#This Row],[Next  F.H.]]="---","---",Таблица1[[#This Row],[Next  F.H.]]-$P$1)</f>
        <v>195</v>
      </c>
      <c r="AD200" s="54" t="str">
        <f>IF(Таблица1[[#This Row],[Next LND]]="---","---",Таблица1[[#This Row],[Next LND]]-$S$1)</f>
        <v>---</v>
      </c>
      <c r="AE200" s="54">
        <f ca="1">IF(Таблица1[[#This Row],[Next CAL]]="---","---",Таблица1[[#This Row],[Next CAL]]-$U$1)</f>
        <v>60.25</v>
      </c>
    </row>
    <row r="201" spans="2:32" ht="36" customHeight="1" x14ac:dyDescent="0.25">
      <c r="B201" s="36">
        <v>33</v>
      </c>
      <c r="C201" s="37" t="s">
        <v>777</v>
      </c>
      <c r="D201" s="38" t="s">
        <v>778</v>
      </c>
      <c r="E201" s="39" t="s">
        <v>779</v>
      </c>
      <c r="F201" s="39" t="s">
        <v>232</v>
      </c>
      <c r="G201" s="39"/>
      <c r="H201" s="39" t="s">
        <v>680</v>
      </c>
      <c r="I201" s="40" t="s">
        <v>780</v>
      </c>
      <c r="J201" s="128" t="s">
        <v>681</v>
      </c>
      <c r="K201" s="94" t="s">
        <v>106</v>
      </c>
      <c r="L201" s="42" t="s">
        <v>52</v>
      </c>
      <c r="M201" s="43" t="s">
        <v>53</v>
      </c>
      <c r="N201" s="38" t="s">
        <v>54</v>
      </c>
      <c r="O201" s="44">
        <v>0.2</v>
      </c>
      <c r="P201" s="45" t="s">
        <v>781</v>
      </c>
      <c r="Q201" s="45" t="s">
        <v>55</v>
      </c>
      <c r="R201" s="46" t="str">
        <f>Таблица1[[#This Row],[Task number]]</f>
        <v>33-40/177</v>
      </c>
      <c r="S201" s="55" t="str">
        <f>Таблица1[[#This Row],[Item Name]]&amp;" - "&amp;Таблица1[[#This Row],[Task Description]]&amp;". "&amp;Таблица1[[#This Row],[Data Module Reference]]</f>
        <v>Exterior lighting - Operational test. 12-B-33-40-00-00A-903A-A</v>
      </c>
      <c r="T201" s="129">
        <v>300</v>
      </c>
      <c r="U201" s="129"/>
      <c r="V201" s="129">
        <v>12</v>
      </c>
      <c r="W201" s="49">
        <v>1251</v>
      </c>
      <c r="X201" s="49">
        <v>862</v>
      </c>
      <c r="Y201" s="50">
        <v>45478</v>
      </c>
      <c r="Z201" s="51">
        <f>IF(Таблица1[[#This Row],[F.H.]]=0,"---",Таблица1[[#This Row],[F.H.]]+Таблица1[[#This Row],[Last F.H.]])</f>
        <v>1551</v>
      </c>
      <c r="AA201" s="52" t="str">
        <f>IF(Таблица1[[#This Row],[LND]]=0,"---",Таблица1[[#This Row],[LND]]+Таблица1[[#This Row],[Last LND]])</f>
        <v>---</v>
      </c>
      <c r="AB201" s="53">
        <f>IF(Таблица1[[#This Row],[MON]]=0,"---",Таблица1[[#This Row],[Last CAL]]+(Таблица1[[#This Row],[MON]]*30.4375))</f>
        <v>45843.25</v>
      </c>
      <c r="AC201" s="54">
        <f>IF(Таблица1[[#This Row],[Next  F.H.]]="---","---",Таблица1[[#This Row],[Next  F.H.]]-$P$1)</f>
        <v>195</v>
      </c>
      <c r="AD201" s="54" t="str">
        <f>IF(Таблица1[[#This Row],[Next LND]]="---","---",Таблица1[[#This Row],[Next LND]]-$S$1)</f>
        <v>---</v>
      </c>
      <c r="AE201" s="54">
        <f ca="1">IF(Таблица1[[#This Row],[Next CAL]]="---","---",Таблица1[[#This Row],[Next CAL]]-$U$1)</f>
        <v>60.25</v>
      </c>
    </row>
    <row r="202" spans="2:32" ht="36" customHeight="1" x14ac:dyDescent="0.25">
      <c r="B202" s="36">
        <v>33</v>
      </c>
      <c r="C202" s="37" t="s">
        <v>777</v>
      </c>
      <c r="D202" s="38" t="s">
        <v>782</v>
      </c>
      <c r="E202" s="39" t="s">
        <v>783</v>
      </c>
      <c r="F202" s="39" t="s">
        <v>96</v>
      </c>
      <c r="G202" s="39"/>
      <c r="H202" s="39" t="s">
        <v>680</v>
      </c>
      <c r="I202" s="40" t="s">
        <v>80</v>
      </c>
      <c r="J202" s="128" t="s">
        <v>681</v>
      </c>
      <c r="K202" s="38" t="s">
        <v>106</v>
      </c>
      <c r="L202" s="42" t="s">
        <v>52</v>
      </c>
      <c r="M202" s="43" t="s">
        <v>53</v>
      </c>
      <c r="N202" s="38" t="s">
        <v>54</v>
      </c>
      <c r="O202" s="44">
        <v>0.2</v>
      </c>
      <c r="P202" s="45" t="s">
        <v>55</v>
      </c>
      <c r="Q202" s="45" t="s">
        <v>55</v>
      </c>
      <c r="R202" s="46" t="str">
        <f>Таблица1[[#This Row],[Task number]]</f>
        <v>33-41/178</v>
      </c>
      <c r="S202" s="55" t="str">
        <f>Таблица1[[#This Row],[Item Name]]&amp;" - "&amp;Таблица1[[#This Row],[Task Description]]&amp;". "&amp;Таблица1[[#This Row],[Data Module Reference]]</f>
        <v>Landing lights - Examine. -</v>
      </c>
      <c r="T202" s="129">
        <v>300</v>
      </c>
      <c r="U202" s="129"/>
      <c r="V202" s="129">
        <v>12</v>
      </c>
      <c r="W202" s="49">
        <v>1251</v>
      </c>
      <c r="X202" s="49">
        <v>862</v>
      </c>
      <c r="Y202" s="50">
        <v>45478</v>
      </c>
      <c r="Z202" s="51">
        <f>IF(Таблица1[[#This Row],[F.H.]]=0,"---",Таблица1[[#This Row],[F.H.]]+Таблица1[[#This Row],[Last F.H.]])</f>
        <v>1551</v>
      </c>
      <c r="AA202" s="52" t="str">
        <f>IF(Таблица1[[#This Row],[LND]]=0,"---",Таблица1[[#This Row],[LND]]+Таблица1[[#This Row],[Last LND]])</f>
        <v>---</v>
      </c>
      <c r="AB202" s="53">
        <f>IF(Таблица1[[#This Row],[MON]]=0,"---",Таблица1[[#This Row],[Last CAL]]+(Таблица1[[#This Row],[MON]]*30.4375))</f>
        <v>45843.25</v>
      </c>
      <c r="AC202" s="54">
        <f>IF(Таблица1[[#This Row],[Next  F.H.]]="---","---",Таблица1[[#This Row],[Next  F.H.]]-$P$1)</f>
        <v>195</v>
      </c>
      <c r="AD202" s="54" t="str">
        <f>IF(Таблица1[[#This Row],[Next LND]]="---","---",Таблица1[[#This Row],[Next LND]]-$S$1)</f>
        <v>---</v>
      </c>
      <c r="AE202" s="54">
        <f ca="1">IF(Таблица1[[#This Row],[Next CAL]]="---","---",Таблица1[[#This Row],[Next CAL]]-$U$1)</f>
        <v>60.25</v>
      </c>
    </row>
    <row r="203" spans="2:32" ht="36" customHeight="1" x14ac:dyDescent="0.25">
      <c r="B203" s="36">
        <v>33</v>
      </c>
      <c r="C203" s="37" t="s">
        <v>777</v>
      </c>
      <c r="D203" s="38" t="s">
        <v>784</v>
      </c>
      <c r="E203" s="39" t="s">
        <v>785</v>
      </c>
      <c r="F203" s="39" t="s">
        <v>96</v>
      </c>
      <c r="G203" s="39"/>
      <c r="H203" s="39" t="s">
        <v>680</v>
      </c>
      <c r="I203" s="40" t="s">
        <v>80</v>
      </c>
      <c r="J203" s="128" t="s">
        <v>681</v>
      </c>
      <c r="K203" s="38" t="s">
        <v>106</v>
      </c>
      <c r="L203" s="42" t="s">
        <v>52</v>
      </c>
      <c r="M203" s="43" t="s">
        <v>53</v>
      </c>
      <c r="N203" s="38" t="s">
        <v>54</v>
      </c>
      <c r="O203" s="44">
        <v>0.2</v>
      </c>
      <c r="P203" s="45" t="s">
        <v>55</v>
      </c>
      <c r="Q203" s="45" t="s">
        <v>55</v>
      </c>
      <c r="R203" s="46" t="str">
        <f>Таблица1[[#This Row],[Task number]]</f>
        <v>33-42/179</v>
      </c>
      <c r="S203" s="55" t="str">
        <f>Таблица1[[#This Row],[Item Name]]&amp;" - "&amp;Таблица1[[#This Row],[Task Description]]&amp;". "&amp;Таблица1[[#This Row],[Data Module Reference]]</f>
        <v>Taxi lights - Examine. -</v>
      </c>
      <c r="T203" s="129">
        <v>300</v>
      </c>
      <c r="U203" s="129"/>
      <c r="V203" s="129">
        <v>12</v>
      </c>
      <c r="W203" s="49">
        <v>1251</v>
      </c>
      <c r="X203" s="49">
        <v>862</v>
      </c>
      <c r="Y203" s="50">
        <v>45478</v>
      </c>
      <c r="Z203" s="51">
        <f>IF(Таблица1[[#This Row],[F.H.]]=0,"---",Таблица1[[#This Row],[F.H.]]+Таблица1[[#This Row],[Last F.H.]])</f>
        <v>1551</v>
      </c>
      <c r="AA203" s="52" t="str">
        <f>IF(Таблица1[[#This Row],[LND]]=0,"---",Таблица1[[#This Row],[LND]]+Таблица1[[#This Row],[Last LND]])</f>
        <v>---</v>
      </c>
      <c r="AB203" s="53">
        <f>IF(Таблица1[[#This Row],[MON]]=0,"---",Таблица1[[#This Row],[Last CAL]]+(Таблица1[[#This Row],[MON]]*30.4375))</f>
        <v>45843.25</v>
      </c>
      <c r="AC203" s="54">
        <f>IF(Таблица1[[#This Row],[Next  F.H.]]="---","---",Таблица1[[#This Row],[Next  F.H.]]-$P$1)</f>
        <v>195</v>
      </c>
      <c r="AD203" s="54" t="str">
        <f>IF(Таблица1[[#This Row],[Next LND]]="---","---",Таблица1[[#This Row],[Next LND]]-$S$1)</f>
        <v>---</v>
      </c>
      <c r="AE203" s="54">
        <f ca="1">IF(Таблица1[[#This Row],[Next CAL]]="---","---",Таблица1[[#This Row],[Next CAL]]-$U$1)</f>
        <v>60.25</v>
      </c>
    </row>
    <row r="204" spans="2:32" ht="36" customHeight="1" x14ac:dyDescent="0.25">
      <c r="B204" s="36">
        <v>33</v>
      </c>
      <c r="C204" s="37" t="s">
        <v>777</v>
      </c>
      <c r="D204" s="38" t="s">
        <v>786</v>
      </c>
      <c r="E204" s="39" t="s">
        <v>787</v>
      </c>
      <c r="F204" s="39" t="s">
        <v>96</v>
      </c>
      <c r="G204" s="39"/>
      <c r="H204" s="39" t="s">
        <v>680</v>
      </c>
      <c r="I204" s="40" t="s">
        <v>80</v>
      </c>
      <c r="J204" s="128" t="s">
        <v>681</v>
      </c>
      <c r="K204" s="38" t="s">
        <v>106</v>
      </c>
      <c r="L204" s="42" t="s">
        <v>52</v>
      </c>
      <c r="M204" s="43" t="s">
        <v>53</v>
      </c>
      <c r="N204" s="38" t="s">
        <v>54</v>
      </c>
      <c r="O204" s="44">
        <v>0.2</v>
      </c>
      <c r="P204" s="45" t="s">
        <v>55</v>
      </c>
      <c r="Q204" s="45" t="s">
        <v>55</v>
      </c>
      <c r="R204" s="46" t="str">
        <f>Таблица1[[#This Row],[Task number]]</f>
        <v>33-43/180</v>
      </c>
      <c r="S204" s="55" t="str">
        <f>Таблица1[[#This Row],[Item Name]]&amp;" - "&amp;Таблица1[[#This Row],[Task Description]]&amp;". "&amp;Таблица1[[#This Row],[Data Module Reference]]</f>
        <v>Navigation and strobe lights - Examine. -</v>
      </c>
      <c r="T204" s="129">
        <v>300</v>
      </c>
      <c r="U204" s="129"/>
      <c r="V204" s="129">
        <v>12</v>
      </c>
      <c r="W204" s="49">
        <v>1251</v>
      </c>
      <c r="X204" s="49">
        <v>862</v>
      </c>
      <c r="Y204" s="50">
        <v>45478</v>
      </c>
      <c r="Z204" s="51">
        <f>IF(Таблица1[[#This Row],[F.H.]]=0,"---",Таблица1[[#This Row],[F.H.]]+Таблица1[[#This Row],[Last F.H.]])</f>
        <v>1551</v>
      </c>
      <c r="AA204" s="52" t="str">
        <f>IF(Таблица1[[#This Row],[LND]]=0,"---",Таблица1[[#This Row],[LND]]+Таблица1[[#This Row],[Last LND]])</f>
        <v>---</v>
      </c>
      <c r="AB204" s="53">
        <f>IF(Таблица1[[#This Row],[MON]]=0,"---",Таблица1[[#This Row],[Last CAL]]+(Таблица1[[#This Row],[MON]]*30.4375))</f>
        <v>45843.25</v>
      </c>
      <c r="AC204" s="54">
        <f>IF(Таблица1[[#This Row],[Next  F.H.]]="---","---",Таблица1[[#This Row],[Next  F.H.]]-$P$1)</f>
        <v>195</v>
      </c>
      <c r="AD204" s="54" t="str">
        <f>IF(Таблица1[[#This Row],[Next LND]]="---","---",Таблица1[[#This Row],[Next LND]]-$S$1)</f>
        <v>---</v>
      </c>
      <c r="AE204" s="54">
        <f ca="1">IF(Таблица1[[#This Row],[Next CAL]]="---","---",Таблица1[[#This Row],[Next CAL]]-$U$1)</f>
        <v>60.25</v>
      </c>
    </row>
    <row r="205" spans="2:32" ht="36" customHeight="1" x14ac:dyDescent="0.25">
      <c r="B205" s="36">
        <v>33</v>
      </c>
      <c r="C205" s="37" t="s">
        <v>777</v>
      </c>
      <c r="D205" s="38" t="s">
        <v>788</v>
      </c>
      <c r="E205" s="39" t="s">
        <v>789</v>
      </c>
      <c r="F205" s="39" t="s">
        <v>96</v>
      </c>
      <c r="G205" s="39"/>
      <c r="H205" s="39" t="s">
        <v>680</v>
      </c>
      <c r="I205" s="40" t="s">
        <v>80</v>
      </c>
      <c r="J205" s="128" t="s">
        <v>681</v>
      </c>
      <c r="K205" s="38" t="s">
        <v>106</v>
      </c>
      <c r="L205" s="42" t="s">
        <v>52</v>
      </c>
      <c r="M205" s="43" t="s">
        <v>53</v>
      </c>
      <c r="N205" s="38" t="s">
        <v>54</v>
      </c>
      <c r="O205" s="44">
        <v>0.2</v>
      </c>
      <c r="P205" s="45" t="s">
        <v>55</v>
      </c>
      <c r="Q205" s="45" t="s">
        <v>55</v>
      </c>
      <c r="R205" s="46" t="str">
        <f>Таблица1[[#This Row],[Task number]]</f>
        <v>33-44/181</v>
      </c>
      <c r="S205" s="55" t="str">
        <f>Таблица1[[#This Row],[Item Name]]&amp;" - "&amp;Таблица1[[#This Row],[Task Description]]&amp;". "&amp;Таблица1[[#This Row],[Data Module Reference]]</f>
        <v>Recognition lights (if installed) - Examine. -</v>
      </c>
      <c r="T205" s="129">
        <v>300</v>
      </c>
      <c r="U205" s="129"/>
      <c r="V205" s="129">
        <v>12</v>
      </c>
      <c r="W205" s="49">
        <v>1251</v>
      </c>
      <c r="X205" s="49">
        <v>862</v>
      </c>
      <c r="Y205" s="50">
        <v>45478</v>
      </c>
      <c r="Z205" s="51">
        <f>IF(Таблица1[[#This Row],[F.H.]]=0,"---",Таблица1[[#This Row],[F.H.]]+Таблица1[[#This Row],[Last F.H.]])</f>
        <v>1551</v>
      </c>
      <c r="AA205" s="52" t="str">
        <f>IF(Таблица1[[#This Row],[LND]]=0,"---",Таблица1[[#This Row],[LND]]+Таблица1[[#This Row],[Last LND]])</f>
        <v>---</v>
      </c>
      <c r="AB205" s="53">
        <f>IF(Таблица1[[#This Row],[MON]]=0,"---",Таблица1[[#This Row],[Last CAL]]+(Таблица1[[#This Row],[MON]]*30.4375))</f>
        <v>45843.25</v>
      </c>
      <c r="AC205" s="54">
        <f>IF(Таблица1[[#This Row],[Next  F.H.]]="---","---",Таблица1[[#This Row],[Next  F.H.]]-$P$1)</f>
        <v>195</v>
      </c>
      <c r="AD205" s="54" t="str">
        <f>IF(Таблица1[[#This Row],[Next LND]]="---","---",Таблица1[[#This Row],[Next LND]]-$S$1)</f>
        <v>---</v>
      </c>
      <c r="AE205" s="54">
        <f ca="1">IF(Таблица1[[#This Row],[Next CAL]]="---","---",Таблица1[[#This Row],[Next CAL]]-$U$1)</f>
        <v>60.25</v>
      </c>
    </row>
    <row r="206" spans="2:32" ht="36" customHeight="1" x14ac:dyDescent="0.25">
      <c r="B206" s="36">
        <v>33</v>
      </c>
      <c r="C206" s="37" t="s">
        <v>777</v>
      </c>
      <c r="D206" s="38" t="s">
        <v>790</v>
      </c>
      <c r="E206" s="39" t="s">
        <v>791</v>
      </c>
      <c r="F206" s="39" t="s">
        <v>96</v>
      </c>
      <c r="G206" s="39"/>
      <c r="H206" s="39" t="s">
        <v>680</v>
      </c>
      <c r="I206" s="40" t="s">
        <v>80</v>
      </c>
      <c r="J206" s="128" t="s">
        <v>681</v>
      </c>
      <c r="K206" s="38" t="s">
        <v>106</v>
      </c>
      <c r="L206" s="42" t="s">
        <v>52</v>
      </c>
      <c r="M206" s="43" t="s">
        <v>53</v>
      </c>
      <c r="N206" s="38" t="s">
        <v>54</v>
      </c>
      <c r="O206" s="44">
        <v>0.2</v>
      </c>
      <c r="P206" s="45" t="s">
        <v>55</v>
      </c>
      <c r="Q206" s="45" t="s">
        <v>55</v>
      </c>
      <c r="R206" s="46" t="str">
        <f>Таблица1[[#This Row],[Task number]]</f>
        <v>33-46/182</v>
      </c>
      <c r="S206" s="55" t="str">
        <f>Таблица1[[#This Row],[Item Name]]&amp;" - "&amp;Таблица1[[#This Row],[Task Description]]&amp;". "&amp;Таблица1[[#This Row],[Data Module Reference]]</f>
        <v>Beacon lights (if installed) - Examine. -</v>
      </c>
      <c r="T206" s="129">
        <v>300</v>
      </c>
      <c r="U206" s="129"/>
      <c r="V206" s="129">
        <v>12</v>
      </c>
      <c r="W206" s="49">
        <v>1251</v>
      </c>
      <c r="X206" s="49">
        <v>862</v>
      </c>
      <c r="Y206" s="50">
        <v>45478</v>
      </c>
      <c r="Z206" s="51">
        <f>IF(Таблица1[[#This Row],[F.H.]]=0,"---",Таблица1[[#This Row],[F.H.]]+Таблица1[[#This Row],[Last F.H.]])</f>
        <v>1551</v>
      </c>
      <c r="AA206" s="52" t="str">
        <f>IF(Таблица1[[#This Row],[LND]]=0,"---",Таблица1[[#This Row],[LND]]+Таблица1[[#This Row],[Last LND]])</f>
        <v>---</v>
      </c>
      <c r="AB206" s="53">
        <f>IF(Таблица1[[#This Row],[MON]]=0,"---",Таблица1[[#This Row],[Last CAL]]+(Таблица1[[#This Row],[MON]]*30.4375))</f>
        <v>45843.25</v>
      </c>
      <c r="AC206" s="54">
        <f>IF(Таблица1[[#This Row],[Next  F.H.]]="---","---",Таблица1[[#This Row],[Next  F.H.]]-$P$1)</f>
        <v>195</v>
      </c>
      <c r="AD206" s="54" t="str">
        <f>IF(Таблица1[[#This Row],[Next LND]]="---","---",Таблица1[[#This Row],[Next LND]]-$S$1)</f>
        <v>---</v>
      </c>
      <c r="AE206" s="54">
        <f ca="1">IF(Таблица1[[#This Row],[Next CAL]]="---","---",Таблица1[[#This Row],[Next CAL]]-$U$1)</f>
        <v>60.25</v>
      </c>
    </row>
    <row r="207" spans="2:32" ht="36" customHeight="1" x14ac:dyDescent="0.25">
      <c r="B207" s="36">
        <v>34</v>
      </c>
      <c r="C207" s="37" t="s">
        <v>374</v>
      </c>
      <c r="D207" s="38" t="s">
        <v>792</v>
      </c>
      <c r="E207" s="39" t="s">
        <v>793</v>
      </c>
      <c r="F207" s="39" t="s">
        <v>96</v>
      </c>
      <c r="G207" s="39"/>
      <c r="H207" s="39" t="s">
        <v>680</v>
      </c>
      <c r="I207" s="40" t="s">
        <v>80</v>
      </c>
      <c r="J207" s="128" t="s">
        <v>681</v>
      </c>
      <c r="K207" s="38" t="s">
        <v>106</v>
      </c>
      <c r="L207" s="42" t="s">
        <v>52</v>
      </c>
      <c r="M207" s="43" t="s">
        <v>53</v>
      </c>
      <c r="N207" s="38" t="s">
        <v>54</v>
      </c>
      <c r="O207" s="44">
        <v>0.5</v>
      </c>
      <c r="P207" s="45" t="s">
        <v>55</v>
      </c>
      <c r="Q207" s="45" t="s">
        <v>55</v>
      </c>
      <c r="R207" s="46" t="str">
        <f>Таблица1[[#This Row],[Task number]]</f>
        <v>34-00/184</v>
      </c>
      <c r="S207" s="55" t="str">
        <f>Таблица1[[#This Row],[Item Name]]&amp;" - "&amp;Таблица1[[#This Row],[Task Description]]&amp;". "&amp;Таблица1[[#This Row],[Data Module Reference]]</f>
        <v>Cockpit instruments and avionic equipment - Examine. -</v>
      </c>
      <c r="T207" s="129">
        <v>300</v>
      </c>
      <c r="U207" s="129"/>
      <c r="V207" s="129">
        <v>12</v>
      </c>
      <c r="W207" s="49">
        <v>1251</v>
      </c>
      <c r="X207" s="49">
        <v>862</v>
      </c>
      <c r="Y207" s="50">
        <v>45478</v>
      </c>
      <c r="Z207" s="51">
        <f>IF(Таблица1[[#This Row],[F.H.]]=0,"---",Таблица1[[#This Row],[F.H.]]+Таблица1[[#This Row],[Last F.H.]])</f>
        <v>1551</v>
      </c>
      <c r="AA207" s="52" t="str">
        <f>IF(Таблица1[[#This Row],[LND]]=0,"---",Таблица1[[#This Row],[LND]]+Таблица1[[#This Row],[Last LND]])</f>
        <v>---</v>
      </c>
      <c r="AB207" s="53">
        <f>IF(Таблица1[[#This Row],[MON]]=0,"---",Таблица1[[#This Row],[Last CAL]]+(Таблица1[[#This Row],[MON]]*30.4375))</f>
        <v>45843.25</v>
      </c>
      <c r="AC207" s="54">
        <f>IF(Таблица1[[#This Row],[Next  F.H.]]="---","---",Таблица1[[#This Row],[Next  F.H.]]-$P$1)</f>
        <v>195</v>
      </c>
      <c r="AD207" s="54" t="str">
        <f>IF(Таблица1[[#This Row],[Next LND]]="---","---",Таблица1[[#This Row],[Next LND]]-$S$1)</f>
        <v>---</v>
      </c>
      <c r="AE207" s="54">
        <f ca="1">IF(Таблица1[[#This Row],[Next CAL]]="---","---",Таблица1[[#This Row],[Next CAL]]-$U$1)</f>
        <v>60.25</v>
      </c>
    </row>
    <row r="208" spans="2:32" ht="36" customHeight="1" x14ac:dyDescent="0.25">
      <c r="B208" s="36">
        <v>34</v>
      </c>
      <c r="C208" s="37" t="s">
        <v>374</v>
      </c>
      <c r="D208" s="38" t="s">
        <v>794</v>
      </c>
      <c r="E208" s="39" t="s">
        <v>795</v>
      </c>
      <c r="F208" s="39" t="s">
        <v>96</v>
      </c>
      <c r="G208" s="39"/>
      <c r="H208" s="39" t="s">
        <v>680</v>
      </c>
      <c r="I208" s="40" t="s">
        <v>80</v>
      </c>
      <c r="J208" s="128" t="s">
        <v>681</v>
      </c>
      <c r="K208" s="38" t="s">
        <v>106</v>
      </c>
      <c r="L208" s="42" t="s">
        <v>52</v>
      </c>
      <c r="M208" s="43" t="s">
        <v>53</v>
      </c>
      <c r="N208" s="38" t="s">
        <v>54</v>
      </c>
      <c r="O208" s="44">
        <v>0.5</v>
      </c>
      <c r="P208" s="45" t="s">
        <v>55</v>
      </c>
      <c r="Q208" s="45" t="s">
        <v>55</v>
      </c>
      <c r="R208" s="46" t="str">
        <f>Таблица1[[#This Row],[Task number]]</f>
        <v>34-11/185</v>
      </c>
      <c r="S208" s="55" t="str">
        <f>Таблица1[[#This Row],[Item Name]]&amp;" - "&amp;Таблица1[[#This Row],[Task Description]]&amp;". "&amp;Таблица1[[#This Row],[Data Module Reference]]</f>
        <v>Pitot tube - Examine. -</v>
      </c>
      <c r="T208" s="129">
        <v>300</v>
      </c>
      <c r="U208" s="129"/>
      <c r="V208" s="129">
        <v>12</v>
      </c>
      <c r="W208" s="49">
        <v>1251</v>
      </c>
      <c r="X208" s="49">
        <v>862</v>
      </c>
      <c r="Y208" s="50">
        <v>45478</v>
      </c>
      <c r="Z208" s="51">
        <f>IF(Таблица1[[#This Row],[F.H.]]=0,"---",Таблица1[[#This Row],[F.H.]]+Таблица1[[#This Row],[Last F.H.]])</f>
        <v>1551</v>
      </c>
      <c r="AA208" s="52" t="str">
        <f>IF(Таблица1[[#This Row],[LND]]=0,"---",Таблица1[[#This Row],[LND]]+Таблица1[[#This Row],[Last LND]])</f>
        <v>---</v>
      </c>
      <c r="AB208" s="53">
        <f>IF(Таблица1[[#This Row],[MON]]=0,"---",Таблица1[[#This Row],[Last CAL]]+(Таблица1[[#This Row],[MON]]*30.4375))</f>
        <v>45843.25</v>
      </c>
      <c r="AC208" s="54">
        <f>IF(Таблица1[[#This Row],[Next  F.H.]]="---","---",Таблица1[[#This Row],[Next  F.H.]]-$P$1)</f>
        <v>195</v>
      </c>
      <c r="AD208" s="54" t="str">
        <f>IF(Таблица1[[#This Row],[Next LND]]="---","---",Таблица1[[#This Row],[Next LND]]-$S$1)</f>
        <v>---</v>
      </c>
      <c r="AE208" s="54">
        <f ca="1">IF(Таблица1[[#This Row],[Next CAL]]="---","---",Таблица1[[#This Row],[Next CAL]]-$U$1)</f>
        <v>60.25</v>
      </c>
    </row>
    <row r="209" spans="2:31" ht="36" customHeight="1" x14ac:dyDescent="0.25">
      <c r="B209" s="36">
        <v>34</v>
      </c>
      <c r="C209" s="37" t="s">
        <v>374</v>
      </c>
      <c r="D209" s="38" t="s">
        <v>796</v>
      </c>
      <c r="E209" s="39" t="s">
        <v>797</v>
      </c>
      <c r="F209" s="39" t="s">
        <v>96</v>
      </c>
      <c r="G209" s="39"/>
      <c r="H209" s="39" t="s">
        <v>680</v>
      </c>
      <c r="I209" s="40" t="s">
        <v>80</v>
      </c>
      <c r="J209" s="128" t="s">
        <v>681</v>
      </c>
      <c r="K209" s="38" t="s">
        <v>106</v>
      </c>
      <c r="L209" s="42" t="s">
        <v>52</v>
      </c>
      <c r="M209" s="43" t="s">
        <v>53</v>
      </c>
      <c r="N209" s="38" t="s">
        <v>54</v>
      </c>
      <c r="O209" s="44">
        <v>0.5</v>
      </c>
      <c r="P209" s="45" t="s">
        <v>55</v>
      </c>
      <c r="Q209" s="45" t="s">
        <v>55</v>
      </c>
      <c r="R209" s="46" t="str">
        <f>Таблица1[[#This Row],[Task number]]</f>
        <v>34-11/186</v>
      </c>
      <c r="S209" s="55" t="str">
        <f>Таблица1[[#This Row],[Item Name]]&amp;" - "&amp;Таблица1[[#This Row],[Task Description]]&amp;". "&amp;Таблица1[[#This Row],[Data Module Reference]]</f>
        <v>Static ports - Examine. -</v>
      </c>
      <c r="T209" s="129">
        <v>300</v>
      </c>
      <c r="U209" s="129"/>
      <c r="V209" s="129">
        <v>12</v>
      </c>
      <c r="W209" s="49">
        <v>1251</v>
      </c>
      <c r="X209" s="49">
        <v>862</v>
      </c>
      <c r="Y209" s="50">
        <v>45478</v>
      </c>
      <c r="Z209" s="51">
        <f>IF(Таблица1[[#This Row],[F.H.]]=0,"---",Таблица1[[#This Row],[F.H.]]+Таблица1[[#This Row],[Last F.H.]])</f>
        <v>1551</v>
      </c>
      <c r="AA209" s="52" t="str">
        <f>IF(Таблица1[[#This Row],[LND]]=0,"---",Таблица1[[#This Row],[LND]]+Таблица1[[#This Row],[Last LND]])</f>
        <v>---</v>
      </c>
      <c r="AB209" s="53">
        <f>IF(Таблица1[[#This Row],[MON]]=0,"---",Таблица1[[#This Row],[Last CAL]]+(Таблица1[[#This Row],[MON]]*30.4375))</f>
        <v>45843.25</v>
      </c>
      <c r="AC209" s="54">
        <f>IF(Таблица1[[#This Row],[Next  F.H.]]="---","---",Таблица1[[#This Row],[Next  F.H.]]-$P$1)</f>
        <v>195</v>
      </c>
      <c r="AD209" s="54" t="str">
        <f>IF(Таблица1[[#This Row],[Next LND]]="---","---",Таблица1[[#This Row],[Next LND]]-$S$1)</f>
        <v>---</v>
      </c>
      <c r="AE209" s="54">
        <f ca="1">IF(Таблица1[[#This Row],[Next CAL]]="---","---",Таблица1[[#This Row],[Next CAL]]-$U$1)</f>
        <v>60.25</v>
      </c>
    </row>
    <row r="210" spans="2:31" ht="36" customHeight="1" x14ac:dyDescent="0.25">
      <c r="B210" s="36">
        <v>35</v>
      </c>
      <c r="C210" s="37" t="s">
        <v>379</v>
      </c>
      <c r="D210" s="38" t="s">
        <v>798</v>
      </c>
      <c r="E210" s="39" t="s">
        <v>799</v>
      </c>
      <c r="F210" s="39" t="s">
        <v>800</v>
      </c>
      <c r="G210" s="39"/>
      <c r="H210" s="39" t="s">
        <v>680</v>
      </c>
      <c r="I210" s="40" t="s">
        <v>80</v>
      </c>
      <c r="J210" s="128" t="s">
        <v>681</v>
      </c>
      <c r="K210" s="38" t="s">
        <v>106</v>
      </c>
      <c r="L210" s="42" t="s">
        <v>52</v>
      </c>
      <c r="M210" s="43" t="s">
        <v>53</v>
      </c>
      <c r="N210" s="38" t="s">
        <v>54</v>
      </c>
      <c r="O210" s="44">
        <v>0.5</v>
      </c>
      <c r="P210" s="45" t="s">
        <v>55</v>
      </c>
      <c r="Q210" s="45" t="s">
        <v>55</v>
      </c>
      <c r="R210" s="46" t="str">
        <f>Таблица1[[#This Row],[Task number]]</f>
        <v>35-10/187</v>
      </c>
      <c r="S210" s="55" t="str">
        <f>Таблица1[[#This Row],[Item Name]]&amp;" - "&amp;Таблица1[[#This Row],[Task Description]]&amp;". "&amp;Таблица1[[#This Row],[Data Module Reference]]</f>
        <v>High pressure relief indicator (green disk) - Make sure that it is not damaged. -</v>
      </c>
      <c r="T210" s="129">
        <v>300</v>
      </c>
      <c r="U210" s="129"/>
      <c r="V210" s="129">
        <v>12</v>
      </c>
      <c r="W210" s="49">
        <v>1251</v>
      </c>
      <c r="X210" s="49">
        <v>862</v>
      </c>
      <c r="Y210" s="50">
        <v>45478</v>
      </c>
      <c r="Z210" s="51">
        <f>IF(Таблица1[[#This Row],[F.H.]]=0,"---",Таблица1[[#This Row],[F.H.]]+Таблица1[[#This Row],[Last F.H.]])</f>
        <v>1551</v>
      </c>
      <c r="AA210" s="52" t="str">
        <f>IF(Таблица1[[#This Row],[LND]]=0,"---",Таблица1[[#This Row],[LND]]+Таблица1[[#This Row],[Last LND]])</f>
        <v>---</v>
      </c>
      <c r="AB210" s="53">
        <f>IF(Таблица1[[#This Row],[MON]]=0,"---",Таблица1[[#This Row],[Last CAL]]+(Таблица1[[#This Row],[MON]]*30.4375))</f>
        <v>45843.25</v>
      </c>
      <c r="AC210" s="54">
        <f>IF(Таблица1[[#This Row],[Next  F.H.]]="---","---",Таблица1[[#This Row],[Next  F.H.]]-$P$1)</f>
        <v>195</v>
      </c>
      <c r="AD210" s="54" t="str">
        <f>IF(Таблица1[[#This Row],[Next LND]]="---","---",Таблица1[[#This Row],[Next LND]]-$S$1)</f>
        <v>---</v>
      </c>
      <c r="AE210" s="54">
        <f ca="1">IF(Таблица1[[#This Row],[Next CAL]]="---","---",Таблица1[[#This Row],[Next CAL]]-$U$1)</f>
        <v>60.25</v>
      </c>
    </row>
    <row r="211" spans="2:31" ht="36" customHeight="1" x14ac:dyDescent="0.25">
      <c r="B211" s="36">
        <v>46</v>
      </c>
      <c r="C211" s="37" t="s">
        <v>801</v>
      </c>
      <c r="D211" s="38" t="s">
        <v>802</v>
      </c>
      <c r="E211" s="39" t="s">
        <v>803</v>
      </c>
      <c r="F211" s="39" t="s">
        <v>232</v>
      </c>
      <c r="G211" s="39"/>
      <c r="H211" s="39" t="s">
        <v>680</v>
      </c>
      <c r="I211" s="40" t="s">
        <v>804</v>
      </c>
      <c r="J211" s="128" t="s">
        <v>681</v>
      </c>
      <c r="K211" s="38" t="s">
        <v>106</v>
      </c>
      <c r="L211" s="42" t="s">
        <v>52</v>
      </c>
      <c r="M211" s="43" t="s">
        <v>53</v>
      </c>
      <c r="N211" s="38" t="s">
        <v>54</v>
      </c>
      <c r="O211" s="44">
        <v>1</v>
      </c>
      <c r="P211" s="45" t="s">
        <v>55</v>
      </c>
      <c r="Q211" s="45" t="s">
        <v>55</v>
      </c>
      <c r="R211" s="46" t="str">
        <f>Таблица1[[#This Row],[Task number]]</f>
        <v>46-26/320</v>
      </c>
      <c r="S211" s="55" t="str">
        <f>Таблица1[[#This Row],[Item Name]]&amp;" - "&amp;Таблица1[[#This Row],[Task Description]]&amp;". "&amp;Таблица1[[#This Row],[Data Module Reference]]</f>
        <v>Pilot and copilot (if installed) PFD reversionary switches - Operational test. 12-B-46-30-05-00A-903A-A --- or  --- 12-B-46-30-06-00A-903A-A</v>
      </c>
      <c r="T211" s="129">
        <v>300</v>
      </c>
      <c r="U211" s="129"/>
      <c r="V211" s="129">
        <v>12</v>
      </c>
      <c r="W211" s="49">
        <v>1251</v>
      </c>
      <c r="X211" s="49">
        <v>862</v>
      </c>
      <c r="Y211" s="50">
        <v>45478</v>
      </c>
      <c r="Z211" s="51">
        <f>IF(Таблица1[[#This Row],[F.H.]]=0,"---",Таблица1[[#This Row],[F.H.]]+Таблица1[[#This Row],[Last F.H.]])</f>
        <v>1551</v>
      </c>
      <c r="AA211" s="52" t="str">
        <f>IF(Таблица1[[#This Row],[LND]]=0,"---",Таблица1[[#This Row],[LND]]+Таблица1[[#This Row],[Last LND]])</f>
        <v>---</v>
      </c>
      <c r="AB211" s="53">
        <f>IF(Таблица1[[#This Row],[MON]]=0,"---",Таблица1[[#This Row],[Last CAL]]+(Таблица1[[#This Row],[MON]]*30.4375))</f>
        <v>45843.25</v>
      </c>
      <c r="AC211" s="54">
        <f>IF(Таблица1[[#This Row],[Next  F.H.]]="---","---",Таблица1[[#This Row],[Next  F.H.]]-$P$1)</f>
        <v>195</v>
      </c>
      <c r="AD211" s="54" t="str">
        <f>IF(Таблица1[[#This Row],[Next LND]]="---","---",Таблица1[[#This Row],[Next LND]]-$S$1)</f>
        <v>---</v>
      </c>
      <c r="AE211" s="54">
        <f ca="1">IF(Таблица1[[#This Row],[Next CAL]]="---","---",Таблица1[[#This Row],[Next CAL]]-$U$1)</f>
        <v>60.25</v>
      </c>
    </row>
    <row r="212" spans="2:31" ht="36" customHeight="1" x14ac:dyDescent="0.25">
      <c r="B212" s="36">
        <v>46</v>
      </c>
      <c r="C212" s="37" t="s">
        <v>801</v>
      </c>
      <c r="D212" s="38" t="s">
        <v>805</v>
      </c>
      <c r="E212" s="39" t="s">
        <v>806</v>
      </c>
      <c r="F212" s="39" t="s">
        <v>232</v>
      </c>
      <c r="G212" s="39"/>
      <c r="H212" s="39" t="s">
        <v>680</v>
      </c>
      <c r="I212" s="40" t="s">
        <v>807</v>
      </c>
      <c r="J212" s="128" t="s">
        <v>681</v>
      </c>
      <c r="K212" s="38" t="s">
        <v>106</v>
      </c>
      <c r="L212" s="42" t="s">
        <v>52</v>
      </c>
      <c r="M212" s="43" t="s">
        <v>53</v>
      </c>
      <c r="N212" s="38" t="s">
        <v>54</v>
      </c>
      <c r="O212" s="44">
        <v>0.5</v>
      </c>
      <c r="P212" s="45" t="s">
        <v>55</v>
      </c>
      <c r="Q212" s="45" t="s">
        <v>55</v>
      </c>
      <c r="R212" s="46" t="str">
        <f>Таблица1[[#This Row],[Task number]]</f>
        <v>46-26/321</v>
      </c>
      <c r="S212" s="55" t="str">
        <f>Таблица1[[#This Row],[Item Name]]&amp;" - "&amp;Таблица1[[#This Row],[Task Description]]&amp;". "&amp;Таблица1[[#This Row],[Data Module Reference]]</f>
        <v>ADAHRS sensor source select switches - Operational test. 12-B-46-30-02-00A-903A-A</v>
      </c>
      <c r="T212" s="129">
        <v>300</v>
      </c>
      <c r="U212" s="129"/>
      <c r="V212" s="129">
        <v>12</v>
      </c>
      <c r="W212" s="49">
        <v>1251</v>
      </c>
      <c r="X212" s="49">
        <v>862</v>
      </c>
      <c r="Y212" s="50">
        <v>45478</v>
      </c>
      <c r="Z212" s="51">
        <f>IF(Таблица1[[#This Row],[F.H.]]=0,"---",Таблица1[[#This Row],[F.H.]]+Таблица1[[#This Row],[Last F.H.]])</f>
        <v>1551</v>
      </c>
      <c r="AA212" s="52" t="str">
        <f>IF(Таблица1[[#This Row],[LND]]=0,"---",Таблица1[[#This Row],[LND]]+Таблица1[[#This Row],[Last LND]])</f>
        <v>---</v>
      </c>
      <c r="AB212" s="53">
        <f>IF(Таблица1[[#This Row],[MON]]=0,"---",Таблица1[[#This Row],[Last CAL]]+(Таблица1[[#This Row],[MON]]*30.4375))</f>
        <v>45843.25</v>
      </c>
      <c r="AC212" s="54">
        <f>IF(Таблица1[[#This Row],[Next  F.H.]]="---","---",Таблица1[[#This Row],[Next  F.H.]]-$P$1)</f>
        <v>195</v>
      </c>
      <c r="AD212" s="54" t="str">
        <f>IF(Таблица1[[#This Row],[Next LND]]="---","---",Таблица1[[#This Row],[Next LND]]-$S$1)</f>
        <v>---</v>
      </c>
      <c r="AE212" s="54">
        <f ca="1">IF(Таблица1[[#This Row],[Next CAL]]="---","---",Таблица1[[#This Row],[Next CAL]]-$U$1)</f>
        <v>60.25</v>
      </c>
    </row>
    <row r="213" spans="2:31" ht="36" customHeight="1" x14ac:dyDescent="0.25">
      <c r="B213" s="36">
        <v>53</v>
      </c>
      <c r="C213" s="37" t="s">
        <v>187</v>
      </c>
      <c r="D213" s="38" t="s">
        <v>808</v>
      </c>
      <c r="E213" s="39" t="s">
        <v>809</v>
      </c>
      <c r="F213" s="39" t="s">
        <v>312</v>
      </c>
      <c r="G213" s="39" t="s">
        <v>810</v>
      </c>
      <c r="H213" s="39" t="s">
        <v>680</v>
      </c>
      <c r="I213" s="40" t="s">
        <v>80</v>
      </c>
      <c r="J213" s="128" t="s">
        <v>681</v>
      </c>
      <c r="K213" s="38" t="s">
        <v>87</v>
      </c>
      <c r="L213" s="42" t="s">
        <v>52</v>
      </c>
      <c r="M213" s="43" t="s">
        <v>53</v>
      </c>
      <c r="N213" s="38" t="s">
        <v>54</v>
      </c>
      <c r="O213" s="44">
        <v>2</v>
      </c>
      <c r="P213" s="45" t="s">
        <v>55</v>
      </c>
      <c r="Q213" s="45" t="s">
        <v>55</v>
      </c>
      <c r="R213" s="46" t="str">
        <f>Таблица1[[#This Row],[Task number]]</f>
        <v>53-00/196</v>
      </c>
      <c r="S213" s="55" t="str">
        <f>Таблица1[[#This Row],[Item Name]]&amp;" - "&amp;Таблица1[[#This Row],[Task Description]]&amp;". "&amp;Таблица1[[#This Row],[Data Module Reference]]</f>
        <v>Fuselage external surface - Examine.. -</v>
      </c>
      <c r="T213" s="129">
        <v>300</v>
      </c>
      <c r="U213" s="129"/>
      <c r="V213" s="129">
        <v>12</v>
      </c>
      <c r="W213" s="49">
        <v>1251</v>
      </c>
      <c r="X213" s="49">
        <v>862</v>
      </c>
      <c r="Y213" s="50">
        <v>45478</v>
      </c>
      <c r="Z213" s="51">
        <f>IF(Таблица1[[#This Row],[F.H.]]=0,"---",Таблица1[[#This Row],[F.H.]]+Таблица1[[#This Row],[Last F.H.]])</f>
        <v>1551</v>
      </c>
      <c r="AA213" s="52" t="str">
        <f>IF(Таблица1[[#This Row],[LND]]=0,"---",Таблица1[[#This Row],[LND]]+Таблица1[[#This Row],[Last LND]])</f>
        <v>---</v>
      </c>
      <c r="AB213" s="53">
        <f>IF(Таблица1[[#This Row],[MON]]=0,"---",Таблица1[[#This Row],[Last CAL]]+(Таблица1[[#This Row],[MON]]*30.4375))</f>
        <v>45843.25</v>
      </c>
      <c r="AC213" s="54">
        <f>IF(Таблица1[[#This Row],[Next  F.H.]]="---","---",Таблица1[[#This Row],[Next  F.H.]]-$P$1)</f>
        <v>195</v>
      </c>
      <c r="AD213" s="54" t="str">
        <f>IF(Таблица1[[#This Row],[Next LND]]="---","---",Таблица1[[#This Row],[Next LND]]-$S$1)</f>
        <v>---</v>
      </c>
      <c r="AE213" s="54">
        <f ca="1">IF(Таблица1[[#This Row],[Next CAL]]="---","---",Таблица1[[#This Row],[Next CAL]]-$U$1)</f>
        <v>60.25</v>
      </c>
    </row>
    <row r="214" spans="2:31" ht="36" customHeight="1" x14ac:dyDescent="0.25">
      <c r="B214" s="36">
        <v>55</v>
      </c>
      <c r="C214" s="37" t="s">
        <v>126</v>
      </c>
      <c r="D214" s="38" t="s">
        <v>811</v>
      </c>
      <c r="E214" s="39" t="s">
        <v>812</v>
      </c>
      <c r="F214" s="39" t="s">
        <v>96</v>
      </c>
      <c r="G214" s="39"/>
      <c r="H214" s="39" t="s">
        <v>680</v>
      </c>
      <c r="I214" s="40" t="s">
        <v>80</v>
      </c>
      <c r="J214" s="128" t="s">
        <v>681</v>
      </c>
      <c r="K214" s="38"/>
      <c r="L214" s="42" t="s">
        <v>52</v>
      </c>
      <c r="M214" s="43" t="s">
        <v>53</v>
      </c>
      <c r="N214" s="38" t="s">
        <v>54</v>
      </c>
      <c r="O214" s="44">
        <v>1</v>
      </c>
      <c r="P214" s="45" t="s">
        <v>55</v>
      </c>
      <c r="Q214" s="45" t="s">
        <v>55</v>
      </c>
      <c r="R214" s="46" t="str">
        <f>Таблица1[[#This Row],[Task number]]</f>
        <v>55-10/197</v>
      </c>
      <c r="S214" s="55" t="str">
        <f>Таблица1[[#This Row],[Item Name]]&amp;" - "&amp;Таблица1[[#This Row],[Task Description]]&amp;". "&amp;Таблица1[[#This Row],[Data Module Reference]]</f>
        <v>Horizontal stabilizer external surface - Examine. -</v>
      </c>
      <c r="T214" s="129">
        <v>300</v>
      </c>
      <c r="U214" s="129"/>
      <c r="V214" s="129">
        <v>12</v>
      </c>
      <c r="W214" s="49">
        <v>1251</v>
      </c>
      <c r="X214" s="49">
        <v>862</v>
      </c>
      <c r="Y214" s="50">
        <v>45478</v>
      </c>
      <c r="Z214" s="51">
        <f>IF(Таблица1[[#This Row],[F.H.]]=0,"---",Таблица1[[#This Row],[F.H.]]+Таблица1[[#This Row],[Last F.H.]])</f>
        <v>1551</v>
      </c>
      <c r="AA214" s="52" t="str">
        <f>IF(Таблица1[[#This Row],[LND]]=0,"---",Таблица1[[#This Row],[LND]]+Таблица1[[#This Row],[Last LND]])</f>
        <v>---</v>
      </c>
      <c r="AB214" s="53">
        <f>IF(Таблица1[[#This Row],[MON]]=0,"---",Таблица1[[#This Row],[Last CAL]]+(Таблица1[[#This Row],[MON]]*30.4375))</f>
        <v>45843.25</v>
      </c>
      <c r="AC214" s="54">
        <f>IF(Таблица1[[#This Row],[Next  F.H.]]="---","---",Таблица1[[#This Row],[Next  F.H.]]-$P$1)</f>
        <v>195</v>
      </c>
      <c r="AD214" s="54" t="str">
        <f>IF(Таблица1[[#This Row],[Next LND]]="---","---",Таблица1[[#This Row],[Next LND]]-$S$1)</f>
        <v>---</v>
      </c>
      <c r="AE214" s="54">
        <f ca="1">IF(Таблица1[[#This Row],[Next CAL]]="---","---",Таблица1[[#This Row],[Next CAL]]-$U$1)</f>
        <v>60.25</v>
      </c>
    </row>
    <row r="215" spans="2:31" ht="36" customHeight="1" x14ac:dyDescent="0.25">
      <c r="B215" s="36">
        <v>55</v>
      </c>
      <c r="C215" s="37" t="s">
        <v>126</v>
      </c>
      <c r="D215" s="38" t="s">
        <v>813</v>
      </c>
      <c r="E215" s="39" t="s">
        <v>814</v>
      </c>
      <c r="F215" s="39" t="s">
        <v>815</v>
      </c>
      <c r="G215" s="39" t="s">
        <v>816</v>
      </c>
      <c r="H215" s="39" t="s">
        <v>680</v>
      </c>
      <c r="I215" s="40" t="s">
        <v>817</v>
      </c>
      <c r="J215" s="128" t="s">
        <v>681</v>
      </c>
      <c r="K215" s="38" t="s">
        <v>87</v>
      </c>
      <c r="L215" s="42" t="s">
        <v>52</v>
      </c>
      <c r="M215" s="43" t="s">
        <v>53</v>
      </c>
      <c r="N215" s="38" t="s">
        <v>54</v>
      </c>
      <c r="O215" s="44">
        <v>1</v>
      </c>
      <c r="P215" s="45" t="s">
        <v>818</v>
      </c>
      <c r="Q215" s="45" t="s">
        <v>819</v>
      </c>
      <c r="R215" s="46" t="str">
        <f>Таблица1[[#This Row],[Task number]]</f>
        <v>55-30/198</v>
      </c>
      <c r="S215" s="55" t="str">
        <f>Таблица1[[#This Row],[Item Name]]&amp;" - "&amp;Таблица1[[#This Row],[Task Description]]&amp;". "&amp;Таблица1[[#This Row],[Data Module Reference]]</f>
        <v>Vertical stabilizer external surface - Examine, specially around rear spar top rivets.. 12-B-55-00-01-00A-664A-A</v>
      </c>
      <c r="T215" s="129">
        <v>300</v>
      </c>
      <c r="U215" s="129"/>
      <c r="V215" s="129">
        <v>12</v>
      </c>
      <c r="W215" s="49">
        <v>1251</v>
      </c>
      <c r="X215" s="49">
        <v>862</v>
      </c>
      <c r="Y215" s="50">
        <v>45478</v>
      </c>
      <c r="Z215" s="51">
        <f>IF(Таблица1[[#This Row],[F.H.]]=0,"---",Таблица1[[#This Row],[F.H.]]+Таблица1[[#This Row],[Last F.H.]])</f>
        <v>1551</v>
      </c>
      <c r="AA215" s="52" t="str">
        <f>IF(Таблица1[[#This Row],[LND]]=0,"---",Таблица1[[#This Row],[LND]]+Таблица1[[#This Row],[Last LND]])</f>
        <v>---</v>
      </c>
      <c r="AB215" s="53">
        <f>IF(Таблица1[[#This Row],[MON]]=0,"---",Таблица1[[#This Row],[Last CAL]]+(Таблица1[[#This Row],[MON]]*30.4375))</f>
        <v>45843.25</v>
      </c>
      <c r="AC215" s="54">
        <f>IF(Таблица1[[#This Row],[Next  F.H.]]="---","---",Таблица1[[#This Row],[Next  F.H.]]-$P$1)</f>
        <v>195</v>
      </c>
      <c r="AD215" s="54" t="str">
        <f>IF(Таблица1[[#This Row],[Next LND]]="---","---",Таблица1[[#This Row],[Next LND]]-$S$1)</f>
        <v>---</v>
      </c>
      <c r="AE215" s="54">
        <f ca="1">IF(Таблица1[[#This Row],[Next CAL]]="---","---",Таблица1[[#This Row],[Next CAL]]-$U$1)</f>
        <v>60.25</v>
      </c>
    </row>
    <row r="216" spans="2:31" ht="36" customHeight="1" x14ac:dyDescent="0.25">
      <c r="B216" s="36">
        <v>56</v>
      </c>
      <c r="C216" s="37" t="s">
        <v>140</v>
      </c>
      <c r="D216" s="38" t="s">
        <v>820</v>
      </c>
      <c r="E216" s="39" t="s">
        <v>821</v>
      </c>
      <c r="F216" s="39" t="s">
        <v>96</v>
      </c>
      <c r="G216" s="39"/>
      <c r="H216" s="39" t="s">
        <v>680</v>
      </c>
      <c r="I216" s="40" t="s">
        <v>822</v>
      </c>
      <c r="J216" s="128" t="s">
        <v>681</v>
      </c>
      <c r="K216" s="38" t="s">
        <v>87</v>
      </c>
      <c r="L216" s="42" t="s">
        <v>52</v>
      </c>
      <c r="M216" s="43" t="s">
        <v>53</v>
      </c>
      <c r="N216" s="38" t="s">
        <v>54</v>
      </c>
      <c r="O216" s="44">
        <v>1</v>
      </c>
      <c r="P216" s="45" t="s">
        <v>55</v>
      </c>
      <c r="Q216" s="45" t="s">
        <v>55</v>
      </c>
      <c r="R216" s="46" t="str">
        <f>Таблица1[[#This Row],[Task number]]</f>
        <v>56-11/200</v>
      </c>
      <c r="S216" s="55" t="str">
        <f>Таблица1[[#This Row],[Item Name]]&amp;" - "&amp;Таблица1[[#This Row],[Task Description]]&amp;". "&amp;Таблица1[[#This Row],[Data Module Reference]]</f>
        <v>Windshield LH and RH - Examine. 12-B-56-00-00-00A-313A-A</v>
      </c>
      <c r="T216" s="129">
        <v>300</v>
      </c>
      <c r="U216" s="129"/>
      <c r="V216" s="129">
        <v>12</v>
      </c>
      <c r="W216" s="49">
        <v>1251</v>
      </c>
      <c r="X216" s="49">
        <v>862</v>
      </c>
      <c r="Y216" s="50">
        <v>45478</v>
      </c>
      <c r="Z216" s="51">
        <f>IF(Таблица1[[#This Row],[F.H.]]=0,"---",Таблица1[[#This Row],[F.H.]]+Таблица1[[#This Row],[Last F.H.]])</f>
        <v>1551</v>
      </c>
      <c r="AA216" s="52" t="str">
        <f>IF(Таблица1[[#This Row],[LND]]=0,"---",Таблица1[[#This Row],[LND]]+Таблица1[[#This Row],[Last LND]])</f>
        <v>---</v>
      </c>
      <c r="AB216" s="53">
        <f>IF(Таблица1[[#This Row],[MON]]=0,"---",Таблица1[[#This Row],[Last CAL]]+(Таблица1[[#This Row],[MON]]*30.4375))</f>
        <v>45843.25</v>
      </c>
      <c r="AC216" s="54">
        <f>IF(Таблица1[[#This Row],[Next  F.H.]]="---","---",Таблица1[[#This Row],[Next  F.H.]]-$P$1)</f>
        <v>195</v>
      </c>
      <c r="AD216" s="54" t="str">
        <f>IF(Таблица1[[#This Row],[Next LND]]="---","---",Таблица1[[#This Row],[Next LND]]-$S$1)</f>
        <v>---</v>
      </c>
      <c r="AE216" s="54">
        <f ca="1">IF(Таблица1[[#This Row],[Next CAL]]="---","---",Таблица1[[#This Row],[Next CAL]]-$U$1)</f>
        <v>60.25</v>
      </c>
    </row>
    <row r="217" spans="2:31" ht="36" customHeight="1" x14ac:dyDescent="0.25">
      <c r="B217" s="36">
        <v>56</v>
      </c>
      <c r="C217" s="37" t="s">
        <v>140</v>
      </c>
      <c r="D217" s="38" t="s">
        <v>823</v>
      </c>
      <c r="E217" s="39" t="s">
        <v>824</v>
      </c>
      <c r="F217" s="39" t="s">
        <v>96</v>
      </c>
      <c r="G217" s="39"/>
      <c r="H217" s="39" t="s">
        <v>680</v>
      </c>
      <c r="I217" s="40" t="s">
        <v>822</v>
      </c>
      <c r="J217" s="128" t="s">
        <v>681</v>
      </c>
      <c r="K217" s="38" t="s">
        <v>87</v>
      </c>
      <c r="L217" s="42" t="s">
        <v>52</v>
      </c>
      <c r="M217" s="43" t="s">
        <v>53</v>
      </c>
      <c r="N217" s="38" t="s">
        <v>54</v>
      </c>
      <c r="O217" s="44">
        <v>1</v>
      </c>
      <c r="P217" s="45" t="s">
        <v>55</v>
      </c>
      <c r="Q217" s="45" t="s">
        <v>55</v>
      </c>
      <c r="R217" s="46" t="str">
        <f>Таблица1[[#This Row],[Task number]]</f>
        <v>56-20/201</v>
      </c>
      <c r="S217" s="55" t="str">
        <f>Таблица1[[#This Row],[Item Name]]&amp;" - "&amp;Таблица1[[#This Row],[Task Description]]&amp;". "&amp;Таблица1[[#This Row],[Data Module Reference]]</f>
        <v>Cockpit and cabin windows - Examine. 12-B-56-00-00-00A-313A-A</v>
      </c>
      <c r="T217" s="129">
        <v>300</v>
      </c>
      <c r="U217" s="129"/>
      <c r="V217" s="129">
        <v>12</v>
      </c>
      <c r="W217" s="49">
        <v>1251</v>
      </c>
      <c r="X217" s="49">
        <v>862</v>
      </c>
      <c r="Y217" s="50">
        <v>45478</v>
      </c>
      <c r="Z217" s="51">
        <f>IF(Таблица1[[#This Row],[F.H.]]=0,"---",Таблица1[[#This Row],[F.H.]]+Таблица1[[#This Row],[Last F.H.]])</f>
        <v>1551</v>
      </c>
      <c r="AA217" s="52" t="str">
        <f>IF(Таблица1[[#This Row],[LND]]=0,"---",Таблица1[[#This Row],[LND]]+Таблица1[[#This Row],[Last LND]])</f>
        <v>---</v>
      </c>
      <c r="AB217" s="53">
        <f>IF(Таблица1[[#This Row],[MON]]=0,"---",Таблица1[[#This Row],[Last CAL]]+(Таблица1[[#This Row],[MON]]*30.4375))</f>
        <v>45843.25</v>
      </c>
      <c r="AC217" s="54">
        <f>IF(Таблица1[[#This Row],[Next  F.H.]]="---","---",Таблица1[[#This Row],[Next  F.H.]]-$P$1)</f>
        <v>195</v>
      </c>
      <c r="AD217" s="54" t="str">
        <f>IF(Таблица1[[#This Row],[Next LND]]="---","---",Таблица1[[#This Row],[Next LND]]-$S$1)</f>
        <v>---</v>
      </c>
      <c r="AE217" s="54">
        <f ca="1">IF(Таблица1[[#This Row],[Next CAL]]="---","---",Таблица1[[#This Row],[Next CAL]]-$U$1)</f>
        <v>60.25</v>
      </c>
    </row>
    <row r="218" spans="2:31" ht="36" customHeight="1" x14ac:dyDescent="0.25">
      <c r="B218" s="36">
        <v>57</v>
      </c>
      <c r="C218" s="37" t="s">
        <v>147</v>
      </c>
      <c r="D218" s="38" t="s">
        <v>825</v>
      </c>
      <c r="E218" s="39" t="s">
        <v>826</v>
      </c>
      <c r="F218" s="39" t="s">
        <v>96</v>
      </c>
      <c r="G218" s="39"/>
      <c r="H218" s="39" t="s">
        <v>680</v>
      </c>
      <c r="I218" s="40" t="s">
        <v>80</v>
      </c>
      <c r="J218" s="128" t="s">
        <v>681</v>
      </c>
      <c r="K218" s="38" t="s">
        <v>87</v>
      </c>
      <c r="L218" s="42" t="s">
        <v>52</v>
      </c>
      <c r="M218" s="43" t="s">
        <v>53</v>
      </c>
      <c r="N218" s="38" t="s">
        <v>54</v>
      </c>
      <c r="O218" s="44">
        <v>1</v>
      </c>
      <c r="P218" s="45" t="s">
        <v>55</v>
      </c>
      <c r="Q218" s="45" t="s">
        <v>55</v>
      </c>
      <c r="R218" s="46" t="str">
        <f>Таблица1[[#This Row],[Task number]]</f>
        <v>57-00/202</v>
      </c>
      <c r="S218" s="55" t="str">
        <f>Таблица1[[#This Row],[Item Name]]&amp;" - "&amp;Таблица1[[#This Row],[Task Description]]&amp;". "&amp;Таблица1[[#This Row],[Data Module Reference]]</f>
        <v>Wing external surfaces - Examine. -</v>
      </c>
      <c r="T218" s="129">
        <v>300</v>
      </c>
      <c r="U218" s="129"/>
      <c r="V218" s="129">
        <v>12</v>
      </c>
      <c r="W218" s="49">
        <v>1251</v>
      </c>
      <c r="X218" s="49">
        <v>862</v>
      </c>
      <c r="Y218" s="50">
        <v>45478</v>
      </c>
      <c r="Z218" s="51">
        <f>IF(Таблица1[[#This Row],[F.H.]]=0,"---",Таблица1[[#This Row],[F.H.]]+Таблица1[[#This Row],[Last F.H.]])</f>
        <v>1551</v>
      </c>
      <c r="AA218" s="52" t="str">
        <f>IF(Таблица1[[#This Row],[LND]]=0,"---",Таблица1[[#This Row],[LND]]+Таблица1[[#This Row],[Last LND]])</f>
        <v>---</v>
      </c>
      <c r="AB218" s="53">
        <f>IF(Таблица1[[#This Row],[MON]]=0,"---",Таблица1[[#This Row],[Last CAL]]+(Таблица1[[#This Row],[MON]]*30.4375))</f>
        <v>45843.25</v>
      </c>
      <c r="AC218" s="54">
        <f>IF(Таблица1[[#This Row],[Next  F.H.]]="---","---",Таблица1[[#This Row],[Next  F.H.]]-$P$1)</f>
        <v>195</v>
      </c>
      <c r="AD218" s="54" t="str">
        <f>IF(Таблица1[[#This Row],[Next LND]]="---","---",Таблица1[[#This Row],[Next LND]]-$S$1)</f>
        <v>---</v>
      </c>
      <c r="AE218" s="54">
        <f ca="1">IF(Таблица1[[#This Row],[Next CAL]]="---","---",Таблица1[[#This Row],[Next CAL]]-$U$1)</f>
        <v>60.25</v>
      </c>
    </row>
    <row r="219" spans="2:31" ht="36" customHeight="1" x14ac:dyDescent="0.25">
      <c r="B219" s="36">
        <v>71</v>
      </c>
      <c r="C219" s="37" t="s">
        <v>81</v>
      </c>
      <c r="D219" s="38" t="s">
        <v>827</v>
      </c>
      <c r="E219" s="39" t="s">
        <v>828</v>
      </c>
      <c r="F219" s="39" t="s">
        <v>829</v>
      </c>
      <c r="G219" s="39"/>
      <c r="H219" s="39" t="s">
        <v>680</v>
      </c>
      <c r="I219" s="40" t="s">
        <v>80</v>
      </c>
      <c r="J219" s="128" t="s">
        <v>681</v>
      </c>
      <c r="K219" s="38" t="s">
        <v>87</v>
      </c>
      <c r="L219" s="42" t="s">
        <v>52</v>
      </c>
      <c r="M219" s="43" t="s">
        <v>53</v>
      </c>
      <c r="N219" s="38" t="s">
        <v>54</v>
      </c>
      <c r="O219" s="44">
        <v>0.5</v>
      </c>
      <c r="P219" s="45" t="s">
        <v>55</v>
      </c>
      <c r="Q219" s="45" t="s">
        <v>55</v>
      </c>
      <c r="R219" s="46" t="str">
        <f>Таблица1[[#This Row],[Task number]]</f>
        <v>71-00/209</v>
      </c>
      <c r="S219" s="55" t="str">
        <f>Таблица1[[#This Row],[Item Name]]&amp;" - "&amp;Таблица1[[#This Row],[Task Description]]&amp;". "&amp;Таблица1[[#This Row],[Data Module Reference]]</f>
        <v>Engine drain mast and tank - Examine the drain mast for fuel leaks (no leaks permitted) and drain the collector tank.. -</v>
      </c>
      <c r="T219" s="129">
        <v>300</v>
      </c>
      <c r="U219" s="129"/>
      <c r="V219" s="129">
        <v>12</v>
      </c>
      <c r="W219" s="49">
        <v>1251</v>
      </c>
      <c r="X219" s="49">
        <v>862</v>
      </c>
      <c r="Y219" s="50">
        <v>45478</v>
      </c>
      <c r="Z219" s="51">
        <f>IF(Таблица1[[#This Row],[F.H.]]=0,"---",Таблица1[[#This Row],[F.H.]]+Таблица1[[#This Row],[Last F.H.]])</f>
        <v>1551</v>
      </c>
      <c r="AA219" s="52" t="str">
        <f>IF(Таблица1[[#This Row],[LND]]=0,"---",Таблица1[[#This Row],[LND]]+Таблица1[[#This Row],[Last LND]])</f>
        <v>---</v>
      </c>
      <c r="AB219" s="53">
        <f>IF(Таблица1[[#This Row],[MON]]=0,"---",Таблица1[[#This Row],[Last CAL]]+(Таблица1[[#This Row],[MON]]*30.4375))</f>
        <v>45843.25</v>
      </c>
      <c r="AC219" s="54">
        <f>IF(Таблица1[[#This Row],[Next  F.H.]]="---","---",Таблица1[[#This Row],[Next  F.H.]]-$P$1)</f>
        <v>195</v>
      </c>
      <c r="AD219" s="54" t="str">
        <f>IF(Таблица1[[#This Row],[Next LND]]="---","---",Таблица1[[#This Row],[Next LND]]-$S$1)</f>
        <v>---</v>
      </c>
      <c r="AE219" s="54">
        <f ca="1">IF(Таблица1[[#This Row],[Next CAL]]="---","---",Таблица1[[#This Row],[Next CAL]]-$U$1)</f>
        <v>60.25</v>
      </c>
    </row>
    <row r="220" spans="2:31" ht="36" customHeight="1" x14ac:dyDescent="0.25">
      <c r="B220" s="36">
        <v>74</v>
      </c>
      <c r="C220" s="76" t="s">
        <v>830</v>
      </c>
      <c r="D220" s="38" t="s">
        <v>831</v>
      </c>
      <c r="E220" s="39" t="s">
        <v>832</v>
      </c>
      <c r="F220" s="39" t="s">
        <v>232</v>
      </c>
      <c r="G220" s="39"/>
      <c r="H220" s="39" t="s">
        <v>680</v>
      </c>
      <c r="I220" s="40" t="s">
        <v>833</v>
      </c>
      <c r="J220" s="128" t="s">
        <v>681</v>
      </c>
      <c r="K220" s="38" t="s">
        <v>51</v>
      </c>
      <c r="L220" s="42" t="s">
        <v>52</v>
      </c>
      <c r="M220" s="43" t="s">
        <v>53</v>
      </c>
      <c r="N220" s="38" t="s">
        <v>54</v>
      </c>
      <c r="O220" s="44">
        <v>0.5</v>
      </c>
      <c r="P220" s="45" t="s">
        <v>834</v>
      </c>
      <c r="Q220" s="45" t="s">
        <v>835</v>
      </c>
      <c r="R220" s="46" t="str">
        <f>Таблица1[[#This Row],[Task number]]</f>
        <v>74-00/288</v>
      </c>
      <c r="S220" s="55" t="str">
        <f>Таблица1[[#This Row],[Item Name]]&amp;" - "&amp;Таблица1[[#This Row],[Task Description]]&amp;". "&amp;Таблица1[[#This Row],[Data Module Reference]]</f>
        <v>Ignition system - Operational test. 12-B-74-00-00-00A-903A-A</v>
      </c>
      <c r="T220" s="129">
        <v>300</v>
      </c>
      <c r="U220" s="129"/>
      <c r="V220" s="129">
        <v>12</v>
      </c>
      <c r="W220" s="49">
        <v>1251</v>
      </c>
      <c r="X220" s="49">
        <v>862</v>
      </c>
      <c r="Y220" s="50">
        <v>45478</v>
      </c>
      <c r="Z220" s="51">
        <f>IF(Таблица1[[#This Row],[F.H.]]=0,"---",Таблица1[[#This Row],[F.H.]]+Таблица1[[#This Row],[Last F.H.]])</f>
        <v>1551</v>
      </c>
      <c r="AA220" s="52" t="str">
        <f>IF(Таблица1[[#This Row],[LND]]=0,"---",Таблица1[[#This Row],[LND]]+Таблица1[[#This Row],[Last LND]])</f>
        <v>---</v>
      </c>
      <c r="AB220" s="53">
        <f>IF(Таблица1[[#This Row],[MON]]=0,"---",Таблица1[[#This Row],[Last CAL]]+(Таблица1[[#This Row],[MON]]*30.4375))</f>
        <v>45843.25</v>
      </c>
      <c r="AC220" s="54">
        <f>IF(Таблица1[[#This Row],[Next  F.H.]]="---","---",Таблица1[[#This Row],[Next  F.H.]]-$P$1)</f>
        <v>195</v>
      </c>
      <c r="AD220" s="54" t="str">
        <f>IF(Таблица1[[#This Row],[Next LND]]="---","---",Таблица1[[#This Row],[Next LND]]-$S$1)</f>
        <v>---</v>
      </c>
      <c r="AE220" s="54">
        <f ca="1">IF(Таблица1[[#This Row],[Next CAL]]="---","---",Таблица1[[#This Row],[Next CAL]]-$U$1)</f>
        <v>60.25</v>
      </c>
    </row>
    <row r="221" spans="2:31" ht="36" customHeight="1" x14ac:dyDescent="0.25">
      <c r="B221" s="36">
        <v>76</v>
      </c>
      <c r="C221" s="37" t="s">
        <v>446</v>
      </c>
      <c r="D221" s="38" t="s">
        <v>836</v>
      </c>
      <c r="E221" s="39" t="s">
        <v>837</v>
      </c>
      <c r="F221" s="39" t="s">
        <v>838</v>
      </c>
      <c r="G221" s="39"/>
      <c r="H221" s="39" t="s">
        <v>680</v>
      </c>
      <c r="I221" s="40" t="s">
        <v>80</v>
      </c>
      <c r="J221" s="128" t="s">
        <v>681</v>
      </c>
      <c r="K221" s="38" t="s">
        <v>87</v>
      </c>
      <c r="L221" s="42" t="s">
        <v>52</v>
      </c>
      <c r="M221" s="43" t="s">
        <v>53</v>
      </c>
      <c r="N221" s="38" t="s">
        <v>54</v>
      </c>
      <c r="O221" s="44">
        <v>0.5</v>
      </c>
      <c r="P221" s="45" t="s">
        <v>55</v>
      </c>
      <c r="Q221" s="45" t="s">
        <v>55</v>
      </c>
      <c r="R221" s="46" t="str">
        <f>Таблица1[[#This Row],[Task number]]</f>
        <v>76-00/211</v>
      </c>
      <c r="S221" s="55" t="str">
        <f>Таблица1[[#This Row],[Item Name]]&amp;" - "&amp;Таблица1[[#This Row],[Task Description]]&amp;". "&amp;Таблица1[[#This Row],[Data Module Reference]]</f>
        <v>Beta slip ring carbon block - Make sure gap is not more than 0,25 mm (0.01 in).. -</v>
      </c>
      <c r="T221" s="129">
        <v>300</v>
      </c>
      <c r="U221" s="129"/>
      <c r="V221" s="129">
        <v>12</v>
      </c>
      <c r="W221" s="49">
        <v>1251</v>
      </c>
      <c r="X221" s="49">
        <v>862</v>
      </c>
      <c r="Y221" s="50">
        <v>45478</v>
      </c>
      <c r="Z221" s="51">
        <f>IF(Таблица1[[#This Row],[F.H.]]=0,"---",Таблица1[[#This Row],[F.H.]]+Таблица1[[#This Row],[Last F.H.]])</f>
        <v>1551</v>
      </c>
      <c r="AA221" s="52" t="str">
        <f>IF(Таблица1[[#This Row],[LND]]=0,"---",Таблица1[[#This Row],[LND]]+Таблица1[[#This Row],[Last LND]])</f>
        <v>---</v>
      </c>
      <c r="AB221" s="53">
        <f>IF(Таблица1[[#This Row],[MON]]=0,"---",Таблица1[[#This Row],[Last CAL]]+(Таблица1[[#This Row],[MON]]*30.4375))</f>
        <v>45843.25</v>
      </c>
      <c r="AC221" s="54">
        <f>IF(Таблица1[[#This Row],[Next  F.H.]]="---","---",Таблица1[[#This Row],[Next  F.H.]]-$P$1)</f>
        <v>195</v>
      </c>
      <c r="AD221" s="54" t="str">
        <f>IF(Таблица1[[#This Row],[Next LND]]="---","---",Таблица1[[#This Row],[Next LND]]-$S$1)</f>
        <v>---</v>
      </c>
      <c r="AE221" s="54">
        <f ca="1">IF(Таблица1[[#This Row],[Next CAL]]="---","---",Таблица1[[#This Row],[Next CAL]]-$U$1)</f>
        <v>60.25</v>
      </c>
    </row>
    <row r="222" spans="2:31" ht="36" customHeight="1" x14ac:dyDescent="0.25">
      <c r="B222" s="36">
        <v>76</v>
      </c>
      <c r="C222" s="37" t="s">
        <v>446</v>
      </c>
      <c r="D222" s="38" t="s">
        <v>839</v>
      </c>
      <c r="E222" s="39" t="s">
        <v>448</v>
      </c>
      <c r="F222" s="39" t="s">
        <v>96</v>
      </c>
      <c r="G222" s="39"/>
      <c r="H222" s="39" t="s">
        <v>680</v>
      </c>
      <c r="I222" s="40" t="s">
        <v>80</v>
      </c>
      <c r="J222" s="128" t="s">
        <v>681</v>
      </c>
      <c r="K222" s="38" t="s">
        <v>87</v>
      </c>
      <c r="L222" s="42" t="s">
        <v>52</v>
      </c>
      <c r="M222" s="43" t="s">
        <v>53</v>
      </c>
      <c r="N222" s="38" t="s">
        <v>54</v>
      </c>
      <c r="O222" s="44">
        <v>1</v>
      </c>
      <c r="P222" s="45" t="s">
        <v>55</v>
      </c>
      <c r="Q222" s="45" t="s">
        <v>55</v>
      </c>
      <c r="R222" s="46" t="str">
        <f>Таблица1[[#This Row],[Task number]]</f>
        <v>76-00/304</v>
      </c>
      <c r="S222" s="55" t="str">
        <f>Таблица1[[#This Row],[Item Name]]&amp;" - "&amp;Таблица1[[#This Row],[Task Description]]&amp;". "&amp;Таблица1[[#This Row],[Data Module Reference]]</f>
        <v>Cockpit control quadrant - Examine. -</v>
      </c>
      <c r="T222" s="129">
        <v>300</v>
      </c>
      <c r="U222" s="129"/>
      <c r="V222" s="129">
        <v>12</v>
      </c>
      <c r="W222" s="49">
        <v>1251</v>
      </c>
      <c r="X222" s="49">
        <v>862</v>
      </c>
      <c r="Y222" s="50">
        <v>45478</v>
      </c>
      <c r="Z222" s="51">
        <f>IF(Таблица1[[#This Row],[F.H.]]=0,"---",Таблица1[[#This Row],[F.H.]]+Таблица1[[#This Row],[Last F.H.]])</f>
        <v>1551</v>
      </c>
      <c r="AA222" s="52" t="str">
        <f>IF(Таблица1[[#This Row],[LND]]=0,"---",Таблица1[[#This Row],[LND]]+Таблица1[[#This Row],[Last LND]])</f>
        <v>---</v>
      </c>
      <c r="AB222" s="53">
        <f>IF(Таблица1[[#This Row],[MON]]=0,"---",Таблица1[[#This Row],[Last CAL]]+(Таблица1[[#This Row],[MON]]*30.4375))</f>
        <v>45843.25</v>
      </c>
      <c r="AC222" s="54">
        <f>IF(Таблица1[[#This Row],[Next  F.H.]]="---","---",Таблица1[[#This Row],[Next  F.H.]]-$P$1)</f>
        <v>195</v>
      </c>
      <c r="AD222" s="54" t="str">
        <f>IF(Таблица1[[#This Row],[Next LND]]="---","---",Таблица1[[#This Row],[Next LND]]-$S$1)</f>
        <v>---</v>
      </c>
      <c r="AE222" s="54">
        <f ca="1">IF(Таблица1[[#This Row],[Next CAL]]="---","---",Таблица1[[#This Row],[Next CAL]]-$U$1)</f>
        <v>60.25</v>
      </c>
    </row>
    <row r="223" spans="2:31" ht="36" customHeight="1" x14ac:dyDescent="0.25">
      <c r="B223" s="36">
        <v>78</v>
      </c>
      <c r="C223" s="37" t="s">
        <v>840</v>
      </c>
      <c r="D223" s="38" t="s">
        <v>841</v>
      </c>
      <c r="E223" s="39" t="s">
        <v>842</v>
      </c>
      <c r="F223" s="39" t="s">
        <v>96</v>
      </c>
      <c r="G223" s="39"/>
      <c r="H223" s="39" t="s">
        <v>680</v>
      </c>
      <c r="I223" s="40" t="s">
        <v>80</v>
      </c>
      <c r="J223" s="128" t="s">
        <v>681</v>
      </c>
      <c r="K223" s="38" t="s">
        <v>87</v>
      </c>
      <c r="L223" s="42" t="s">
        <v>52</v>
      </c>
      <c r="M223" s="43" t="s">
        <v>53</v>
      </c>
      <c r="N223" s="38" t="s">
        <v>54</v>
      </c>
      <c r="O223" s="44">
        <v>0.5</v>
      </c>
      <c r="P223" s="45" t="s">
        <v>55</v>
      </c>
      <c r="Q223" s="45" t="s">
        <v>55</v>
      </c>
      <c r="R223" s="46" t="str">
        <f>Таблица1[[#This Row],[Task number]]</f>
        <v>78-00/214</v>
      </c>
      <c r="S223" s="55" t="str">
        <f>Таблица1[[#This Row],[Item Name]]&amp;" - "&amp;Таблица1[[#This Row],[Task Description]]&amp;". "&amp;Таблица1[[#This Row],[Data Module Reference]]</f>
        <v>Exhaust stubs - Examine. -</v>
      </c>
      <c r="T223" s="129">
        <v>300</v>
      </c>
      <c r="U223" s="129"/>
      <c r="V223" s="129">
        <v>12</v>
      </c>
      <c r="W223" s="49">
        <v>1251</v>
      </c>
      <c r="X223" s="49">
        <v>862</v>
      </c>
      <c r="Y223" s="50">
        <v>45478</v>
      </c>
      <c r="Z223" s="51">
        <f>IF(Таблица1[[#This Row],[F.H.]]=0,"---",Таблица1[[#This Row],[F.H.]]+Таблица1[[#This Row],[Last F.H.]])</f>
        <v>1551</v>
      </c>
      <c r="AA223" s="52" t="str">
        <f>IF(Таблица1[[#This Row],[LND]]=0,"---",Таблица1[[#This Row],[LND]]+Таблица1[[#This Row],[Last LND]])</f>
        <v>---</v>
      </c>
      <c r="AB223" s="53">
        <f>IF(Таблица1[[#This Row],[MON]]=0,"---",Таблица1[[#This Row],[Last CAL]]+(Таблица1[[#This Row],[MON]]*30.4375))</f>
        <v>45843.25</v>
      </c>
      <c r="AC223" s="54">
        <f>IF(Таблица1[[#This Row],[Next  F.H.]]="---","---",Таблица1[[#This Row],[Next  F.H.]]-$P$1)</f>
        <v>195</v>
      </c>
      <c r="AD223" s="54" t="str">
        <f>IF(Таблица1[[#This Row],[Next LND]]="---","---",Таблица1[[#This Row],[Next LND]]-$S$1)</f>
        <v>---</v>
      </c>
      <c r="AE223" s="54">
        <f ca="1">IF(Таблица1[[#This Row],[Next CAL]]="---","---",Таблица1[[#This Row],[Next CAL]]-$U$1)</f>
        <v>60.25</v>
      </c>
    </row>
    <row r="224" spans="2:31" ht="36" customHeight="1" x14ac:dyDescent="0.25">
      <c r="B224" s="36">
        <v>79</v>
      </c>
      <c r="C224" s="37" t="s">
        <v>110</v>
      </c>
      <c r="D224" s="38" t="s">
        <v>843</v>
      </c>
      <c r="E224" s="39" t="s">
        <v>844</v>
      </c>
      <c r="F224" s="39" t="s">
        <v>232</v>
      </c>
      <c r="G224" s="39"/>
      <c r="H224" s="39" t="s">
        <v>680</v>
      </c>
      <c r="I224" s="40" t="s">
        <v>845</v>
      </c>
      <c r="J224" s="128" t="s">
        <v>681</v>
      </c>
      <c r="K224" s="38" t="s">
        <v>191</v>
      </c>
      <c r="L224" s="42" t="s">
        <v>52</v>
      </c>
      <c r="M224" s="43" t="s">
        <v>53</v>
      </c>
      <c r="N224" s="38" t="s">
        <v>54</v>
      </c>
      <c r="O224" s="44">
        <v>1</v>
      </c>
      <c r="P224" s="45" t="s">
        <v>846</v>
      </c>
      <c r="Q224" s="45" t="s">
        <v>835</v>
      </c>
      <c r="R224" s="46" t="str">
        <f>Таблица1[[#This Row],[Task number]]</f>
        <v>79-20/290</v>
      </c>
      <c r="S224" s="55" t="str">
        <f>Таблица1[[#This Row],[Item Name]]&amp;" - "&amp;Таблица1[[#This Row],[Task Description]]&amp;". "&amp;Таблица1[[#This Row],[Data Module Reference]]</f>
        <v>Oil system chip detector indication system - Operational test. 12-B-79-30-01-00A-903A-A</v>
      </c>
      <c r="T224" s="129">
        <v>300</v>
      </c>
      <c r="U224" s="129"/>
      <c r="V224" s="129">
        <v>12</v>
      </c>
      <c r="W224" s="49">
        <v>1251</v>
      </c>
      <c r="X224" s="49">
        <v>862</v>
      </c>
      <c r="Y224" s="50">
        <v>45478</v>
      </c>
      <c r="Z224" s="51">
        <f>IF(Таблица1[[#This Row],[F.H.]]=0,"---",Таблица1[[#This Row],[F.H.]]+Таблица1[[#This Row],[Last F.H.]])</f>
        <v>1551</v>
      </c>
      <c r="AA224" s="52" t="str">
        <f>IF(Таблица1[[#This Row],[LND]]=0,"---",Таблица1[[#This Row],[LND]]+Таблица1[[#This Row],[Last LND]])</f>
        <v>---</v>
      </c>
      <c r="AB224" s="53">
        <f>IF(Таблица1[[#This Row],[MON]]=0,"---",Таблица1[[#This Row],[Last CAL]]+(Таблица1[[#This Row],[MON]]*30.4375))</f>
        <v>45843.25</v>
      </c>
      <c r="AC224" s="54">
        <f>IF(Таблица1[[#This Row],[Next  F.H.]]="---","---",Таблица1[[#This Row],[Next  F.H.]]-$P$1)</f>
        <v>195</v>
      </c>
      <c r="AD224" s="54" t="str">
        <f>IF(Таблица1[[#This Row],[Next LND]]="---","---",Таблица1[[#This Row],[Next LND]]-$S$1)</f>
        <v>---</v>
      </c>
      <c r="AE224" s="54">
        <f ca="1">IF(Таблица1[[#This Row],[Next CAL]]="---","---",Таблица1[[#This Row],[Next CAL]]-$U$1)</f>
        <v>60.25</v>
      </c>
    </row>
    <row r="225" spans="2:32" ht="36" customHeight="1" x14ac:dyDescent="0.25">
      <c r="B225" s="36">
        <v>71</v>
      </c>
      <c r="C225" s="37" t="s">
        <v>81</v>
      </c>
      <c r="D225" s="38" t="s">
        <v>847</v>
      </c>
      <c r="E225" s="39" t="s">
        <v>112</v>
      </c>
      <c r="F225" s="39" t="s">
        <v>848</v>
      </c>
      <c r="G225" s="39" t="s">
        <v>849</v>
      </c>
      <c r="H225" s="39" t="s">
        <v>850</v>
      </c>
      <c r="I225" s="40" t="s">
        <v>851</v>
      </c>
      <c r="J225" s="45" t="s">
        <v>852</v>
      </c>
      <c r="K225" s="38" t="s">
        <v>87</v>
      </c>
      <c r="L225" s="75" t="s">
        <v>118</v>
      </c>
      <c r="M225" s="43" t="s">
        <v>53</v>
      </c>
      <c r="N225" s="38" t="s">
        <v>88</v>
      </c>
      <c r="O225" s="44">
        <v>12</v>
      </c>
      <c r="P225" s="45"/>
      <c r="Q225" s="45"/>
      <c r="R225" s="46" t="str">
        <f>Таблица1[[#This Row],[Task number]]</f>
        <v>71-00/432</v>
      </c>
      <c r="S225" s="55" t="str">
        <f>Таблица1[[#This Row],[Item Name]]&amp;" - "&amp;Таблица1[[#This Row],[Task Description]]&amp;". "&amp;Таблица1[[#This Row],[Data Module Reference]]</f>
        <v>Engine - Minor and Routine Periodic Inspection. P&amp;WC EMM Chapter 72-00-00 Periodic Inspection</v>
      </c>
      <c r="T225" s="129">
        <v>300</v>
      </c>
      <c r="U225" s="129"/>
      <c r="V225" s="129">
        <v>12</v>
      </c>
      <c r="W225" s="49">
        <v>1251</v>
      </c>
      <c r="X225" s="49">
        <v>862</v>
      </c>
      <c r="Y225" s="50">
        <v>45478</v>
      </c>
      <c r="Z225" s="51">
        <f>IF(Таблица1[[#This Row],[F.H.]]=0,"---",Таблица1[[#This Row],[F.H.]]+Таблица1[[#This Row],[Last F.H.]])</f>
        <v>1551</v>
      </c>
      <c r="AA225" s="52" t="str">
        <f>IF(Таблица1[[#This Row],[LND]]=0,"---",Таблица1[[#This Row],[LND]]+Таблица1[[#This Row],[Last LND]])</f>
        <v>---</v>
      </c>
      <c r="AB225" s="53">
        <f>IF(Таблица1[[#This Row],[MON]]=0,"---",Таблица1[[#This Row],[Last CAL]]+(Таблица1[[#This Row],[MON]]*30.4375))</f>
        <v>45843.25</v>
      </c>
      <c r="AC225" s="54">
        <f>IF(Таблица1[[#This Row],[Next  F.H.]]="---","---",Таблица1[[#This Row],[Next  F.H.]]-$P$1)</f>
        <v>195</v>
      </c>
      <c r="AD225" s="54" t="str">
        <f>IF(Таблица1[[#This Row],[Next LND]]="---","---",Таблица1[[#This Row],[Next LND]]-$S$1)</f>
        <v>---</v>
      </c>
      <c r="AE225" s="54">
        <f ca="1">IF(Таблица1[[#This Row],[Next CAL]]="---","---",Таблица1[[#This Row],[Next CAL]]-$U$1)</f>
        <v>60.25</v>
      </c>
    </row>
    <row r="226" spans="2:32" ht="36" customHeight="1" x14ac:dyDescent="0.25">
      <c r="B226" s="36">
        <v>6</v>
      </c>
      <c r="C226" s="37" t="s">
        <v>202</v>
      </c>
      <c r="D226" s="38" t="s">
        <v>853</v>
      </c>
      <c r="E226" s="39" t="s">
        <v>854</v>
      </c>
      <c r="F226" s="39" t="s">
        <v>205</v>
      </c>
      <c r="G226" s="39"/>
      <c r="H226" s="39" t="s">
        <v>855</v>
      </c>
      <c r="I226" s="40" t="s">
        <v>207</v>
      </c>
      <c r="J226" s="130" t="s">
        <v>856</v>
      </c>
      <c r="K226" s="94" t="s">
        <v>51</v>
      </c>
      <c r="L226" s="42" t="s">
        <v>52</v>
      </c>
      <c r="M226" s="43" t="s">
        <v>53</v>
      </c>
      <c r="N226" s="38" t="s">
        <v>54</v>
      </c>
      <c r="O226" s="44">
        <v>1</v>
      </c>
      <c r="P226" s="45" t="s">
        <v>682</v>
      </c>
      <c r="Q226" s="45" t="s">
        <v>683</v>
      </c>
      <c r="R226" s="46" t="str">
        <f>Таблица1[[#This Row],[Task number]]</f>
        <v>06-00/590</v>
      </c>
      <c r="S226" s="55" t="str">
        <f>Таблица1[[#This Row],[Item Name]]&amp;" - "&amp;Таблица1[[#This Row],[Task Description]]&amp;". "&amp;Таблица1[[#This Row],[Data Module Reference]]</f>
        <v>Access panels, fuselage: 11BR , 21QZ - Remove and examine. 12-B-06-20-00-00A-040A-A</v>
      </c>
      <c r="T226" s="129">
        <v>300</v>
      </c>
      <c r="U226" s="129"/>
      <c r="V226" s="129"/>
      <c r="W226" s="49">
        <v>1132</v>
      </c>
      <c r="X226" s="49">
        <v>821</v>
      </c>
      <c r="Y226" s="50">
        <v>45036</v>
      </c>
      <c r="Z226" s="51">
        <f>IF(Таблица1[[#This Row],[F.H.]]=0,"---",Таблица1[[#This Row],[F.H.]]+Таблица1[[#This Row],[Last F.H.]])</f>
        <v>1432</v>
      </c>
      <c r="AA226" s="52" t="str">
        <f>IF(Таблица1[[#This Row],[LND]]=0,"---",Таблица1[[#This Row],[LND]]+Таблица1[[#This Row],[Last LND]])</f>
        <v>---</v>
      </c>
      <c r="AB226" s="53" t="str">
        <f>IF(Таблица1[[#This Row],[MON]]=0,"---",Таблица1[[#This Row],[Last CAL]]+(Таблица1[[#This Row],[MON]]*30.4375))</f>
        <v>---</v>
      </c>
      <c r="AC226" s="54">
        <f>IF(Таблица1[[#This Row],[Next  F.H.]]="---","---",Таблица1[[#This Row],[Next  F.H.]]-$P$1)</f>
        <v>76</v>
      </c>
      <c r="AD226" s="54" t="str">
        <f>IF(Таблица1[[#This Row],[Next LND]]="---","---",Таблица1[[#This Row],[Next LND]]-$S$1)</f>
        <v>---</v>
      </c>
      <c r="AE226" s="54" t="str">
        <f>IF(Таблица1[[#This Row],[Next CAL]]="---","---",Таблица1[[#This Row],[Next CAL]]-$U$1)</f>
        <v>---</v>
      </c>
    </row>
    <row r="227" spans="2:32" ht="36" customHeight="1" x14ac:dyDescent="0.25">
      <c r="B227" s="36">
        <v>6</v>
      </c>
      <c r="C227" s="37" t="s">
        <v>202</v>
      </c>
      <c r="D227" s="38" t="s">
        <v>857</v>
      </c>
      <c r="E227" s="39" t="s">
        <v>854</v>
      </c>
      <c r="F227" s="39" t="s">
        <v>210</v>
      </c>
      <c r="G227" s="39"/>
      <c r="H227" s="39" t="s">
        <v>855</v>
      </c>
      <c r="I227" s="40" t="s">
        <v>207</v>
      </c>
      <c r="J227" s="130" t="s">
        <v>856</v>
      </c>
      <c r="K227" s="94" t="s">
        <v>51</v>
      </c>
      <c r="L227" s="42" t="s">
        <v>52</v>
      </c>
      <c r="M227" s="43" t="s">
        <v>53</v>
      </c>
      <c r="N227" s="38" t="s">
        <v>88</v>
      </c>
      <c r="O227" s="44">
        <v>1</v>
      </c>
      <c r="P227" s="45" t="s">
        <v>55</v>
      </c>
      <c r="Q227" s="45" t="s">
        <v>55</v>
      </c>
      <c r="R227" s="46" t="str">
        <f>Таблица1[[#This Row],[Task number]]</f>
        <v>06-00/591</v>
      </c>
      <c r="S227" s="55" t="str">
        <f>Таблица1[[#This Row],[Item Name]]&amp;" - "&amp;Таблица1[[#This Row],[Task Description]]&amp;". "&amp;Таблица1[[#This Row],[Data Module Reference]]</f>
        <v>Access panels, fuselage: 11BR , 21QZ - Install. 12-B-06-20-00-00A-040A-A</v>
      </c>
      <c r="T227" s="129">
        <v>300</v>
      </c>
      <c r="U227" s="129"/>
      <c r="V227" s="129"/>
      <c r="W227" s="49">
        <v>1132</v>
      </c>
      <c r="X227" s="49">
        <v>821</v>
      </c>
      <c r="Y227" s="50">
        <v>45036</v>
      </c>
      <c r="Z227" s="51">
        <f>IF(Таблица1[[#This Row],[F.H.]]=0,"---",Таблица1[[#This Row],[F.H.]]+Таблица1[[#This Row],[Last F.H.]])</f>
        <v>1432</v>
      </c>
      <c r="AA227" s="52" t="str">
        <f>IF(Таблица1[[#This Row],[LND]]=0,"---",Таблица1[[#This Row],[LND]]+Таблица1[[#This Row],[Last LND]])</f>
        <v>---</v>
      </c>
      <c r="AB227" s="53" t="str">
        <f>IF(Таблица1[[#This Row],[MON]]=0,"---",Таблица1[[#This Row],[Last CAL]]+(Таблица1[[#This Row],[MON]]*30.4375))</f>
        <v>---</v>
      </c>
      <c r="AC227" s="54">
        <f>IF(Таблица1[[#This Row],[Next  F.H.]]="---","---",Таблица1[[#This Row],[Next  F.H.]]-$P$1)</f>
        <v>76</v>
      </c>
      <c r="AD227" s="54" t="str">
        <f>IF(Таблица1[[#This Row],[Next LND]]="---","---",Таблица1[[#This Row],[Next LND]]-$S$1)</f>
        <v>---</v>
      </c>
      <c r="AE227" s="54" t="str">
        <f>IF(Таблица1[[#This Row],[Next CAL]]="---","---",Таблица1[[#This Row],[Next CAL]]-$U$1)</f>
        <v>---</v>
      </c>
    </row>
    <row r="228" spans="2:32" ht="36" customHeight="1" x14ac:dyDescent="0.25">
      <c r="B228" s="36">
        <v>6</v>
      </c>
      <c r="C228" s="37" t="s">
        <v>202</v>
      </c>
      <c r="D228" s="38" t="s">
        <v>858</v>
      </c>
      <c r="E228" s="39" t="s">
        <v>859</v>
      </c>
      <c r="F228" s="39" t="s">
        <v>205</v>
      </c>
      <c r="G228" s="39"/>
      <c r="H228" s="39" t="s">
        <v>855</v>
      </c>
      <c r="I228" s="40" t="s">
        <v>207</v>
      </c>
      <c r="J228" s="130" t="s">
        <v>856</v>
      </c>
      <c r="K228" s="94" t="s">
        <v>51</v>
      </c>
      <c r="L228" s="42" t="s">
        <v>52</v>
      </c>
      <c r="M228" s="43" t="s">
        <v>53</v>
      </c>
      <c r="N228" s="38" t="s">
        <v>54</v>
      </c>
      <c r="O228" s="44">
        <v>1</v>
      </c>
      <c r="P228" s="45" t="s">
        <v>55</v>
      </c>
      <c r="Q228" s="45" t="s">
        <v>55</v>
      </c>
      <c r="R228" s="46" t="str">
        <f>Таблица1[[#This Row],[Task number]]</f>
        <v>06-00/592</v>
      </c>
      <c r="S228" s="55" t="str">
        <f>Таблица1[[#This Row],[Item Name]]&amp;" - "&amp;Таблица1[[#This Row],[Task Description]]&amp;". "&amp;Таблица1[[#This Row],[Data Module Reference]]</f>
        <v>Access panel, engine: 42AT - Remove and examine. 12-B-06-20-00-00A-040A-A</v>
      </c>
      <c r="T228" s="129">
        <v>300</v>
      </c>
      <c r="U228" s="129"/>
      <c r="V228" s="129"/>
      <c r="W228" s="49">
        <v>1132</v>
      </c>
      <c r="X228" s="49">
        <v>821</v>
      </c>
      <c r="Y228" s="50">
        <v>45036</v>
      </c>
      <c r="Z228" s="51">
        <f>IF(Таблица1[[#This Row],[F.H.]]=0,"---",Таблица1[[#This Row],[F.H.]]+Таблица1[[#This Row],[Last F.H.]])</f>
        <v>1432</v>
      </c>
      <c r="AA228" s="52" t="str">
        <f>IF(Таблица1[[#This Row],[LND]]=0,"---",Таблица1[[#This Row],[LND]]+Таблица1[[#This Row],[Last LND]])</f>
        <v>---</v>
      </c>
      <c r="AB228" s="53" t="str">
        <f>IF(Таблица1[[#This Row],[MON]]=0,"---",Таблица1[[#This Row],[Last CAL]]+(Таблица1[[#This Row],[MON]]*30.4375))</f>
        <v>---</v>
      </c>
      <c r="AC228" s="54">
        <f>IF(Таблица1[[#This Row],[Next  F.H.]]="---","---",Таблица1[[#This Row],[Next  F.H.]]-$P$1)</f>
        <v>76</v>
      </c>
      <c r="AD228" s="54" t="str">
        <f>IF(Таблица1[[#This Row],[Next LND]]="---","---",Таблица1[[#This Row],[Next LND]]-$S$1)</f>
        <v>---</v>
      </c>
      <c r="AE228" s="54" t="str">
        <f>IF(Таблица1[[#This Row],[Next CAL]]="---","---",Таблица1[[#This Row],[Next CAL]]-$U$1)</f>
        <v>---</v>
      </c>
    </row>
    <row r="229" spans="2:32" ht="36" customHeight="1" x14ac:dyDescent="0.25">
      <c r="B229" s="36">
        <v>6</v>
      </c>
      <c r="C229" s="37" t="s">
        <v>202</v>
      </c>
      <c r="D229" s="38" t="s">
        <v>860</v>
      </c>
      <c r="E229" s="39" t="s">
        <v>859</v>
      </c>
      <c r="F229" s="39" t="s">
        <v>210</v>
      </c>
      <c r="G229" s="39"/>
      <c r="H229" s="39" t="s">
        <v>855</v>
      </c>
      <c r="I229" s="40" t="s">
        <v>207</v>
      </c>
      <c r="J229" s="130" t="s">
        <v>856</v>
      </c>
      <c r="K229" s="94" t="s">
        <v>51</v>
      </c>
      <c r="L229" s="42" t="s">
        <v>52</v>
      </c>
      <c r="M229" s="43" t="s">
        <v>53</v>
      </c>
      <c r="N229" s="38" t="s">
        <v>88</v>
      </c>
      <c r="O229" s="44">
        <v>1</v>
      </c>
      <c r="P229" s="45" t="s">
        <v>55</v>
      </c>
      <c r="Q229" s="45" t="s">
        <v>55</v>
      </c>
      <c r="R229" s="46" t="str">
        <f>Таблица1[[#This Row],[Task number]]</f>
        <v>06-00/593</v>
      </c>
      <c r="S229" s="55" t="str">
        <f>Таблица1[[#This Row],[Item Name]]&amp;" - "&amp;Таблица1[[#This Row],[Task Description]]&amp;". "&amp;Таблица1[[#This Row],[Data Module Reference]]</f>
        <v>Access panel, engine: 42AT - Install. 12-B-06-20-00-00A-040A-A</v>
      </c>
      <c r="T229" s="129">
        <v>300</v>
      </c>
      <c r="U229" s="129"/>
      <c r="V229" s="129"/>
      <c r="W229" s="49">
        <v>1132</v>
      </c>
      <c r="X229" s="49">
        <v>821</v>
      </c>
      <c r="Y229" s="50">
        <v>45036</v>
      </c>
      <c r="Z229" s="51">
        <f>IF(Таблица1[[#This Row],[F.H.]]=0,"---",Таблица1[[#This Row],[F.H.]]+Таблица1[[#This Row],[Last F.H.]])</f>
        <v>1432</v>
      </c>
      <c r="AA229" s="52" t="str">
        <f>IF(Таблица1[[#This Row],[LND]]=0,"---",Таблица1[[#This Row],[LND]]+Таблица1[[#This Row],[Last LND]])</f>
        <v>---</v>
      </c>
      <c r="AB229" s="53" t="str">
        <f>IF(Таблица1[[#This Row],[MON]]=0,"---",Таблица1[[#This Row],[Last CAL]]+(Таблица1[[#This Row],[MON]]*30.4375))</f>
        <v>---</v>
      </c>
      <c r="AC229" s="54">
        <f>IF(Таблица1[[#This Row],[Next  F.H.]]="---","---",Таблица1[[#This Row],[Next  F.H.]]-$P$1)</f>
        <v>76</v>
      </c>
      <c r="AD229" s="54" t="str">
        <f>IF(Таблица1[[#This Row],[Next LND]]="---","---",Таблица1[[#This Row],[Next LND]]-$S$1)</f>
        <v>---</v>
      </c>
      <c r="AE229" s="54" t="str">
        <f>IF(Таблица1[[#This Row],[Next CAL]]="---","---",Таблица1[[#This Row],[Next CAL]]-$U$1)</f>
        <v>---</v>
      </c>
    </row>
    <row r="230" spans="2:32" ht="36" customHeight="1" x14ac:dyDescent="0.25">
      <c r="B230" s="36">
        <v>22</v>
      </c>
      <c r="C230" s="37" t="s">
        <v>252</v>
      </c>
      <c r="D230" s="38" t="s">
        <v>861</v>
      </c>
      <c r="E230" s="39" t="s">
        <v>259</v>
      </c>
      <c r="F230" s="39" t="s">
        <v>285</v>
      </c>
      <c r="G230" s="39"/>
      <c r="H230" s="39" t="s">
        <v>855</v>
      </c>
      <c r="I230" s="40" t="s">
        <v>260</v>
      </c>
      <c r="J230" s="130" t="s">
        <v>856</v>
      </c>
      <c r="K230" s="38" t="s">
        <v>106</v>
      </c>
      <c r="L230" s="42" t="s">
        <v>52</v>
      </c>
      <c r="M230" s="43" t="s">
        <v>53</v>
      </c>
      <c r="N230" s="38" t="s">
        <v>54</v>
      </c>
      <c r="O230" s="44">
        <v>2</v>
      </c>
      <c r="P230" s="45" t="s">
        <v>862</v>
      </c>
      <c r="Q230" s="45" t="s">
        <v>55</v>
      </c>
      <c r="R230" s="46" t="str">
        <f>Таблица1[[#This Row],[Task number]]</f>
        <v>22-20/130</v>
      </c>
      <c r="S230" s="55" t="str">
        <f>Таблица1[[#This Row],[Item Name]]&amp;" - "&amp;Таблица1[[#This Row],[Task Description]]&amp;". "&amp;Таблица1[[#This Row],[Data Module Reference]]</f>
        <v>Stick pusher system - Check. 12-B-22-20-00-00A-903A-A</v>
      </c>
      <c r="T230" s="129">
        <v>300</v>
      </c>
      <c r="U230" s="129"/>
      <c r="V230" s="129"/>
      <c r="W230" s="49">
        <v>1132</v>
      </c>
      <c r="X230" s="49">
        <v>821</v>
      </c>
      <c r="Y230" s="50">
        <v>45036</v>
      </c>
      <c r="Z230" s="51">
        <f>IF(Таблица1[[#This Row],[F.H.]]=0,"---",Таблица1[[#This Row],[F.H.]]+Таблица1[[#This Row],[Last F.H.]])</f>
        <v>1432</v>
      </c>
      <c r="AA230" s="52" t="str">
        <f>IF(Таблица1[[#This Row],[LND]]=0,"---",Таблица1[[#This Row],[LND]]+Таблица1[[#This Row],[Last LND]])</f>
        <v>---</v>
      </c>
      <c r="AB230" s="53" t="str">
        <f>IF(Таблица1[[#This Row],[MON]]=0,"---",Таблица1[[#This Row],[Last CAL]]+(Таблица1[[#This Row],[MON]]*30.4375))</f>
        <v>---</v>
      </c>
      <c r="AC230" s="54">
        <f>IF(Таблица1[[#This Row],[Next  F.H.]]="---","---",Таблица1[[#This Row],[Next  F.H.]]-$P$1)</f>
        <v>76</v>
      </c>
      <c r="AD230" s="54" t="str">
        <f>IF(Таблица1[[#This Row],[Next LND]]="---","---",Таблица1[[#This Row],[Next LND]]-$S$1)</f>
        <v>---</v>
      </c>
      <c r="AE230" s="54" t="str">
        <f>IF(Таблица1[[#This Row],[Next CAL]]="---","---",Таблица1[[#This Row],[Next CAL]]-$U$1)</f>
        <v>---</v>
      </c>
    </row>
    <row r="231" spans="2:32" ht="36" customHeight="1" x14ac:dyDescent="0.25">
      <c r="B231" s="36">
        <v>24</v>
      </c>
      <c r="C231" s="76" t="s">
        <v>100</v>
      </c>
      <c r="D231" s="38" t="s">
        <v>863</v>
      </c>
      <c r="E231" s="39" t="s">
        <v>102</v>
      </c>
      <c r="F231" s="39" t="s">
        <v>864</v>
      </c>
      <c r="G231" s="39"/>
      <c r="H231" s="39" t="s">
        <v>855</v>
      </c>
      <c r="I231" s="40" t="s">
        <v>865</v>
      </c>
      <c r="J231" s="130" t="s">
        <v>856</v>
      </c>
      <c r="K231" s="38" t="s">
        <v>106</v>
      </c>
      <c r="L231" s="42" t="s">
        <v>52</v>
      </c>
      <c r="M231" s="43" t="s">
        <v>53</v>
      </c>
      <c r="N231" s="38" t="s">
        <v>88</v>
      </c>
      <c r="O231" s="44">
        <v>1</v>
      </c>
      <c r="P231" s="45" t="s">
        <v>866</v>
      </c>
      <c r="Q231" s="45" t="s">
        <v>835</v>
      </c>
      <c r="R231" s="46" t="str">
        <f>Таблица1[[#This Row],[Task number]]</f>
        <v>24-30/309</v>
      </c>
      <c r="S231" s="55" t="str">
        <f>Таблица1[[#This Row],[Item Name]]&amp;" - "&amp;Таблица1[[#This Row],[Task Description]]&amp;". "&amp;Таблица1[[#This Row],[Data Module Reference]]</f>
        <v>Generator 1 (P/N 978.91.23.437) - Brush Check. 12-B-24-30-01-00A-313A-A</v>
      </c>
      <c r="T231" s="129">
        <v>300</v>
      </c>
      <c r="U231" s="129"/>
      <c r="V231" s="129"/>
      <c r="W231" s="49">
        <v>1132</v>
      </c>
      <c r="X231" s="49">
        <v>821</v>
      </c>
      <c r="Y231" s="50">
        <v>45036</v>
      </c>
      <c r="Z231" s="51">
        <f>IF(Таблица1[[#This Row],[F.H.]]=0,"---",Таблица1[[#This Row],[F.H.]]+Таблица1[[#This Row],[Last F.H.]])</f>
        <v>1432</v>
      </c>
      <c r="AA231" s="52" t="str">
        <f>IF(Таблица1[[#This Row],[LND]]=0,"---",Таблица1[[#This Row],[LND]]+Таблица1[[#This Row],[Last LND]])</f>
        <v>---</v>
      </c>
      <c r="AB231" s="53" t="str">
        <f>IF(Таблица1[[#This Row],[MON]]=0,"---",Таблица1[[#This Row],[Last CAL]]+(Таблица1[[#This Row],[MON]]*30.4375))</f>
        <v>---</v>
      </c>
      <c r="AC231" s="54">
        <f>IF(Таблица1[[#This Row],[Next  F.H.]]="---","---",Таблица1[[#This Row],[Next  F.H.]]-$P$1)</f>
        <v>76</v>
      </c>
      <c r="AD231" s="54" t="str">
        <f>IF(Таблица1[[#This Row],[Next LND]]="---","---",Таблица1[[#This Row],[Next LND]]-$S$1)</f>
        <v>---</v>
      </c>
      <c r="AE231" s="54" t="str">
        <f>IF(Таблица1[[#This Row],[Next CAL]]="---","---",Таблица1[[#This Row],[Next CAL]]-$U$1)</f>
        <v>---</v>
      </c>
    </row>
    <row r="232" spans="2:32" ht="36" customHeight="1" x14ac:dyDescent="0.25">
      <c r="B232" s="36">
        <v>24</v>
      </c>
      <c r="C232" s="76" t="s">
        <v>100</v>
      </c>
      <c r="D232" s="38" t="s">
        <v>867</v>
      </c>
      <c r="E232" s="39" t="s">
        <v>109</v>
      </c>
      <c r="F232" s="39" t="s">
        <v>864</v>
      </c>
      <c r="G232" s="39"/>
      <c r="H232" s="39" t="s">
        <v>855</v>
      </c>
      <c r="I232" s="40" t="s">
        <v>865</v>
      </c>
      <c r="J232" s="130" t="s">
        <v>856</v>
      </c>
      <c r="K232" s="38" t="s">
        <v>106</v>
      </c>
      <c r="L232" s="42" t="s">
        <v>52</v>
      </c>
      <c r="M232" s="43" t="s">
        <v>53</v>
      </c>
      <c r="N232" s="38" t="s">
        <v>619</v>
      </c>
      <c r="O232" s="44">
        <v>1</v>
      </c>
      <c r="P232" s="45" t="s">
        <v>866</v>
      </c>
      <c r="Q232" s="45" t="s">
        <v>835</v>
      </c>
      <c r="R232" s="46" t="str">
        <f>Таблица1[[#This Row],[Task number]]</f>
        <v>24-30/310</v>
      </c>
      <c r="S232" s="55" t="str">
        <f>Таблица1[[#This Row],[Item Name]]&amp;" - "&amp;Таблица1[[#This Row],[Task Description]]&amp;". "&amp;Таблица1[[#This Row],[Data Module Reference]]</f>
        <v>Starter/Generator 2 (P/N 978.91.23.437) - Brush Check. 12-B-24-30-01-00A-313A-A</v>
      </c>
      <c r="T232" s="129">
        <v>300</v>
      </c>
      <c r="U232" s="129"/>
      <c r="V232" s="129"/>
      <c r="W232" s="49">
        <v>1132</v>
      </c>
      <c r="X232" s="49">
        <v>821</v>
      </c>
      <c r="Y232" s="50">
        <v>45036</v>
      </c>
      <c r="Z232" s="51">
        <f>IF(Таблица1[[#This Row],[F.H.]]=0,"---",Таблица1[[#This Row],[F.H.]]+Таблица1[[#This Row],[Last F.H.]])</f>
        <v>1432</v>
      </c>
      <c r="AA232" s="52" t="str">
        <f>IF(Таблица1[[#This Row],[LND]]=0,"---",Таблица1[[#This Row],[LND]]+Таблица1[[#This Row],[Last LND]])</f>
        <v>---</v>
      </c>
      <c r="AB232" s="53" t="str">
        <f>IF(Таблица1[[#This Row],[MON]]=0,"---",Таблица1[[#This Row],[Last CAL]]+(Таблица1[[#This Row],[MON]]*30.4375))</f>
        <v>---</v>
      </c>
      <c r="AC232" s="54">
        <f>IF(Таблица1[[#This Row],[Next  F.H.]]="---","---",Таблица1[[#This Row],[Next  F.H.]]-$P$1)</f>
        <v>76</v>
      </c>
      <c r="AD232" s="54" t="str">
        <f>IF(Таблица1[[#This Row],[Next LND]]="---","---",Таблица1[[#This Row],[Next LND]]-$S$1)</f>
        <v>---</v>
      </c>
      <c r="AE232" s="54" t="str">
        <f>IF(Таблица1[[#This Row],[Next CAL]]="---","---",Таблица1[[#This Row],[Next CAL]]-$U$1)</f>
        <v>---</v>
      </c>
    </row>
    <row r="233" spans="2:32" ht="36" customHeight="1" x14ac:dyDescent="0.25">
      <c r="B233" s="36">
        <v>25</v>
      </c>
      <c r="C233" s="37" t="s">
        <v>68</v>
      </c>
      <c r="D233" s="38" t="s">
        <v>868</v>
      </c>
      <c r="E233" s="39" t="s">
        <v>70</v>
      </c>
      <c r="F233" s="39" t="s">
        <v>869</v>
      </c>
      <c r="G233" s="39"/>
      <c r="H233" s="39" t="s">
        <v>855</v>
      </c>
      <c r="I233" s="40" t="s">
        <v>80</v>
      </c>
      <c r="J233" s="130" t="s">
        <v>856</v>
      </c>
      <c r="K233" s="38" t="s">
        <v>87</v>
      </c>
      <c r="L233" s="42" t="s">
        <v>52</v>
      </c>
      <c r="M233" s="43" t="s">
        <v>53</v>
      </c>
      <c r="N233" s="38" t="s">
        <v>88</v>
      </c>
      <c r="O233" s="44">
        <v>1</v>
      </c>
      <c r="P233" s="45" t="s">
        <v>55</v>
      </c>
      <c r="Q233" s="45" t="s">
        <v>55</v>
      </c>
      <c r="R233" s="46" t="str">
        <f>Таблица1[[#This Row],[Task number]]</f>
        <v>25-10/135</v>
      </c>
      <c r="S233" s="55" t="str">
        <f>Таблица1[[#This Row],[Item Name]]&amp;" - "&amp;Таблица1[[#This Row],[Task Description]]&amp;". "&amp;Таблица1[[#This Row],[Data Module Reference]]</f>
        <v>Crew seats - Examine as far as possible with seats installed. -</v>
      </c>
      <c r="T233" s="129">
        <v>300</v>
      </c>
      <c r="U233" s="129"/>
      <c r="V233" s="129"/>
      <c r="W233" s="49">
        <v>1132</v>
      </c>
      <c r="X233" s="49">
        <v>821</v>
      </c>
      <c r="Y233" s="50">
        <v>45036</v>
      </c>
      <c r="Z233" s="51">
        <f>IF(Таблица1[[#This Row],[F.H.]]=0,"---",Таблица1[[#This Row],[F.H.]]+Таблица1[[#This Row],[Last F.H.]])</f>
        <v>1432</v>
      </c>
      <c r="AA233" s="52" t="str">
        <f>IF(Таблица1[[#This Row],[LND]]=0,"---",Таблица1[[#This Row],[LND]]+Таблица1[[#This Row],[Last LND]])</f>
        <v>---</v>
      </c>
      <c r="AB233" s="53" t="str">
        <f>IF(Таблица1[[#This Row],[MON]]=0,"---",Таблица1[[#This Row],[Last CAL]]+(Таблица1[[#This Row],[MON]]*30.4375))</f>
        <v>---</v>
      </c>
      <c r="AC233" s="54">
        <f>IF(Таблица1[[#This Row],[Next  F.H.]]="---","---",Таблица1[[#This Row],[Next  F.H.]]-$P$1)</f>
        <v>76</v>
      </c>
      <c r="AD233" s="54" t="str">
        <f>IF(Таблица1[[#This Row],[Next LND]]="---","---",Таблица1[[#This Row],[Next LND]]-$S$1)</f>
        <v>---</v>
      </c>
      <c r="AE233" s="54" t="str">
        <f>IF(Таблица1[[#This Row],[Next CAL]]="---","---",Таблица1[[#This Row],[Next CAL]]-$U$1)</f>
        <v>---</v>
      </c>
    </row>
    <row r="234" spans="2:32" ht="36" customHeight="1" x14ac:dyDescent="0.25">
      <c r="B234" s="36">
        <v>25</v>
      </c>
      <c r="C234" s="37" t="s">
        <v>68</v>
      </c>
      <c r="D234" s="38" t="s">
        <v>870</v>
      </c>
      <c r="E234" s="39" t="s">
        <v>74</v>
      </c>
      <c r="F234" s="39" t="s">
        <v>871</v>
      </c>
      <c r="G234" s="39" t="s">
        <v>872</v>
      </c>
      <c r="H234" s="39" t="s">
        <v>855</v>
      </c>
      <c r="I234" s="40" t="s">
        <v>80</v>
      </c>
      <c r="J234" s="130" t="s">
        <v>856</v>
      </c>
      <c r="K234" s="38" t="s">
        <v>51</v>
      </c>
      <c r="L234" s="42" t="s">
        <v>52</v>
      </c>
      <c r="M234" s="43" t="s">
        <v>53</v>
      </c>
      <c r="N234" s="38" t="s">
        <v>54</v>
      </c>
      <c r="O234" s="44">
        <v>2</v>
      </c>
      <c r="P234" s="45" t="s">
        <v>55</v>
      </c>
      <c r="Q234" s="45" t="s">
        <v>55</v>
      </c>
      <c r="R234" s="46" t="str">
        <f>Таблица1[[#This Row],[Task number]]</f>
        <v>25-20/302</v>
      </c>
      <c r="S234" s="55" t="str">
        <f>Таблица1[[#This Row],[Item Name]]&amp;" - "&amp;Таблица1[[#This Row],[Task Description]]&amp;". "&amp;Таблица1[[#This Row],[Data Module Reference]]</f>
        <v>Passenger seats - Examine as far as possible with seats installed.. -</v>
      </c>
      <c r="T234" s="129">
        <v>300</v>
      </c>
      <c r="U234" s="129"/>
      <c r="V234" s="129"/>
      <c r="W234" s="49">
        <v>1132</v>
      </c>
      <c r="X234" s="49">
        <v>821</v>
      </c>
      <c r="Y234" s="50">
        <v>45036</v>
      </c>
      <c r="Z234" s="51">
        <f>IF(Таблица1[[#This Row],[F.H.]]=0,"---",Таблица1[[#This Row],[F.H.]]+Таблица1[[#This Row],[Last F.H.]])</f>
        <v>1432</v>
      </c>
      <c r="AA234" s="52" t="str">
        <f>IF(Таблица1[[#This Row],[LND]]=0,"---",Таблица1[[#This Row],[LND]]+Таблица1[[#This Row],[Last LND]])</f>
        <v>---</v>
      </c>
      <c r="AB234" s="53" t="str">
        <f>IF(Таблица1[[#This Row],[MON]]=0,"---",Таблица1[[#This Row],[Last CAL]]+(Таблица1[[#This Row],[MON]]*30.4375))</f>
        <v>---</v>
      </c>
      <c r="AC234" s="54">
        <f>IF(Таблица1[[#This Row],[Next  F.H.]]="---","---",Таблица1[[#This Row],[Next  F.H.]]-$P$1)</f>
        <v>76</v>
      </c>
      <c r="AD234" s="54" t="str">
        <f>IF(Таблица1[[#This Row],[Next LND]]="---","---",Таблица1[[#This Row],[Next LND]]-$S$1)</f>
        <v>---</v>
      </c>
      <c r="AE234" s="54" t="str">
        <f>IF(Таблица1[[#This Row],[Next CAL]]="---","---",Таблица1[[#This Row],[Next CAL]]-$U$1)</f>
        <v>---</v>
      </c>
    </row>
    <row r="235" spans="2:32" ht="36" customHeight="1" x14ac:dyDescent="0.25">
      <c r="B235" s="36">
        <v>27</v>
      </c>
      <c r="C235" s="37" t="s">
        <v>76</v>
      </c>
      <c r="D235" s="38" t="s">
        <v>873</v>
      </c>
      <c r="E235" s="39" t="s">
        <v>874</v>
      </c>
      <c r="F235" s="39" t="s">
        <v>875</v>
      </c>
      <c r="G235" s="39"/>
      <c r="H235" s="39" t="s">
        <v>855</v>
      </c>
      <c r="I235" s="40" t="s">
        <v>80</v>
      </c>
      <c r="J235" s="130" t="s">
        <v>856</v>
      </c>
      <c r="K235" s="38" t="s">
        <v>51</v>
      </c>
      <c r="L235" s="42" t="s">
        <v>52</v>
      </c>
      <c r="M235" s="43" t="s">
        <v>53</v>
      </c>
      <c r="N235" s="38" t="s">
        <v>88</v>
      </c>
      <c r="O235" s="44">
        <v>1.5</v>
      </c>
      <c r="P235" s="45" t="s">
        <v>55</v>
      </c>
      <c r="Q235" s="45" t="s">
        <v>55</v>
      </c>
      <c r="R235" s="46" t="str">
        <f>Таблица1[[#This Row],[Task number]]</f>
        <v>27-00/138</v>
      </c>
      <c r="S235" s="55" t="str">
        <f>Таблица1[[#This Row],[Item Name]]&amp;" - "&amp;Таблица1[[#This Row],[Task Description]]&amp;". "&amp;Таблица1[[#This Row],[Data Module Reference]]</f>
        <v>Aileron, elevator and rudder controls - Operate, make sure full and free travel. -</v>
      </c>
      <c r="T235" s="129">
        <v>300</v>
      </c>
      <c r="U235" s="129"/>
      <c r="V235" s="129"/>
      <c r="W235" s="49">
        <v>1132</v>
      </c>
      <c r="X235" s="49">
        <v>821</v>
      </c>
      <c r="Y235" s="50">
        <v>45036</v>
      </c>
      <c r="Z235" s="51">
        <f>IF(Таблица1[[#This Row],[F.H.]]=0,"---",Таблица1[[#This Row],[F.H.]]+Таблица1[[#This Row],[Last F.H.]])</f>
        <v>1432</v>
      </c>
      <c r="AA235" s="52" t="str">
        <f>IF(Таблица1[[#This Row],[LND]]=0,"---",Таблица1[[#This Row],[LND]]+Таблица1[[#This Row],[Last LND]])</f>
        <v>---</v>
      </c>
      <c r="AB235" s="53" t="str">
        <f>IF(Таблица1[[#This Row],[MON]]=0,"---",Таблица1[[#This Row],[Last CAL]]+(Таблица1[[#This Row],[MON]]*30.4375))</f>
        <v>---</v>
      </c>
      <c r="AC235" s="54">
        <f>IF(Таблица1[[#This Row],[Next  F.H.]]="---","---",Таблица1[[#This Row],[Next  F.H.]]-$P$1)</f>
        <v>76</v>
      </c>
      <c r="AD235" s="54" t="str">
        <f>IF(Таблица1[[#This Row],[Next LND]]="---","---",Таблица1[[#This Row],[Next LND]]-$S$1)</f>
        <v>---</v>
      </c>
      <c r="AE235" s="54" t="str">
        <f>IF(Таблица1[[#This Row],[Next CAL]]="---","---",Таблица1[[#This Row],[Next CAL]]-$U$1)</f>
        <v>---</v>
      </c>
    </row>
    <row r="236" spans="2:32" ht="36" customHeight="1" x14ac:dyDescent="0.25">
      <c r="B236" s="36">
        <v>27</v>
      </c>
      <c r="C236" s="37" t="s">
        <v>76</v>
      </c>
      <c r="D236" s="38" t="s">
        <v>876</v>
      </c>
      <c r="E236" s="39" t="s">
        <v>322</v>
      </c>
      <c r="F236" s="39" t="s">
        <v>232</v>
      </c>
      <c r="G236" s="39"/>
      <c r="H236" s="39" t="s">
        <v>855</v>
      </c>
      <c r="I236" s="40" t="s">
        <v>323</v>
      </c>
      <c r="J236" s="130" t="s">
        <v>856</v>
      </c>
      <c r="K236" s="38" t="s">
        <v>51</v>
      </c>
      <c r="L236" s="42" t="s">
        <v>52</v>
      </c>
      <c r="M236" s="43" t="s">
        <v>53</v>
      </c>
      <c r="N236" s="38" t="s">
        <v>54</v>
      </c>
      <c r="O236" s="44">
        <v>1.5</v>
      </c>
      <c r="P236" s="45" t="s">
        <v>324</v>
      </c>
      <c r="Q236" s="45" t="s">
        <v>55</v>
      </c>
      <c r="R236" s="46" t="str">
        <f>Таблица1[[#This Row],[Task number]]</f>
        <v>27-40/291</v>
      </c>
      <c r="S236" s="55" t="str">
        <f>Таблица1[[#This Row],[Item Name]]&amp;" - "&amp;Таблица1[[#This Row],[Task Description]]&amp;". "&amp;Таблица1[[#This Row],[Data Module Reference]]</f>
        <v>Horizontal stabilizer trim system - Operational test. 12-B-27-40-00-00A-903A-A</v>
      </c>
      <c r="T236" s="129">
        <v>300</v>
      </c>
      <c r="U236" s="129"/>
      <c r="V236" s="129"/>
      <c r="W236" s="49">
        <v>1132</v>
      </c>
      <c r="X236" s="49">
        <v>821</v>
      </c>
      <c r="Y236" s="50">
        <v>45036</v>
      </c>
      <c r="Z236" s="51">
        <f>IF(Таблица1[[#This Row],[F.H.]]=0,"---",Таблица1[[#This Row],[F.H.]]+Таблица1[[#This Row],[Last F.H.]])</f>
        <v>1432</v>
      </c>
      <c r="AA236" s="52" t="str">
        <f>IF(Таблица1[[#This Row],[LND]]=0,"---",Таблица1[[#This Row],[LND]]+Таблица1[[#This Row],[Last LND]])</f>
        <v>---</v>
      </c>
      <c r="AB236" s="53" t="str">
        <f>IF(Таблица1[[#This Row],[MON]]=0,"---",Таблица1[[#This Row],[Last CAL]]+(Таблица1[[#This Row],[MON]]*30.4375))</f>
        <v>---</v>
      </c>
      <c r="AC236" s="54">
        <f>IF(Таблица1[[#This Row],[Next  F.H.]]="---","---",Таблица1[[#This Row],[Next  F.H.]]-$P$1)</f>
        <v>76</v>
      </c>
      <c r="AD236" s="54" t="str">
        <f>IF(Таблица1[[#This Row],[Next LND]]="---","---",Таблица1[[#This Row],[Next LND]]-$S$1)</f>
        <v>---</v>
      </c>
      <c r="AE236" s="54" t="str">
        <f>IF(Таблица1[[#This Row],[Next CAL]]="---","---",Таблица1[[#This Row],[Next CAL]]-$U$1)</f>
        <v>---</v>
      </c>
    </row>
    <row r="237" spans="2:32" ht="36" customHeight="1" x14ac:dyDescent="0.25">
      <c r="B237" s="36">
        <v>35</v>
      </c>
      <c r="C237" s="37" t="s">
        <v>379</v>
      </c>
      <c r="D237" s="38" t="s">
        <v>877</v>
      </c>
      <c r="E237" s="39" t="s">
        <v>878</v>
      </c>
      <c r="F237" s="39" t="s">
        <v>879</v>
      </c>
      <c r="G237" s="39"/>
      <c r="H237" s="39" t="s">
        <v>855</v>
      </c>
      <c r="I237" s="40" t="s">
        <v>80</v>
      </c>
      <c r="J237" s="130" t="s">
        <v>856</v>
      </c>
      <c r="K237" s="38" t="s">
        <v>106</v>
      </c>
      <c r="L237" s="42" t="s">
        <v>52</v>
      </c>
      <c r="M237" s="43" t="s">
        <v>53</v>
      </c>
      <c r="N237" s="38" t="s">
        <v>54</v>
      </c>
      <c r="O237" s="44">
        <v>1</v>
      </c>
      <c r="P237" s="45" t="s">
        <v>55</v>
      </c>
      <c r="Q237" s="45" t="s">
        <v>55</v>
      </c>
      <c r="R237" s="46" t="str">
        <f>Таблица1[[#This Row],[Task number]]</f>
        <v>35-10/188</v>
      </c>
      <c r="S237" s="55" t="str">
        <f>Таблица1[[#This Row],[Item Name]]&amp;" - "&amp;Таблица1[[#This Row],[Task Description]]&amp;". "&amp;Таблица1[[#This Row],[Data Module Reference]]</f>
        <v>Oxygen system - Check contents. -</v>
      </c>
      <c r="T237" s="129">
        <v>300</v>
      </c>
      <c r="U237" s="129"/>
      <c r="V237" s="129"/>
      <c r="W237" s="49">
        <v>1132</v>
      </c>
      <c r="X237" s="49">
        <v>821</v>
      </c>
      <c r="Y237" s="50">
        <v>45036</v>
      </c>
      <c r="Z237" s="51">
        <f>IF(Таблица1[[#This Row],[F.H.]]=0,"---",Таблица1[[#This Row],[F.H.]]+Таблица1[[#This Row],[Last F.H.]])</f>
        <v>1432</v>
      </c>
      <c r="AA237" s="52" t="str">
        <f>IF(Таблица1[[#This Row],[LND]]=0,"---",Таблица1[[#This Row],[LND]]+Таблица1[[#This Row],[Last LND]])</f>
        <v>---</v>
      </c>
      <c r="AB237" s="53" t="str">
        <f>IF(Таблица1[[#This Row],[MON]]=0,"---",Таблица1[[#This Row],[Last CAL]]+(Таблица1[[#This Row],[MON]]*30.4375))</f>
        <v>---</v>
      </c>
      <c r="AC237" s="54">
        <f>IF(Таблица1[[#This Row],[Next  F.H.]]="---","---",Таблица1[[#This Row],[Next  F.H.]]-$P$1)</f>
        <v>76</v>
      </c>
      <c r="AD237" s="54" t="str">
        <f>IF(Таблица1[[#This Row],[Next LND]]="---","---",Таблица1[[#This Row],[Next LND]]-$S$1)</f>
        <v>---</v>
      </c>
      <c r="AE237" s="54" t="str">
        <f>IF(Таблица1[[#This Row],[Next CAL]]="---","---",Таблица1[[#This Row],[Next CAL]]-$U$1)</f>
        <v>---</v>
      </c>
    </row>
    <row r="238" spans="2:32" ht="36" customHeight="1" x14ac:dyDescent="0.25">
      <c r="B238" s="36">
        <v>76</v>
      </c>
      <c r="C238" s="76" t="s">
        <v>446</v>
      </c>
      <c r="D238" s="38" t="s">
        <v>880</v>
      </c>
      <c r="E238" s="39" t="s">
        <v>448</v>
      </c>
      <c r="F238" s="39" t="s">
        <v>881</v>
      </c>
      <c r="G238" s="39" t="s">
        <v>882</v>
      </c>
      <c r="H238" s="39" t="s">
        <v>855</v>
      </c>
      <c r="I238" s="40" t="s">
        <v>883</v>
      </c>
      <c r="J238" s="130" t="s">
        <v>856</v>
      </c>
      <c r="K238" s="38" t="s">
        <v>87</v>
      </c>
      <c r="L238" s="42" t="s">
        <v>52</v>
      </c>
      <c r="M238" s="43" t="s">
        <v>53</v>
      </c>
      <c r="N238" s="38" t="s">
        <v>88</v>
      </c>
      <c r="O238" s="44">
        <v>1</v>
      </c>
      <c r="P238" s="45" t="s">
        <v>884</v>
      </c>
      <c r="Q238" s="45" t="s">
        <v>885</v>
      </c>
      <c r="R238" s="46" t="str">
        <f>Таблица1[[#This Row],[Task number]]</f>
        <v>76-00/212</v>
      </c>
      <c r="S238" s="55" t="str">
        <f>Таблица1[[#This Row],[Item Name]]&amp;" - "&amp;Таблица1[[#This Row],[Task Description]]&amp;". "&amp;Таблица1[[#This Row],[Data Module Reference]]</f>
        <v>Cockpit control quadrant - PCL - move between idle and max and make sure movement is full and free.. 12-B-76-10-00-00A-903A-A</v>
      </c>
      <c r="T238" s="129">
        <v>300</v>
      </c>
      <c r="U238" s="129"/>
      <c r="V238" s="129"/>
      <c r="W238" s="49">
        <v>1132</v>
      </c>
      <c r="X238" s="49">
        <v>821</v>
      </c>
      <c r="Y238" s="50">
        <v>45036</v>
      </c>
      <c r="Z238" s="51">
        <f>IF(Таблица1[[#This Row],[F.H.]]=0,"---",Таблица1[[#This Row],[F.H.]]+Таблица1[[#This Row],[Last F.H.]])</f>
        <v>1432</v>
      </c>
      <c r="AA238" s="52" t="str">
        <f>IF(Таблица1[[#This Row],[LND]]=0,"---",Таблица1[[#This Row],[LND]]+Таблица1[[#This Row],[Last LND]])</f>
        <v>---</v>
      </c>
      <c r="AB238" s="53" t="str">
        <f>IF(Таблица1[[#This Row],[MON]]=0,"---",Таблица1[[#This Row],[Last CAL]]+(Таблица1[[#This Row],[MON]]*30.4375))</f>
        <v>---</v>
      </c>
      <c r="AC238" s="54">
        <f>IF(Таблица1[[#This Row],[Next  F.H.]]="---","---",Таблица1[[#This Row],[Next  F.H.]]-$P$1)</f>
        <v>76</v>
      </c>
      <c r="AD238" s="54" t="str">
        <f>IF(Таблица1[[#This Row],[Next LND]]="---","---",Таблица1[[#This Row],[Next LND]]-$S$1)</f>
        <v>---</v>
      </c>
      <c r="AE238" s="54" t="str">
        <f>IF(Таблица1[[#This Row],[Next CAL]]="---","---",Таблица1[[#This Row],[Next CAL]]-$U$1)</f>
        <v>---</v>
      </c>
    </row>
    <row r="239" spans="2:32" ht="36" customHeight="1" x14ac:dyDescent="0.25">
      <c r="B239" s="36">
        <v>21</v>
      </c>
      <c r="C239" s="37" t="s">
        <v>229</v>
      </c>
      <c r="D239" s="38" t="s">
        <v>886</v>
      </c>
      <c r="E239" s="39" t="s">
        <v>887</v>
      </c>
      <c r="F239" s="39" t="s">
        <v>888</v>
      </c>
      <c r="G239" s="39" t="s">
        <v>889</v>
      </c>
      <c r="H239" s="39" t="s">
        <v>890</v>
      </c>
      <c r="I239" s="40" t="s">
        <v>80</v>
      </c>
      <c r="J239" s="45" t="s">
        <v>891</v>
      </c>
      <c r="K239" s="38" t="s">
        <v>87</v>
      </c>
      <c r="L239" s="42" t="s">
        <v>52</v>
      </c>
      <c r="M239" s="43" t="s">
        <v>53</v>
      </c>
      <c r="N239" s="38" t="s">
        <v>54</v>
      </c>
      <c r="O239" s="44">
        <v>1</v>
      </c>
      <c r="P239" s="45"/>
      <c r="Q239" s="45"/>
      <c r="R239" s="46" t="str">
        <f>Таблица1[[#This Row],[Task number]]</f>
        <v>*21-20/317</v>
      </c>
      <c r="S239" s="55" t="str">
        <f>Таблица1[[#This Row],[Item Name]]&amp;" - "&amp;Таблица1[[#This Row],[Task Description]]&amp;". "&amp;Таблица1[[#This Row],[Data Module Reference]]</f>
        <v>ECS emergency shut-off system - Attach a spring balance to the ECS EMER SHUT-OFF lever.. -</v>
      </c>
      <c r="T239" s="129">
        <v>3000</v>
      </c>
      <c r="U239" s="129"/>
      <c r="V239" s="129">
        <v>12</v>
      </c>
      <c r="W239" s="49">
        <v>1356</v>
      </c>
      <c r="X239" s="49">
        <v>886</v>
      </c>
      <c r="Y239" s="50">
        <v>45652</v>
      </c>
      <c r="Z239" s="51">
        <f>IF(Таблица1[[#This Row],[F.H.]]=0,"---",Таблица1[[#This Row],[F.H.]]+Таблица1[[#This Row],[Last F.H.]])</f>
        <v>4356</v>
      </c>
      <c r="AA239" s="52" t="str">
        <f>IF(Таблица1[[#This Row],[LND]]=0,"---",Таблица1[[#This Row],[LND]]+Таблица1[[#This Row],[Last LND]])</f>
        <v>---</v>
      </c>
      <c r="AB239" s="53">
        <f>IF(Таблица1[[#This Row],[MON]]=0,"---",Таблица1[[#This Row],[Last CAL]]+(Таблица1[[#This Row],[MON]]*30.4375))</f>
        <v>46017.25</v>
      </c>
      <c r="AC239" s="54">
        <f>IF(Таблица1[[#This Row],[Next  F.H.]]="---","---",Таблица1[[#This Row],[Next  F.H.]]-$P$1)</f>
        <v>3000</v>
      </c>
      <c r="AD239" s="54" t="str">
        <f>IF(Таблица1[[#This Row],[Next LND]]="---","---",Таблица1[[#This Row],[Next LND]]-$S$1)</f>
        <v>---</v>
      </c>
      <c r="AE239" s="54">
        <f ca="1">IF(Таблица1[[#This Row],[Next CAL]]="---","---",Таблица1[[#This Row],[Next CAL]]-$U$1)</f>
        <v>234.25</v>
      </c>
    </row>
    <row r="240" spans="2:32" s="131" customFormat="1" ht="36" customHeight="1" x14ac:dyDescent="0.25">
      <c r="B240" s="56">
        <v>21</v>
      </c>
      <c r="C240" s="57" t="s">
        <v>229</v>
      </c>
      <c r="D240" s="58" t="s">
        <v>892</v>
      </c>
      <c r="E240" s="59" t="s">
        <v>893</v>
      </c>
      <c r="F240" s="59" t="s">
        <v>232</v>
      </c>
      <c r="G240" s="59"/>
      <c r="H240" s="59" t="s">
        <v>890</v>
      </c>
      <c r="I240" s="60" t="s">
        <v>894</v>
      </c>
      <c r="J240" s="61" t="s">
        <v>891</v>
      </c>
      <c r="K240" s="58" t="s">
        <v>87</v>
      </c>
      <c r="L240" s="63" t="s">
        <v>895</v>
      </c>
      <c r="M240" s="64" t="s">
        <v>53</v>
      </c>
      <c r="N240" s="58" t="s">
        <v>88</v>
      </c>
      <c r="O240" s="65">
        <v>0.5</v>
      </c>
      <c r="P240" s="61"/>
      <c r="Q240" s="61"/>
      <c r="R240" s="66" t="str">
        <f>Таблица1[[#This Row],[Task number]]</f>
        <v>*21-30/318</v>
      </c>
      <c r="S240" s="67" t="str">
        <f>Таблица1[[#This Row],[Item Name]]&amp;" - "&amp;Таблица1[[#This Row],[Task Description]]&amp;". "&amp;Таблица1[[#This Row],[Data Module Reference]]</f>
        <v>MSN 1001-1719 - Pressurization dump switch - Operational test. 12-B-21-30-00-00A-903A-A</v>
      </c>
      <c r="T240" s="70"/>
      <c r="U240" s="70"/>
      <c r="V240" s="70"/>
      <c r="W240" s="132"/>
      <c r="X240" s="132"/>
      <c r="Y240" s="133"/>
      <c r="Z240" s="70" t="str">
        <f>IF(Таблица1[[#This Row],[F.H.]]=0,"---",Таблица1[[#This Row],[F.H.]]+Таблица1[[#This Row],[Last F.H.]])</f>
        <v>---</v>
      </c>
      <c r="AA240" s="71" t="str">
        <f>IF(Таблица1[[#This Row],[LND]]=0,"---",Таблица1[[#This Row],[LND]]+Таблица1[[#This Row],[Last LND]])</f>
        <v>---</v>
      </c>
      <c r="AB240" s="72" t="str">
        <f>IF(Таблица1[[#This Row],[MON]]=0,"---",Таблица1[[#This Row],[Last CAL]]+(Таблица1[[#This Row],[MON]]*30.4375))</f>
        <v>---</v>
      </c>
      <c r="AC240" s="71" t="str">
        <f>IF(Таблица1[[#This Row],[Next  F.H.]]="---","---",Таблица1[[#This Row],[Next  F.H.]]-$P$1)</f>
        <v>---</v>
      </c>
      <c r="AD240" s="71" t="str">
        <f>IF(Таблица1[[#This Row],[Next LND]]="---","---",Таблица1[[#This Row],[Next LND]]-$S$1)</f>
        <v>---</v>
      </c>
      <c r="AE240" s="71" t="str">
        <f>IF(Таблица1[[#This Row],[Next CAL]]="---","---",Таблица1[[#This Row],[Next CAL]]-$U$1)</f>
        <v>---</v>
      </c>
      <c r="AF240" s="73" t="s">
        <v>107</v>
      </c>
    </row>
    <row r="241" spans="2:32" ht="36" customHeight="1" x14ac:dyDescent="0.25">
      <c r="B241" s="36">
        <v>24</v>
      </c>
      <c r="C241" s="37" t="s">
        <v>100</v>
      </c>
      <c r="D241" s="38" t="s">
        <v>896</v>
      </c>
      <c r="E241" s="39" t="s">
        <v>897</v>
      </c>
      <c r="F241" s="39" t="s">
        <v>898</v>
      </c>
      <c r="G241" s="39"/>
      <c r="H241" s="39" t="s">
        <v>890</v>
      </c>
      <c r="I241" s="40" t="s">
        <v>265</v>
      </c>
      <c r="J241" s="45" t="s">
        <v>891</v>
      </c>
      <c r="K241" s="38" t="s">
        <v>106</v>
      </c>
      <c r="L241" s="42" t="s">
        <v>52</v>
      </c>
      <c r="M241" s="43" t="s">
        <v>53</v>
      </c>
      <c r="N241" s="38" t="s">
        <v>88</v>
      </c>
      <c r="O241" s="44">
        <v>2</v>
      </c>
      <c r="P241" s="45"/>
      <c r="Q241" s="45"/>
      <c r="R241" s="46" t="str">
        <f>Таблица1[[#This Row],[Task number]]</f>
        <v>*24-30/311</v>
      </c>
      <c r="S241" s="55" t="str">
        <f>Таблица1[[#This Row],[Item Name]]&amp;" - "&amp;Таблица1[[#This Row],[Task Description]]&amp;". "&amp;Таблица1[[#This Row],[Data Module Reference]]</f>
        <v>Generator control units, GCU 1 and GCU 2 - Functional test of the GCU 1 and GCU 2 over and under voltage trip protection (CMR). 12-B-71-00-00-00A-903D-A</v>
      </c>
      <c r="T241" s="129">
        <v>3000</v>
      </c>
      <c r="U241" s="129"/>
      <c r="V241" s="129">
        <v>12</v>
      </c>
      <c r="W241" s="49">
        <v>1356</v>
      </c>
      <c r="X241" s="49">
        <v>886</v>
      </c>
      <c r="Y241" s="50">
        <v>45652</v>
      </c>
      <c r="Z241" s="51">
        <f>IF(Таблица1[[#This Row],[F.H.]]=0,"---",Таблица1[[#This Row],[F.H.]]+Таблица1[[#This Row],[Last F.H.]])</f>
        <v>4356</v>
      </c>
      <c r="AA241" s="52" t="str">
        <f>IF(Таблица1[[#This Row],[LND]]=0,"---",Таблица1[[#This Row],[LND]]+Таблица1[[#This Row],[Last LND]])</f>
        <v>---</v>
      </c>
      <c r="AB241" s="53">
        <f>IF(Таблица1[[#This Row],[MON]]=0,"---",Таблица1[[#This Row],[Last CAL]]+(Таблица1[[#This Row],[MON]]*30.4375))</f>
        <v>46017.25</v>
      </c>
      <c r="AC241" s="54">
        <f>IF(Таблица1[[#This Row],[Next  F.H.]]="---","---",Таблица1[[#This Row],[Next  F.H.]]-$P$1)</f>
        <v>3000</v>
      </c>
      <c r="AD241" s="54" t="str">
        <f>IF(Таблица1[[#This Row],[Next LND]]="---","---",Таблица1[[#This Row],[Next LND]]-$S$1)</f>
        <v>---</v>
      </c>
      <c r="AE241" s="54">
        <f ca="1">IF(Таблица1[[#This Row],[Next CAL]]="---","---",Таблица1[[#This Row],[Next CAL]]-$U$1)</f>
        <v>234.25</v>
      </c>
    </row>
    <row r="242" spans="2:32" ht="36" customHeight="1" x14ac:dyDescent="0.25">
      <c r="B242" s="36">
        <v>27</v>
      </c>
      <c r="C242" s="37" t="s">
        <v>76</v>
      </c>
      <c r="D242" s="38" t="s">
        <v>899</v>
      </c>
      <c r="E242" s="39" t="s">
        <v>900</v>
      </c>
      <c r="F242" s="39" t="s">
        <v>901</v>
      </c>
      <c r="G242" s="39"/>
      <c r="H242" s="39" t="s">
        <v>890</v>
      </c>
      <c r="I242" s="40" t="s">
        <v>323</v>
      </c>
      <c r="J242" s="45" t="s">
        <v>891</v>
      </c>
      <c r="K242" s="38" t="s">
        <v>51</v>
      </c>
      <c r="L242" s="42" t="s">
        <v>52</v>
      </c>
      <c r="M242" s="43" t="s">
        <v>53</v>
      </c>
      <c r="N242" s="38" t="s">
        <v>88</v>
      </c>
      <c r="O242" s="44">
        <v>0.5</v>
      </c>
      <c r="P242" s="45"/>
      <c r="Q242" s="45"/>
      <c r="R242" s="46" t="str">
        <f>Таблица1[[#This Row],[Task number]]</f>
        <v>*27-40/1</v>
      </c>
      <c r="S242" s="55" t="str">
        <f>Таблица1[[#This Row],[Item Name]]&amp;" - "&amp;Таблица1[[#This Row],[Task Description]]&amp;". "&amp;Таблица1[[#This Row],[Data Module Reference]]</f>
        <v>Horizontal stabilizer trim - Functional test of trim runaway aural warning system (FAA CMR). 12-B-27-40-00-00A-903A-A</v>
      </c>
      <c r="T242" s="129">
        <v>3000</v>
      </c>
      <c r="U242" s="129"/>
      <c r="V242" s="129">
        <v>12</v>
      </c>
      <c r="W242" s="49">
        <v>1356</v>
      </c>
      <c r="X242" s="49">
        <v>886</v>
      </c>
      <c r="Y242" s="50">
        <v>45652</v>
      </c>
      <c r="Z242" s="51">
        <f>IF(Таблица1[[#This Row],[F.H.]]=0,"---",Таблица1[[#This Row],[F.H.]]+Таблица1[[#This Row],[Last F.H.]])</f>
        <v>4356</v>
      </c>
      <c r="AA242" s="52" t="str">
        <f>IF(Таблица1[[#This Row],[LND]]=0,"---",Таблица1[[#This Row],[LND]]+Таблица1[[#This Row],[Last LND]])</f>
        <v>---</v>
      </c>
      <c r="AB242" s="53">
        <f>IF(Таблица1[[#This Row],[MON]]=0,"---",Таблица1[[#This Row],[Last CAL]]+(Таблица1[[#This Row],[MON]]*30.4375))</f>
        <v>46017.25</v>
      </c>
      <c r="AC242" s="54">
        <f>IF(Таблица1[[#This Row],[Next  F.H.]]="---","---",Таблица1[[#This Row],[Next  F.H.]]-$P$1)</f>
        <v>3000</v>
      </c>
      <c r="AD242" s="54" t="str">
        <f>IF(Таблица1[[#This Row],[Next LND]]="---","---",Таблица1[[#This Row],[Next LND]]-$S$1)</f>
        <v>---</v>
      </c>
      <c r="AE242" s="54">
        <f ca="1">IF(Таблица1[[#This Row],[Next CAL]]="---","---",Таблица1[[#This Row],[Next CAL]]-$U$1)</f>
        <v>234.25</v>
      </c>
    </row>
    <row r="243" spans="2:32" ht="36" customHeight="1" x14ac:dyDescent="0.25">
      <c r="B243" s="36">
        <v>35</v>
      </c>
      <c r="C243" s="37" t="s">
        <v>379</v>
      </c>
      <c r="D243" s="38" t="s">
        <v>902</v>
      </c>
      <c r="E243" s="39" t="s">
        <v>903</v>
      </c>
      <c r="F243" s="39" t="s">
        <v>232</v>
      </c>
      <c r="G243" s="39"/>
      <c r="H243" s="39" t="s">
        <v>890</v>
      </c>
      <c r="I243" s="40" t="s">
        <v>904</v>
      </c>
      <c r="J243" s="45" t="s">
        <v>891</v>
      </c>
      <c r="K243" s="38" t="s">
        <v>106</v>
      </c>
      <c r="L243" s="42" t="s">
        <v>52</v>
      </c>
      <c r="M243" s="43" t="s">
        <v>53</v>
      </c>
      <c r="N243" s="38" t="s">
        <v>54</v>
      </c>
      <c r="O243" s="44">
        <v>1.5</v>
      </c>
      <c r="P243" s="45"/>
      <c r="Q243" s="45"/>
      <c r="R243" s="46" t="str">
        <f>Таблица1[[#This Row],[Task number]]</f>
        <v>*35-20/452</v>
      </c>
      <c r="S243" s="55" t="str">
        <f>Таблица1[[#This Row],[Item Name]]&amp;" - "&amp;Таблица1[[#This Row],[Task Description]]&amp;". "&amp;Таблица1[[#This Row],[Data Module Reference]]</f>
        <v>Passenger oxygen (drop-down mask) system (if installed) - Operational test. 12-B-35-00-00-00A-903B-A</v>
      </c>
      <c r="T243" s="129">
        <v>3000</v>
      </c>
      <c r="U243" s="129"/>
      <c r="V243" s="129">
        <v>12</v>
      </c>
      <c r="W243" s="49">
        <v>1356</v>
      </c>
      <c r="X243" s="49">
        <v>886</v>
      </c>
      <c r="Y243" s="50">
        <v>45652</v>
      </c>
      <c r="Z243" s="51">
        <f>IF(Таблица1[[#This Row],[F.H.]]=0,"---",Таблица1[[#This Row],[F.H.]]+Таблица1[[#This Row],[Last F.H.]])</f>
        <v>4356</v>
      </c>
      <c r="AA243" s="52" t="str">
        <f>IF(Таблица1[[#This Row],[LND]]=0,"---",Таблица1[[#This Row],[LND]]+Таблица1[[#This Row],[Last LND]])</f>
        <v>---</v>
      </c>
      <c r="AB243" s="53">
        <f>IF(Таблица1[[#This Row],[MON]]=0,"---",Таблица1[[#This Row],[Last CAL]]+(Таблица1[[#This Row],[MON]]*30.4375))</f>
        <v>46017.25</v>
      </c>
      <c r="AC243" s="54">
        <f>IF(Таблица1[[#This Row],[Next  F.H.]]="---","---",Таблица1[[#This Row],[Next  F.H.]]-$P$1)</f>
        <v>3000</v>
      </c>
      <c r="AD243" s="54" t="str">
        <f>IF(Таблица1[[#This Row],[Next LND]]="---","---",Таблица1[[#This Row],[Next LND]]-$S$1)</f>
        <v>---</v>
      </c>
      <c r="AE243" s="54">
        <f ca="1">IF(Таблица1[[#This Row],[Next CAL]]="---","---",Таблица1[[#This Row],[Next CAL]]-$U$1)</f>
        <v>234.25</v>
      </c>
    </row>
    <row r="244" spans="2:32" ht="36" customHeight="1" x14ac:dyDescent="0.25">
      <c r="B244" s="36">
        <v>76</v>
      </c>
      <c r="C244" s="37" t="s">
        <v>446</v>
      </c>
      <c r="D244" s="38" t="s">
        <v>905</v>
      </c>
      <c r="E244" s="39" t="s">
        <v>906</v>
      </c>
      <c r="F244" s="39" t="s">
        <v>242</v>
      </c>
      <c r="G244" s="39"/>
      <c r="H244" s="39" t="s">
        <v>907</v>
      </c>
      <c r="I244" s="40" t="s">
        <v>908</v>
      </c>
      <c r="J244" s="45" t="s">
        <v>909</v>
      </c>
      <c r="K244" s="38" t="s">
        <v>106</v>
      </c>
      <c r="L244" s="42" t="s">
        <v>52</v>
      </c>
      <c r="M244" s="43" t="s">
        <v>53</v>
      </c>
      <c r="N244" s="38" t="s">
        <v>88</v>
      </c>
      <c r="O244" s="44">
        <v>0.5</v>
      </c>
      <c r="P244" s="45"/>
      <c r="Q244" s="45"/>
      <c r="R244" s="46" t="str">
        <f>Таблица1[[#This Row],[Task number]]</f>
        <v>76-10/117</v>
      </c>
      <c r="S244" s="55" t="str">
        <f>Таблица1[[#This Row],[Item Name]]&amp;" - "&amp;Таблица1[[#This Row],[Task Description]]&amp;". "&amp;Таблица1[[#This Row],[Data Module Reference]]</f>
        <v>Propeller feathering microswitches - Functional test. 12-B-76-10-02-00A-903A-A</v>
      </c>
      <c r="T244" s="129">
        <v>3000</v>
      </c>
      <c r="U244" s="129"/>
      <c r="V244" s="129">
        <v>12</v>
      </c>
      <c r="W244" s="49">
        <v>1356</v>
      </c>
      <c r="X244" s="49">
        <v>886</v>
      </c>
      <c r="Y244" s="50">
        <v>45652</v>
      </c>
      <c r="Z244" s="51">
        <f>IF(Таблица1[[#This Row],[F.H.]]=0,"---",Таблица1[[#This Row],[F.H.]]+Таблица1[[#This Row],[Last F.H.]])</f>
        <v>4356</v>
      </c>
      <c r="AA244" s="52" t="str">
        <f>IF(Таблица1[[#This Row],[LND]]=0,"---",Таблица1[[#This Row],[LND]]+Таблица1[[#This Row],[Last LND]])</f>
        <v>---</v>
      </c>
      <c r="AB244" s="53">
        <f>IF(Таблица1[[#This Row],[MON]]=0,"---",Таблица1[[#This Row],[Last CAL]]+(Таблица1[[#This Row],[MON]]*30.4375))</f>
        <v>46017.25</v>
      </c>
      <c r="AC244" s="54">
        <f>IF(Таблица1[[#This Row],[Next  F.H.]]="---","---",Таблица1[[#This Row],[Next  F.H.]]-$P$1)</f>
        <v>3000</v>
      </c>
      <c r="AD244" s="54" t="str">
        <f>IF(Таблица1[[#This Row],[Next LND]]="---","---",Таблица1[[#This Row],[Next LND]]-$S$1)</f>
        <v>---</v>
      </c>
      <c r="AE244" s="54">
        <f ca="1">IF(Таблица1[[#This Row],[Next CAL]]="---","---",Таблица1[[#This Row],[Next CAL]]-$U$1)</f>
        <v>234.25</v>
      </c>
    </row>
    <row r="245" spans="2:32" ht="36" customHeight="1" x14ac:dyDescent="0.25">
      <c r="B245" s="36">
        <v>52</v>
      </c>
      <c r="C245" s="37" t="s">
        <v>393</v>
      </c>
      <c r="D245" s="38" t="s">
        <v>910</v>
      </c>
      <c r="E245" s="39" t="s">
        <v>911</v>
      </c>
      <c r="F245" s="39" t="s">
        <v>912</v>
      </c>
      <c r="G245" s="39"/>
      <c r="H245" s="39" t="s">
        <v>913</v>
      </c>
      <c r="I245" s="40" t="s">
        <v>914</v>
      </c>
      <c r="J245" s="45" t="s">
        <v>915</v>
      </c>
      <c r="K245" s="38" t="s">
        <v>87</v>
      </c>
      <c r="L245" s="42" t="s">
        <v>52</v>
      </c>
      <c r="M245" s="43" t="s">
        <v>53</v>
      </c>
      <c r="N245" s="38" t="s">
        <v>88</v>
      </c>
      <c r="O245" s="44"/>
      <c r="P245" s="45"/>
      <c r="Q245" s="45"/>
      <c r="R245" s="46" t="str">
        <f>Таблица1[[#This Row],[Task number]]</f>
        <v>52-10/472</v>
      </c>
      <c r="S245" s="55" t="str">
        <f>Таблица1[[#This Row],[Item Name]]&amp;" - "&amp;Таблица1[[#This Row],[Task Description]]&amp;". "&amp;Таблица1[[#This Row],[Data Module Reference]]</f>
        <v>Passenger/crew door shoot bolt fitting (only if SB 52–007 Part C is done) - Eddy current inspection. 12-B-52-10-06-00A-353A-A</v>
      </c>
      <c r="T245" s="48">
        <v>3000</v>
      </c>
      <c r="U245" s="48">
        <v>3600</v>
      </c>
      <c r="V245" s="48"/>
      <c r="W245" s="49"/>
      <c r="X245" s="49"/>
      <c r="Y245" s="50">
        <v>43769</v>
      </c>
      <c r="Z245" s="51">
        <f>IF(Таблица1[[#This Row],[F.H.]]=0,"---",Таблица1[[#This Row],[F.H.]]+Таблица1[[#This Row],[Last F.H.]])</f>
        <v>3000</v>
      </c>
      <c r="AA245" s="52">
        <f>IF(Таблица1[[#This Row],[LND]]=0,"---",Таблица1[[#This Row],[LND]]+Таблица1[[#This Row],[Last LND]])</f>
        <v>3600</v>
      </c>
      <c r="AB245" s="53" t="str">
        <f>IF(Таблица1[[#This Row],[MON]]=0,"---",Таблица1[[#This Row],[Last CAL]]+(Таблица1[[#This Row],[MON]]*30.4375))</f>
        <v>---</v>
      </c>
      <c r="AC245" s="54">
        <f>IF(Таблица1[[#This Row],[Next  F.H.]]="---","---",Таблица1[[#This Row],[Next  F.H.]]-$P$1)</f>
        <v>1644</v>
      </c>
      <c r="AD245" s="54">
        <f>IF(Таблица1[[#This Row],[Next LND]]="---","---",Таблица1[[#This Row],[Next LND]]-$S$1)</f>
        <v>2714</v>
      </c>
      <c r="AE245" s="54" t="str">
        <f>IF(Таблица1[[#This Row],[Next CAL]]="---","---",Таблица1[[#This Row],[Next CAL]]-$U$1)</f>
        <v>---</v>
      </c>
    </row>
    <row r="246" spans="2:32" ht="36" customHeight="1" x14ac:dyDescent="0.25">
      <c r="B246" s="36">
        <v>28</v>
      </c>
      <c r="C246" s="37" t="s">
        <v>636</v>
      </c>
      <c r="D246" s="38" t="s">
        <v>916</v>
      </c>
      <c r="E246" s="39" t="s">
        <v>742</v>
      </c>
      <c r="F246" s="39" t="s">
        <v>103</v>
      </c>
      <c r="G246" s="39"/>
      <c r="H246" s="39" t="s">
        <v>917</v>
      </c>
      <c r="I246" s="40" t="s">
        <v>80</v>
      </c>
      <c r="J246" s="45" t="s">
        <v>918</v>
      </c>
      <c r="K246" s="38" t="s">
        <v>87</v>
      </c>
      <c r="L246" s="42" t="s">
        <v>52</v>
      </c>
      <c r="M246" s="43" t="s">
        <v>53</v>
      </c>
      <c r="N246" s="38" t="s">
        <v>88</v>
      </c>
      <c r="O246" s="44"/>
      <c r="P246" s="45"/>
      <c r="Q246" s="45"/>
      <c r="R246" s="46" t="str">
        <f>Таблица1[[#This Row],[Task number]]</f>
        <v>28-20/32</v>
      </c>
      <c r="S246" s="55" t="str">
        <f>Таблица1[[#This Row],[Item Name]]&amp;" - "&amp;Таблица1[[#This Row],[Task Description]]&amp;". "&amp;Таблица1[[#This Row],[Data Module Reference]]</f>
        <v>Engine driven pump - Overhaul. -</v>
      </c>
      <c r="T246" s="48">
        <v>3500</v>
      </c>
      <c r="U246" s="48"/>
      <c r="V246" s="48"/>
      <c r="W246" s="49"/>
      <c r="X246" s="49"/>
      <c r="Y246" s="50">
        <v>43769</v>
      </c>
      <c r="Z246" s="51">
        <f>IF(Таблица1[[#This Row],[F.H.]]=0,"---",Таблица1[[#This Row],[F.H.]]+Таблица1[[#This Row],[Last F.H.]])</f>
        <v>3500</v>
      </c>
      <c r="AA246" s="52" t="str">
        <f>IF(Таблица1[[#This Row],[LND]]=0,"---",Таблица1[[#This Row],[LND]]+Таблица1[[#This Row],[Last LND]])</f>
        <v>---</v>
      </c>
      <c r="AB246" s="53" t="str">
        <f>IF(Таблица1[[#This Row],[MON]]=0,"---",Таблица1[[#This Row],[Last CAL]]+(Таблица1[[#This Row],[MON]]*30.4375))</f>
        <v>---</v>
      </c>
      <c r="AC246" s="54">
        <f>IF(Таблица1[[#This Row],[Next  F.H.]]="---","---",Таблица1[[#This Row],[Next  F.H.]]-$P$1)</f>
        <v>2144</v>
      </c>
      <c r="AD246" s="54" t="str">
        <f>IF(Таблица1[[#This Row],[Next LND]]="---","---",Таблица1[[#This Row],[Next LND]]-$S$1)</f>
        <v>---</v>
      </c>
      <c r="AE246" s="54" t="str">
        <f>IF(Таблица1[[#This Row],[Next CAL]]="---","---",Таблица1[[#This Row],[Next CAL]]-$U$1)</f>
        <v>---</v>
      </c>
    </row>
    <row r="247" spans="2:32" ht="36" customHeight="1" x14ac:dyDescent="0.25">
      <c r="B247" s="36">
        <v>72</v>
      </c>
      <c r="C247" s="37" t="s">
        <v>919</v>
      </c>
      <c r="D247" s="38" t="s">
        <v>920</v>
      </c>
      <c r="E247" s="39" t="s">
        <v>921</v>
      </c>
      <c r="F247" s="39" t="s">
        <v>103</v>
      </c>
      <c r="G247" s="39"/>
      <c r="H247" s="39" t="s">
        <v>922</v>
      </c>
      <c r="I247" s="40" t="s">
        <v>80</v>
      </c>
      <c r="J247" s="45" t="s">
        <v>918</v>
      </c>
      <c r="K247" s="38" t="s">
        <v>87</v>
      </c>
      <c r="L247" s="42" t="s">
        <v>52</v>
      </c>
      <c r="M247" s="43" t="s">
        <v>53</v>
      </c>
      <c r="N247" s="38" t="s">
        <v>88</v>
      </c>
      <c r="O247" s="44"/>
      <c r="P247" s="45"/>
      <c r="Q247" s="45"/>
      <c r="R247" s="46" t="str">
        <f>Таблица1[[#This Row],[Task number]]</f>
        <v>72-00/308</v>
      </c>
      <c r="S247" s="55" t="str">
        <f>Таблица1[[#This Row],[Item Name]]&amp;" - "&amp;Таблица1[[#This Row],[Task Description]]&amp;". "&amp;Таблица1[[#This Row],[Data Module Reference]]</f>
        <v>Engine accessories - Overhaul. -</v>
      </c>
      <c r="T247" s="48">
        <v>3500</v>
      </c>
      <c r="U247" s="134"/>
      <c r="V247" s="134"/>
      <c r="W247" s="135"/>
      <c r="X247" s="135"/>
      <c r="Y247" s="50">
        <v>43769</v>
      </c>
      <c r="Z247" s="51">
        <f>IF(Таблица1[[#This Row],[F.H.]]=0,"---",Таблица1[[#This Row],[F.H.]]+Таблица1[[#This Row],[Last F.H.]])</f>
        <v>3500</v>
      </c>
      <c r="AA247" s="52" t="str">
        <f>IF(Таблица1[[#This Row],[LND]]=0,"---",Таблица1[[#This Row],[LND]]+Таблица1[[#This Row],[Last LND]])</f>
        <v>---</v>
      </c>
      <c r="AB247" s="53" t="str">
        <f>IF(Таблица1[[#This Row],[MON]]=0,"---",Таблица1[[#This Row],[Last CAL]]+(Таблица1[[#This Row],[MON]]*30.4375))</f>
        <v>---</v>
      </c>
      <c r="AC247" s="54">
        <f>IF(Таблица1[[#This Row],[Next  F.H.]]="---","---",Таблица1[[#This Row],[Next  F.H.]]-$P$1)</f>
        <v>2144</v>
      </c>
      <c r="AD247" s="54" t="str">
        <f>IF(Таблица1[[#This Row],[Next LND]]="---","---",Таблица1[[#This Row],[Next LND]]-$S$1)</f>
        <v>---</v>
      </c>
      <c r="AE247" s="54" t="str">
        <f>IF(Таблица1[[#This Row],[Next CAL]]="---","---",Таблица1[[#This Row],[Next CAL]]-$U$1)</f>
        <v>---</v>
      </c>
    </row>
    <row r="248" spans="2:32" ht="36" customHeight="1" x14ac:dyDescent="0.25">
      <c r="B248" s="36">
        <v>72</v>
      </c>
      <c r="C248" s="37" t="s">
        <v>919</v>
      </c>
      <c r="D248" s="38" t="s">
        <v>923</v>
      </c>
      <c r="E248" s="39" t="s">
        <v>112</v>
      </c>
      <c r="F248" s="39" t="s">
        <v>103</v>
      </c>
      <c r="G248" s="39"/>
      <c r="H248" s="39" t="s">
        <v>924</v>
      </c>
      <c r="I248" s="40" t="s">
        <v>80</v>
      </c>
      <c r="J248" s="45" t="s">
        <v>918</v>
      </c>
      <c r="K248" s="38" t="s">
        <v>87</v>
      </c>
      <c r="L248" s="42" t="s">
        <v>52</v>
      </c>
      <c r="M248" s="43" t="s">
        <v>53</v>
      </c>
      <c r="N248" s="38" t="s">
        <v>88</v>
      </c>
      <c r="O248" s="44"/>
      <c r="P248" s="45"/>
      <c r="Q248" s="45"/>
      <c r="R248" s="46" t="str">
        <f>Таблица1[[#This Row],[Task number]]</f>
        <v>72-00/39</v>
      </c>
      <c r="S248" s="55" t="str">
        <f>Таблица1[[#This Row],[Item Name]]&amp;" - "&amp;Таблица1[[#This Row],[Task Description]]&amp;". "&amp;Таблица1[[#This Row],[Data Module Reference]]</f>
        <v>Engine - Overhaul. -</v>
      </c>
      <c r="T248" s="48">
        <v>3500</v>
      </c>
      <c r="U248" s="134"/>
      <c r="V248" s="134"/>
      <c r="W248" s="135"/>
      <c r="X248" s="135"/>
      <c r="Y248" s="50">
        <v>43769</v>
      </c>
      <c r="Z248" s="51">
        <f>IF(Таблица1[[#This Row],[F.H.]]=0,"---",Таблица1[[#This Row],[F.H.]]+Таблица1[[#This Row],[Last F.H.]])</f>
        <v>3500</v>
      </c>
      <c r="AA248" s="52" t="str">
        <f>IF(Таблица1[[#This Row],[LND]]=0,"---",Таблица1[[#This Row],[LND]]+Таблица1[[#This Row],[Last LND]])</f>
        <v>---</v>
      </c>
      <c r="AB248" s="53" t="str">
        <f>IF(Таблица1[[#This Row],[MON]]=0,"---",Таблица1[[#This Row],[Last CAL]]+(Таблица1[[#This Row],[MON]]*30.4375))</f>
        <v>---</v>
      </c>
      <c r="AC248" s="54">
        <f>IF(Таблица1[[#This Row],[Next  F.H.]]="---","---",Таблица1[[#This Row],[Next  F.H.]]-$P$1)</f>
        <v>2144</v>
      </c>
      <c r="AD248" s="54" t="str">
        <f>IF(Таблица1[[#This Row],[Next LND]]="---","---",Таблица1[[#This Row],[Next LND]]-$S$1)</f>
        <v>---</v>
      </c>
      <c r="AE248" s="54" t="str">
        <f>IF(Таблица1[[#This Row],[Next CAL]]="---","---",Таблица1[[#This Row],[Next CAL]]-$U$1)</f>
        <v>---</v>
      </c>
    </row>
    <row r="249" spans="2:32" ht="36" customHeight="1" x14ac:dyDescent="0.25">
      <c r="B249" s="36">
        <v>79</v>
      </c>
      <c r="C249" s="76" t="s">
        <v>110</v>
      </c>
      <c r="D249" s="38" t="s">
        <v>925</v>
      </c>
      <c r="E249" s="39" t="s">
        <v>926</v>
      </c>
      <c r="F249" s="39" t="s">
        <v>103</v>
      </c>
      <c r="G249" s="39"/>
      <c r="H249" s="39" t="s">
        <v>927</v>
      </c>
      <c r="I249" s="40" t="s">
        <v>80</v>
      </c>
      <c r="J249" s="45" t="s">
        <v>918</v>
      </c>
      <c r="K249" s="38" t="s">
        <v>87</v>
      </c>
      <c r="L249" s="42" t="s">
        <v>52</v>
      </c>
      <c r="M249" s="43" t="s">
        <v>53</v>
      </c>
      <c r="N249" s="38" t="s">
        <v>88</v>
      </c>
      <c r="O249" s="44"/>
      <c r="P249" s="45"/>
      <c r="Q249" s="45"/>
      <c r="R249" s="46" t="str">
        <f>Таблица1[[#This Row],[Task number]]</f>
        <v>79-20/43</v>
      </c>
      <c r="S249" s="55" t="str">
        <f>Таблица1[[#This Row],[Item Name]]&amp;" - "&amp;Таблица1[[#This Row],[Task Description]]&amp;". "&amp;Таблица1[[#This Row],[Data Module Reference]]</f>
        <v>Oil cooler - Overhaul. -</v>
      </c>
      <c r="T249" s="48">
        <v>3500</v>
      </c>
      <c r="U249" s="134"/>
      <c r="V249" s="134"/>
      <c r="W249" s="135"/>
      <c r="X249" s="135"/>
      <c r="Y249" s="50">
        <v>43769</v>
      </c>
      <c r="Z249" s="51">
        <f>IF(Таблица1[[#This Row],[F.H.]]=0,"---",Таблица1[[#This Row],[F.H.]]+Таблица1[[#This Row],[Last F.H.]])</f>
        <v>3500</v>
      </c>
      <c r="AA249" s="52" t="str">
        <f>IF(Таблица1[[#This Row],[LND]]=0,"---",Таблица1[[#This Row],[LND]]+Таблица1[[#This Row],[Last LND]])</f>
        <v>---</v>
      </c>
      <c r="AB249" s="53" t="str">
        <f>IF(Таблица1[[#This Row],[MON]]=0,"---",Таблица1[[#This Row],[Last CAL]]+(Таблица1[[#This Row],[MON]]*30.4375))</f>
        <v>---</v>
      </c>
      <c r="AC249" s="54">
        <f>IF(Таблица1[[#This Row],[Next  F.H.]]="---","---",Таблица1[[#This Row],[Next  F.H.]]-$P$1)</f>
        <v>2144</v>
      </c>
      <c r="AD249" s="54" t="str">
        <f>IF(Таблица1[[#This Row],[Next LND]]="---","---",Таблица1[[#This Row],[Next LND]]-$S$1)</f>
        <v>---</v>
      </c>
      <c r="AE249" s="54" t="str">
        <f>IF(Таблица1[[#This Row],[Next CAL]]="---","---",Таблица1[[#This Row],[Next CAL]]-$U$1)</f>
        <v>---</v>
      </c>
    </row>
    <row r="250" spans="2:32" ht="36" customHeight="1" x14ac:dyDescent="0.25">
      <c r="B250" s="36">
        <v>35</v>
      </c>
      <c r="C250" s="37" t="s">
        <v>379</v>
      </c>
      <c r="D250" s="38" t="s">
        <v>928</v>
      </c>
      <c r="E250" s="39" t="s">
        <v>929</v>
      </c>
      <c r="F250" s="39" t="s">
        <v>143</v>
      </c>
      <c r="G250" s="39"/>
      <c r="H250" s="39" t="s">
        <v>930</v>
      </c>
      <c r="I250" s="40" t="s">
        <v>931</v>
      </c>
      <c r="J250" s="45" t="s">
        <v>932</v>
      </c>
      <c r="K250" s="38" t="s">
        <v>106</v>
      </c>
      <c r="L250" s="42" t="s">
        <v>52</v>
      </c>
      <c r="M250" s="43" t="s">
        <v>53</v>
      </c>
      <c r="N250" s="38" t="s">
        <v>54</v>
      </c>
      <c r="O250" s="44">
        <v>1</v>
      </c>
      <c r="P250" s="45"/>
      <c r="Q250" s="45"/>
      <c r="R250" s="46" t="str">
        <f>Таблица1[[#This Row],[Task number]]</f>
        <v>35-20/87</v>
      </c>
      <c r="S250" s="55" t="str">
        <f>Таблица1[[#This Row],[Item Name]]&amp;" - "&amp;Таблица1[[#This Row],[Task Description]]&amp;". "&amp;Таблица1[[#This Row],[Data Module Reference]]</f>
        <v>Passenger oxygen masks - Inspection/check. 12-B-35-20-00-00A-313A-A</v>
      </c>
      <c r="T250" s="134"/>
      <c r="U250" s="134"/>
      <c r="V250" s="48">
        <v>36</v>
      </c>
      <c r="W250" s="49">
        <v>1019</v>
      </c>
      <c r="X250" s="49">
        <v>787</v>
      </c>
      <c r="Y250" s="50">
        <v>44873</v>
      </c>
      <c r="Z250" s="51" t="str">
        <f>IF(Таблица1[[#This Row],[F.H.]]=0,"---",Таблица1[[#This Row],[F.H.]]+Таблица1[[#This Row],[Last F.H.]])</f>
        <v>---</v>
      </c>
      <c r="AA250" s="52" t="str">
        <f>IF(Таблица1[[#This Row],[LND]]=0,"---",Таблица1[[#This Row],[LND]]+Таблица1[[#This Row],[Last LND]])</f>
        <v>---</v>
      </c>
      <c r="AB250" s="53">
        <f>IF(Таблица1[[#This Row],[MON]]=0,"---",Таблица1[[#This Row],[Last CAL]]+(Таблица1[[#This Row],[MON]]*30.4375))</f>
        <v>45968.75</v>
      </c>
      <c r="AC250" s="54" t="str">
        <f>IF(Таблица1[[#This Row],[Next  F.H.]]="---","---",Таблица1[[#This Row],[Next  F.H.]]-$P$1)</f>
        <v>---</v>
      </c>
      <c r="AD250" s="54" t="str">
        <f>IF(Таблица1[[#This Row],[Next LND]]="---","---",Таблица1[[#This Row],[Next LND]]-$S$1)</f>
        <v>---</v>
      </c>
      <c r="AE250" s="54">
        <f ca="1">IF(Таблица1[[#This Row],[Next CAL]]="---","---",Таблица1[[#This Row],[Next CAL]]-$U$1)</f>
        <v>185.75</v>
      </c>
    </row>
    <row r="251" spans="2:32" s="131" customFormat="1" ht="36" customHeight="1" x14ac:dyDescent="0.25">
      <c r="B251" s="56">
        <v>61</v>
      </c>
      <c r="C251" s="57" t="s">
        <v>435</v>
      </c>
      <c r="D251" s="58" t="s">
        <v>933</v>
      </c>
      <c r="E251" s="136" t="s">
        <v>934</v>
      </c>
      <c r="F251" s="59" t="s">
        <v>935</v>
      </c>
      <c r="G251" s="59" t="s">
        <v>936</v>
      </c>
      <c r="H251" s="59" t="s">
        <v>937</v>
      </c>
      <c r="I251" s="60" t="s">
        <v>80</v>
      </c>
      <c r="J251" s="61" t="s">
        <v>938</v>
      </c>
      <c r="K251" s="58" t="s">
        <v>87</v>
      </c>
      <c r="L251" s="63" t="s">
        <v>939</v>
      </c>
      <c r="M251" s="64" t="s">
        <v>53</v>
      </c>
      <c r="N251" s="58" t="s">
        <v>54</v>
      </c>
      <c r="O251" s="65">
        <v>5</v>
      </c>
      <c r="P251" s="61"/>
      <c r="Q251" s="61"/>
      <c r="R251" s="66" t="str">
        <f>Таблица1[[#This Row],[Task number]]</f>
        <v>61-00/456</v>
      </c>
      <c r="S251" s="67" t="str">
        <f>Таблица1[[#This Row],[Item Name]]&amp;" - "&amp;Таблица1[[#This Row],[Task Description]]&amp;". "&amp;Таблица1[[#This Row],[Data Module Reference]]</f>
        <v>Four-bladed aluminum propeller - Periodic Inspections and Maintenance and do the time limited inspection items. -</v>
      </c>
      <c r="T251" s="132"/>
      <c r="U251" s="132"/>
      <c r="V251" s="132"/>
      <c r="W251" s="132"/>
      <c r="X251" s="132"/>
      <c r="Y251" s="133"/>
      <c r="Z251" s="70" t="str">
        <f>IF(Таблица1[[#This Row],[F.H.]]=0,"---",Таблица1[[#This Row],[F.H.]]+Таблица1[[#This Row],[Last F.H.]])</f>
        <v>---</v>
      </c>
      <c r="AA251" s="71" t="str">
        <f>IF(Таблица1[[#This Row],[LND]]=0,"---",Таблица1[[#This Row],[LND]]+Таблица1[[#This Row],[Last LND]])</f>
        <v>---</v>
      </c>
      <c r="AB251" s="72" t="str">
        <f>IF(Таблица1[[#This Row],[MON]]=0,"---",Таблица1[[#This Row],[Last CAL]]+(Таблица1[[#This Row],[MON]]*30.4375))</f>
        <v>---</v>
      </c>
      <c r="AC251" s="71" t="str">
        <f>IF(Таблица1[[#This Row],[Next  F.H.]]="---","---",Таблица1[[#This Row],[Next  F.H.]]-$P$1)</f>
        <v>---</v>
      </c>
      <c r="AD251" s="71" t="str">
        <f>IF(Таблица1[[#This Row],[Next LND]]="---","---",Таблица1[[#This Row],[Next LND]]-$S$1)</f>
        <v>---</v>
      </c>
      <c r="AE251" s="71" t="str">
        <f>IF(Таблица1[[#This Row],[Next CAL]]="---","---",Таблица1[[#This Row],[Next CAL]]-$U$1)</f>
        <v>---</v>
      </c>
      <c r="AF251" s="73" t="s">
        <v>107</v>
      </c>
    </row>
    <row r="252" spans="2:32" ht="36" customHeight="1" x14ac:dyDescent="0.25">
      <c r="B252" s="137">
        <v>61</v>
      </c>
      <c r="C252" s="138" t="s">
        <v>435</v>
      </c>
      <c r="D252" s="139" t="s">
        <v>940</v>
      </c>
      <c r="E252" s="140" t="s">
        <v>941</v>
      </c>
      <c r="F252" s="140" t="s">
        <v>942</v>
      </c>
      <c r="G252" s="140" t="s">
        <v>943</v>
      </c>
      <c r="H252" s="140" t="s">
        <v>944</v>
      </c>
      <c r="I252" s="141" t="s">
        <v>945</v>
      </c>
      <c r="J252" s="142" t="s">
        <v>938</v>
      </c>
      <c r="K252" s="139" t="s">
        <v>87</v>
      </c>
      <c r="L252" s="143" t="s">
        <v>472</v>
      </c>
      <c r="M252" s="144" t="s">
        <v>53</v>
      </c>
      <c r="N252" s="139" t="s">
        <v>54</v>
      </c>
      <c r="O252" s="145">
        <v>5</v>
      </c>
      <c r="P252" s="142"/>
      <c r="Q252" s="142"/>
      <c r="R252" s="46" t="str">
        <f>Таблица1[[#This Row],[Task number]]</f>
        <v>61-00/457</v>
      </c>
      <c r="S252" s="55" t="str">
        <f>Таблица1[[#This Row],[Item Name]]&amp;" - "&amp;Таблица1[[#This Row],[Task Description]]&amp;". "&amp;Таблица1[[#This Row],[Data Module Reference]]</f>
        <v xml:space="preserve">Five-bladed composite propeller - Perform the periodic inspections and maintenance and do the time limited inspections items (TASK 611010). Hartzell Owner’s Manual 147, 61-00-47 </v>
      </c>
      <c r="T252" s="48">
        <v>400</v>
      </c>
      <c r="U252" s="48"/>
      <c r="V252" s="48">
        <v>12</v>
      </c>
      <c r="W252" s="49">
        <v>1356</v>
      </c>
      <c r="X252" s="49">
        <v>886</v>
      </c>
      <c r="Y252" s="50">
        <v>45652</v>
      </c>
      <c r="Z252" s="51">
        <f>IF(Таблица1[[#This Row],[F.H.]]=0,"---",Таблица1[[#This Row],[F.H.]]+Таблица1[[#This Row],[Last F.H.]])</f>
        <v>1756</v>
      </c>
      <c r="AA252" s="52" t="str">
        <f>IF(Таблица1[[#This Row],[LND]]=0,"---",Таблица1[[#This Row],[LND]]+Таблица1[[#This Row],[Last LND]])</f>
        <v>---</v>
      </c>
      <c r="AB252" s="53">
        <f>IF(Таблица1[[#This Row],[MON]]=0,"---",Таблица1[[#This Row],[Last CAL]]+(Таблица1[[#This Row],[MON]]*30.4375))</f>
        <v>46017.25</v>
      </c>
      <c r="AC252" s="54">
        <f>IF(Таблица1[[#This Row],[Next  F.H.]]="---","---",Таблица1[[#This Row],[Next  F.H.]]-$P$1)</f>
        <v>400</v>
      </c>
      <c r="AD252" s="54" t="str">
        <f>IF(Таблица1[[#This Row],[Next LND]]="---","---",Таблица1[[#This Row],[Next LND]]-$S$1)</f>
        <v>---</v>
      </c>
      <c r="AE252" s="54">
        <f ca="1">IF(Таблица1[[#This Row],[Next CAL]]="---","---",Таблица1[[#This Row],[Next CAL]]-$U$1)</f>
        <v>234.25</v>
      </c>
    </row>
    <row r="253" spans="2:32" ht="36" customHeight="1" x14ac:dyDescent="0.25">
      <c r="B253" s="137">
        <v>61</v>
      </c>
      <c r="C253" s="138" t="s">
        <v>435</v>
      </c>
      <c r="D253" s="139" t="s">
        <v>946</v>
      </c>
      <c r="E253" s="140" t="s">
        <v>947</v>
      </c>
      <c r="F253" s="140" t="s">
        <v>948</v>
      </c>
      <c r="G253" s="140" t="s">
        <v>949</v>
      </c>
      <c r="H253" s="140" t="s">
        <v>950</v>
      </c>
      <c r="I253" s="141" t="s">
        <v>951</v>
      </c>
      <c r="J253" s="142" t="s">
        <v>938</v>
      </c>
      <c r="K253" s="139" t="s">
        <v>87</v>
      </c>
      <c r="L253" s="42" t="s">
        <v>52</v>
      </c>
      <c r="M253" s="144" t="s">
        <v>53</v>
      </c>
      <c r="N253" s="139" t="s">
        <v>54</v>
      </c>
      <c r="O253" s="145">
        <v>1</v>
      </c>
      <c r="P253" s="142"/>
      <c r="Q253" s="142"/>
      <c r="R253" s="46" t="str">
        <f>Таблица1[[#This Row],[Task number]]</f>
        <v>611020</v>
      </c>
      <c r="S253" s="55" t="str">
        <f>Таблица1[[#This Row],[Item Name]]&amp;" - "&amp;Таблица1[[#This Row],[Task Description]]&amp;". "&amp;Таблица1[[#This Row],[Data Module Reference]]</f>
        <v xml:space="preserve">Propeller - LUBRICATE. Hartzell Owner’s Manual 147 (5 blades) or 149 (4 blades), 61-00-47 </v>
      </c>
      <c r="T253" s="48">
        <v>400</v>
      </c>
      <c r="U253" s="48"/>
      <c r="V253" s="48">
        <v>12</v>
      </c>
      <c r="W253" s="49">
        <v>1356</v>
      </c>
      <c r="X253" s="49">
        <v>886</v>
      </c>
      <c r="Y253" s="50">
        <v>45652</v>
      </c>
      <c r="Z253" s="51">
        <f>IF(Таблица1[[#This Row],[F.H.]]=0,"---",Таблица1[[#This Row],[F.H.]]+Таблица1[[#This Row],[Last F.H.]])</f>
        <v>1756</v>
      </c>
      <c r="AA253" s="52" t="str">
        <f>IF(Таблица1[[#This Row],[LND]]=0,"---",Таблица1[[#This Row],[LND]]+Таблица1[[#This Row],[Last LND]])</f>
        <v>---</v>
      </c>
      <c r="AB253" s="53">
        <f>IF(Таблица1[[#This Row],[MON]]=0,"---",Таблица1[[#This Row],[Last CAL]]+(Таблица1[[#This Row],[MON]]*30.4375))</f>
        <v>46017.25</v>
      </c>
      <c r="AC253" s="54">
        <f>IF(Таблица1[[#This Row],[Next  F.H.]]="---","---",Таблица1[[#This Row],[Next  F.H.]]-$P$1)</f>
        <v>400</v>
      </c>
      <c r="AD253" s="54" t="str">
        <f>IF(Таблица1[[#This Row],[Next LND]]="---","---",Таблица1[[#This Row],[Next LND]]-$S$1)</f>
        <v>---</v>
      </c>
      <c r="AE253" s="54">
        <f ca="1">IF(Таблица1[[#This Row],[Next CAL]]="---","---",Таблица1[[#This Row],[Next CAL]]-$U$1)</f>
        <v>234.25</v>
      </c>
    </row>
    <row r="254" spans="2:32" ht="36" customHeight="1" x14ac:dyDescent="0.25">
      <c r="B254" s="137">
        <v>61</v>
      </c>
      <c r="C254" s="138" t="s">
        <v>435</v>
      </c>
      <c r="D254" s="139" t="s">
        <v>952</v>
      </c>
      <c r="E254" s="140" t="s">
        <v>947</v>
      </c>
      <c r="F254" s="140" t="s">
        <v>953</v>
      </c>
      <c r="G254" s="140" t="s">
        <v>949</v>
      </c>
      <c r="H254" s="140" t="s">
        <v>950</v>
      </c>
      <c r="I254" s="141" t="s">
        <v>951</v>
      </c>
      <c r="J254" s="142" t="s">
        <v>938</v>
      </c>
      <c r="K254" s="139" t="s">
        <v>87</v>
      </c>
      <c r="L254" s="42" t="s">
        <v>52</v>
      </c>
      <c r="M254" s="144" t="s">
        <v>53</v>
      </c>
      <c r="N254" s="139" t="s">
        <v>54</v>
      </c>
      <c r="O254" s="145">
        <v>1</v>
      </c>
      <c r="P254" s="142"/>
      <c r="Q254" s="142"/>
      <c r="R254" s="46" t="str">
        <f>Таблица1[[#This Row],[Task number]]</f>
        <v>611025</v>
      </c>
      <c r="S254" s="55" t="str">
        <f>Таблица1[[#This Row],[Item Name]]&amp;" - "&amp;Таблица1[[#This Row],[Task Description]]&amp;". "&amp;Таблица1[[#This Row],[Data Module Reference]]</f>
        <v xml:space="preserve">Propeller - APPLY CORROSION INHIBITOR TO STEEL COUNTERWEIGHTS. Hartzell Owner’s Manual 147 (5 blades) or 149 (4 blades), 61-00-47 </v>
      </c>
      <c r="T254" s="48">
        <v>400</v>
      </c>
      <c r="U254" s="48"/>
      <c r="V254" s="48">
        <v>12</v>
      </c>
      <c r="W254" s="49">
        <v>1356</v>
      </c>
      <c r="X254" s="49">
        <v>886</v>
      </c>
      <c r="Y254" s="50">
        <v>45652</v>
      </c>
      <c r="Z254" s="51">
        <f>IF(Таблица1[[#This Row],[F.H.]]=0,"---",Таблица1[[#This Row],[F.H.]]+Таблица1[[#This Row],[Last F.H.]])</f>
        <v>1756</v>
      </c>
      <c r="AA254" s="52" t="str">
        <f>IF(Таблица1[[#This Row],[LND]]=0,"---",Таблица1[[#This Row],[LND]]+Таблица1[[#This Row],[Last LND]])</f>
        <v>---</v>
      </c>
      <c r="AB254" s="53">
        <f>IF(Таблица1[[#This Row],[MON]]=0,"---",Таблица1[[#This Row],[Last CAL]]+(Таблица1[[#This Row],[MON]]*30.4375))</f>
        <v>46017.25</v>
      </c>
      <c r="AC254" s="54">
        <f>IF(Таблица1[[#This Row],[Next  F.H.]]="---","---",Таблица1[[#This Row],[Next  F.H.]]-$P$1)</f>
        <v>400</v>
      </c>
      <c r="AD254" s="54" t="str">
        <f>IF(Таблица1[[#This Row],[Next LND]]="---","---",Таблица1[[#This Row],[Next LND]]-$S$1)</f>
        <v>---</v>
      </c>
      <c r="AE254" s="54">
        <f ca="1">IF(Таблица1[[#This Row],[Next CAL]]="---","---",Таблица1[[#This Row],[Next CAL]]-$U$1)</f>
        <v>234.25</v>
      </c>
    </row>
    <row r="255" spans="2:32" s="131" customFormat="1" ht="36" customHeight="1" x14ac:dyDescent="0.25">
      <c r="B255" s="56">
        <v>24</v>
      </c>
      <c r="C255" s="57" t="s">
        <v>100</v>
      </c>
      <c r="D255" s="58" t="s">
        <v>954</v>
      </c>
      <c r="E255" s="59" t="s">
        <v>955</v>
      </c>
      <c r="F255" s="59" t="s">
        <v>956</v>
      </c>
      <c r="G255" s="59"/>
      <c r="H255" s="59" t="s">
        <v>957</v>
      </c>
      <c r="I255" s="60" t="s">
        <v>958</v>
      </c>
      <c r="J255" s="61" t="s">
        <v>959</v>
      </c>
      <c r="K255" s="58" t="s">
        <v>51</v>
      </c>
      <c r="L255" s="63" t="s">
        <v>52</v>
      </c>
      <c r="M255" s="64" t="s">
        <v>53</v>
      </c>
      <c r="N255" s="58" t="s">
        <v>54</v>
      </c>
      <c r="O255" s="65">
        <v>4</v>
      </c>
      <c r="P255" s="61"/>
      <c r="Q255" s="61"/>
      <c r="R255" s="66" t="str">
        <f>Таблица1[[#This Row],[Task number]]</f>
        <v>24-30/339</v>
      </c>
      <c r="S255" s="67" t="str">
        <f>Таблица1[[#This Row],[Item Name]]&amp;" - "&amp;Таблица1[[#This Row],[Task Description]]&amp;". "&amp;Таблица1[[#This Row],[Data Module Reference]]</f>
        <v>Ni-Cad batteries - Remove and service. 12-B-24-30-07-00A-920B-A --- 12-B-24-30-07-00A-920C-A --- and CMM</v>
      </c>
      <c r="T255" s="68"/>
      <c r="U255" s="68"/>
      <c r="V255" s="68"/>
      <c r="W255" s="68"/>
      <c r="X255" s="68"/>
      <c r="Y255" s="69"/>
      <c r="Z255" s="70" t="str">
        <f>IF(Таблица1[[#This Row],[F.H.]]=0,"---",Таблица1[[#This Row],[F.H.]]+Таблица1[[#This Row],[Last F.H.]])</f>
        <v>---</v>
      </c>
      <c r="AA255" s="71" t="str">
        <f>IF(Таблица1[[#This Row],[LND]]=0,"---",Таблица1[[#This Row],[LND]]+Таблица1[[#This Row],[Last LND]])</f>
        <v>---</v>
      </c>
      <c r="AB255" s="72" t="str">
        <f>IF(Таблица1[[#This Row],[MON]]=0,"---",Таблица1[[#This Row],[Last CAL]]+(Таблица1[[#This Row],[MON]]*30.4375))</f>
        <v>---</v>
      </c>
      <c r="AC255" s="71" t="str">
        <f>IF(Таблица1[[#This Row],[Next  F.H.]]="---","---",Таблица1[[#This Row],[Next  F.H.]]-$P$1)</f>
        <v>---</v>
      </c>
      <c r="AD255" s="71" t="str">
        <f>IF(Таблица1[[#This Row],[Next LND]]="---","---",Таблица1[[#This Row],[Next LND]]-$S$1)</f>
        <v>---</v>
      </c>
      <c r="AE255" s="71" t="str">
        <f>IF(Таблица1[[#This Row],[Next CAL]]="---","---",Таблица1[[#This Row],[Next CAL]]-$U$1)</f>
        <v>---</v>
      </c>
      <c r="AF255" s="73" t="s">
        <v>107</v>
      </c>
    </row>
    <row r="256" spans="2:32" ht="36" customHeight="1" x14ac:dyDescent="0.25">
      <c r="B256" s="36">
        <v>71</v>
      </c>
      <c r="C256" s="37"/>
      <c r="D256" s="38" t="s">
        <v>960</v>
      </c>
      <c r="E256" s="39" t="s">
        <v>112</v>
      </c>
      <c r="F256" s="39" t="s">
        <v>961</v>
      </c>
      <c r="G256" s="39" t="s">
        <v>962</v>
      </c>
      <c r="H256" s="39" t="s">
        <v>963</v>
      </c>
      <c r="I256" s="40" t="s">
        <v>964</v>
      </c>
      <c r="J256" s="45" t="s">
        <v>965</v>
      </c>
      <c r="K256" s="38" t="s">
        <v>87</v>
      </c>
      <c r="L256" s="75" t="s">
        <v>118</v>
      </c>
      <c r="M256" s="43" t="s">
        <v>53</v>
      </c>
      <c r="N256" s="38" t="s">
        <v>88</v>
      </c>
      <c r="O256" s="44"/>
      <c r="P256" s="45"/>
      <c r="Q256" s="45"/>
      <c r="R256" s="46" t="str">
        <f>Таблица1[[#This Row],[Task number]]</f>
        <v>710031</v>
      </c>
      <c r="S256" s="55" t="str">
        <f>Таблица1[[#This Row],[Item Name]]&amp;" - "&amp;Таблица1[[#This Row],[Task Description]]&amp;". "&amp;Таблица1[[#This Row],[Data Module Reference]]</f>
        <v>Engine - Hot Section - Examine with borescope.. EMM Paras. 9.F.G. &amp; H. 72-00-00</v>
      </c>
      <c r="T256" s="48">
        <v>400</v>
      </c>
      <c r="U256" s="134"/>
      <c r="V256" s="134"/>
      <c r="W256" s="49">
        <v>1132</v>
      </c>
      <c r="X256" s="49">
        <v>821</v>
      </c>
      <c r="Y256" s="50">
        <v>45036</v>
      </c>
      <c r="Z256" s="51">
        <f>IF(Таблица1[[#This Row],[F.H.]]=0,"---",Таблица1[[#This Row],[F.H.]]+Таблица1[[#This Row],[Last F.H.]])</f>
        <v>1532</v>
      </c>
      <c r="AA256" s="52" t="str">
        <f>IF(Таблица1[[#This Row],[LND]]=0,"---",Таблица1[[#This Row],[LND]]+Таблица1[[#This Row],[Last LND]])</f>
        <v>---</v>
      </c>
      <c r="AB256" s="53" t="str">
        <f>IF(Таблица1[[#This Row],[MON]]=0,"---",Таблица1[[#This Row],[Last CAL]]+(Таблица1[[#This Row],[MON]]*30.4375))</f>
        <v>---</v>
      </c>
      <c r="AC256" s="54">
        <f>IF(Таблица1[[#This Row],[Next  F.H.]]="---","---",Таблица1[[#This Row],[Next  F.H.]]-$P$1)</f>
        <v>176</v>
      </c>
      <c r="AD256" s="54" t="str">
        <f>IF(Таблица1[[#This Row],[Next LND]]="---","---",Таблица1[[#This Row],[Next LND]]-$S$1)</f>
        <v>---</v>
      </c>
      <c r="AE256" s="54" t="str">
        <f>IF(Таблица1[[#This Row],[Next CAL]]="---","---",Таблица1[[#This Row],[Next CAL]]-$U$1)</f>
        <v>---</v>
      </c>
    </row>
    <row r="257" spans="2:32" ht="36" customHeight="1" x14ac:dyDescent="0.25">
      <c r="B257" s="36">
        <v>73</v>
      </c>
      <c r="C257" s="37" t="s">
        <v>490</v>
      </c>
      <c r="D257" s="38" t="s">
        <v>966</v>
      </c>
      <c r="E257" s="39" t="s">
        <v>112</v>
      </c>
      <c r="F257" s="39" t="s">
        <v>967</v>
      </c>
      <c r="G257" s="39" t="s">
        <v>968</v>
      </c>
      <c r="H257" s="39" t="s">
        <v>963</v>
      </c>
      <c r="I257" s="40" t="s">
        <v>969</v>
      </c>
      <c r="J257" s="45" t="s">
        <v>965</v>
      </c>
      <c r="K257" s="38" t="s">
        <v>87</v>
      </c>
      <c r="L257" s="75" t="s">
        <v>118</v>
      </c>
      <c r="M257" s="43" t="s">
        <v>53</v>
      </c>
      <c r="N257" s="38" t="s">
        <v>88</v>
      </c>
      <c r="O257" s="44"/>
      <c r="P257" s="45"/>
      <c r="Q257" s="45"/>
      <c r="R257" s="46" t="str">
        <f>Таблица1[[#This Row],[Task number]]</f>
        <v>731025</v>
      </c>
      <c r="S257" s="55" t="str">
        <f>Таблица1[[#This Row],[Item Name]]&amp;" - "&amp;Таблица1[[#This Row],[Task Description]]&amp;". "&amp;Таблица1[[#This Row],[Data Module Reference]]</f>
        <v>Engine - Leak test and function test fuel manifold adapter and nozzle assemblies.. EMM 73-11-05, Inspection/Check</v>
      </c>
      <c r="T257" s="48">
        <v>400</v>
      </c>
      <c r="U257" s="134"/>
      <c r="V257" s="134"/>
      <c r="W257" s="49">
        <v>1132</v>
      </c>
      <c r="X257" s="49">
        <v>821</v>
      </c>
      <c r="Y257" s="50">
        <v>45036</v>
      </c>
      <c r="Z257" s="51">
        <f>IF(Таблица1[[#This Row],[F.H.]]=0,"---",Таблица1[[#This Row],[F.H.]]+Таблица1[[#This Row],[Last F.H.]])</f>
        <v>1532</v>
      </c>
      <c r="AA257" s="52" t="str">
        <f>IF(Таблица1[[#This Row],[LND]]=0,"---",Таблица1[[#This Row],[LND]]+Таблица1[[#This Row],[Last LND]])</f>
        <v>---</v>
      </c>
      <c r="AB257" s="53" t="str">
        <f>IF(Таблица1[[#This Row],[MON]]=0,"---",Таблица1[[#This Row],[Last CAL]]+(Таблица1[[#This Row],[MON]]*30.4375))</f>
        <v>---</v>
      </c>
      <c r="AC257" s="54">
        <f>IF(Таблица1[[#This Row],[Next  F.H.]]="---","---",Таблица1[[#This Row],[Next  F.H.]]-$P$1)</f>
        <v>176</v>
      </c>
      <c r="AD257" s="54" t="str">
        <f>IF(Таблица1[[#This Row],[Next LND]]="---","---",Таблица1[[#This Row],[Next LND]]-$S$1)</f>
        <v>---</v>
      </c>
      <c r="AE257" s="54" t="str">
        <f>IF(Таблица1[[#This Row],[Next CAL]]="---","---",Таблица1[[#This Row],[Next CAL]]-$U$1)</f>
        <v>---</v>
      </c>
    </row>
    <row r="258" spans="2:32" ht="36" customHeight="1" x14ac:dyDescent="0.25">
      <c r="B258" s="36">
        <v>74</v>
      </c>
      <c r="C258" s="76" t="s">
        <v>830</v>
      </c>
      <c r="D258" s="38" t="s">
        <v>970</v>
      </c>
      <c r="E258" s="39" t="s">
        <v>112</v>
      </c>
      <c r="F258" s="39" t="s">
        <v>971</v>
      </c>
      <c r="G258" s="39" t="s">
        <v>972</v>
      </c>
      <c r="H258" s="39" t="s">
        <v>963</v>
      </c>
      <c r="I258" s="40" t="s">
        <v>973</v>
      </c>
      <c r="J258" s="45" t="s">
        <v>965</v>
      </c>
      <c r="K258" s="38" t="s">
        <v>191</v>
      </c>
      <c r="L258" s="75" t="s">
        <v>118</v>
      </c>
      <c r="M258" s="43" t="s">
        <v>53</v>
      </c>
      <c r="N258" s="38" t="s">
        <v>88</v>
      </c>
      <c r="O258" s="44"/>
      <c r="P258" s="45"/>
      <c r="Q258" s="45"/>
      <c r="R258" s="46" t="str">
        <f>Таблица1[[#This Row],[Task number]]</f>
        <v>740015</v>
      </c>
      <c r="S258" s="55" t="str">
        <f>Таблица1[[#This Row],[Item Name]]&amp;" - "&amp;Таблица1[[#This Row],[Task Description]]&amp;". "&amp;Таблица1[[#This Row],[Data Module Reference]]</f>
        <v>Engine - Check ignition exciter for installation and condition. EMM Inspection/Check</v>
      </c>
      <c r="T258" s="48">
        <v>400</v>
      </c>
      <c r="U258" s="134"/>
      <c r="V258" s="134"/>
      <c r="W258" s="49">
        <v>1132</v>
      </c>
      <c r="X258" s="49">
        <v>821</v>
      </c>
      <c r="Y258" s="50">
        <v>45036</v>
      </c>
      <c r="Z258" s="51">
        <f>IF(Таблица1[[#This Row],[F.H.]]=0,"---",Таблица1[[#This Row],[F.H.]]+Таблица1[[#This Row],[Last F.H.]])</f>
        <v>1532</v>
      </c>
      <c r="AA258" s="52" t="str">
        <f>IF(Таблица1[[#This Row],[LND]]=0,"---",Таблица1[[#This Row],[LND]]+Таблица1[[#This Row],[Last LND]])</f>
        <v>---</v>
      </c>
      <c r="AB258" s="53" t="str">
        <f>IF(Таблица1[[#This Row],[MON]]=0,"---",Таблица1[[#This Row],[Last CAL]]+(Таблица1[[#This Row],[MON]]*30.4375))</f>
        <v>---</v>
      </c>
      <c r="AC258" s="54">
        <f>IF(Таблица1[[#This Row],[Next  F.H.]]="---","---",Таблица1[[#This Row],[Next  F.H.]]-$P$1)</f>
        <v>176</v>
      </c>
      <c r="AD258" s="54" t="str">
        <f>IF(Таблица1[[#This Row],[Next LND]]="---","---",Таблица1[[#This Row],[Next LND]]-$S$1)</f>
        <v>---</v>
      </c>
      <c r="AE258" s="54" t="str">
        <f>IF(Таблица1[[#This Row],[Next CAL]]="---","---",Таблица1[[#This Row],[Next CAL]]-$U$1)</f>
        <v>---</v>
      </c>
    </row>
    <row r="259" spans="2:32" ht="36" customHeight="1" x14ac:dyDescent="0.25">
      <c r="B259" s="36">
        <v>74</v>
      </c>
      <c r="C259" s="76" t="s">
        <v>830</v>
      </c>
      <c r="D259" s="38" t="s">
        <v>974</v>
      </c>
      <c r="E259" s="39" t="s">
        <v>112</v>
      </c>
      <c r="F259" s="39" t="s">
        <v>975</v>
      </c>
      <c r="G259" s="39" t="s">
        <v>976</v>
      </c>
      <c r="H259" s="39" t="s">
        <v>963</v>
      </c>
      <c r="I259" s="40" t="s">
        <v>977</v>
      </c>
      <c r="J259" s="45" t="s">
        <v>965</v>
      </c>
      <c r="K259" s="38" t="s">
        <v>191</v>
      </c>
      <c r="L259" s="75" t="s">
        <v>118</v>
      </c>
      <c r="M259" s="43" t="s">
        <v>53</v>
      </c>
      <c r="N259" s="38" t="s">
        <v>88</v>
      </c>
      <c r="O259" s="44"/>
      <c r="P259" s="45"/>
      <c r="Q259" s="45"/>
      <c r="R259" s="46" t="str">
        <f>Таблица1[[#This Row],[Task number]]</f>
        <v>740025</v>
      </c>
      <c r="S259" s="55" t="str">
        <f>Таблица1[[#This Row],[Item Name]]&amp;" - "&amp;Таблица1[[#This Row],[Task Description]]&amp;". "&amp;Таблица1[[#This Row],[Data Module Reference]]</f>
        <v>Engine - Check spark igniters for cleanliness and erosion.. EMM 74-20-00, Inspection/Check</v>
      </c>
      <c r="T259" s="48">
        <v>400</v>
      </c>
      <c r="U259" s="134"/>
      <c r="V259" s="134"/>
      <c r="W259" s="49">
        <v>1132</v>
      </c>
      <c r="X259" s="49">
        <v>821</v>
      </c>
      <c r="Y259" s="50">
        <v>45036</v>
      </c>
      <c r="Z259" s="51">
        <f>IF(Таблица1[[#This Row],[F.H.]]=0,"---",Таблица1[[#This Row],[F.H.]]+Таблица1[[#This Row],[Last F.H.]])</f>
        <v>1532</v>
      </c>
      <c r="AA259" s="52" t="str">
        <f>IF(Таблица1[[#This Row],[LND]]=0,"---",Таблица1[[#This Row],[LND]]+Таблица1[[#This Row],[Last LND]])</f>
        <v>---</v>
      </c>
      <c r="AB259" s="53" t="str">
        <f>IF(Таблица1[[#This Row],[MON]]=0,"---",Таблица1[[#This Row],[Last CAL]]+(Таблица1[[#This Row],[MON]]*30.4375))</f>
        <v>---</v>
      </c>
      <c r="AC259" s="54">
        <f>IF(Таблица1[[#This Row],[Next  F.H.]]="---","---",Таблица1[[#This Row],[Next  F.H.]]-$P$1)</f>
        <v>176</v>
      </c>
      <c r="AD259" s="54" t="str">
        <f>IF(Таблица1[[#This Row],[Next LND]]="---","---",Таблица1[[#This Row],[Next LND]]-$S$1)</f>
        <v>---</v>
      </c>
      <c r="AE259" s="54" t="str">
        <f>IF(Таблица1[[#This Row],[Next CAL]]="---","---",Таблица1[[#This Row],[Next CAL]]-$U$1)</f>
        <v>---</v>
      </c>
    </row>
    <row r="260" spans="2:32" ht="36" customHeight="1" x14ac:dyDescent="0.25">
      <c r="B260" s="36">
        <v>74</v>
      </c>
      <c r="C260" s="76" t="s">
        <v>830</v>
      </c>
      <c r="D260" s="38" t="s">
        <v>978</v>
      </c>
      <c r="E260" s="39" t="s">
        <v>112</v>
      </c>
      <c r="F260" s="39" t="s">
        <v>979</v>
      </c>
      <c r="G260" s="39" t="s">
        <v>980</v>
      </c>
      <c r="H260" s="39" t="s">
        <v>963</v>
      </c>
      <c r="I260" s="40" t="s">
        <v>973</v>
      </c>
      <c r="J260" s="45" t="s">
        <v>965</v>
      </c>
      <c r="K260" s="38" t="s">
        <v>191</v>
      </c>
      <c r="L260" s="75" t="s">
        <v>118</v>
      </c>
      <c r="M260" s="43" t="s">
        <v>53</v>
      </c>
      <c r="N260" s="38" t="s">
        <v>88</v>
      </c>
      <c r="O260" s="44"/>
      <c r="P260" s="45"/>
      <c r="Q260" s="45"/>
      <c r="R260" s="46" t="str">
        <f>Таблица1[[#This Row],[Task number]]</f>
        <v>742010</v>
      </c>
      <c r="S260" s="55" t="str">
        <f>Таблица1[[#This Row],[Item Name]]&amp;" - "&amp;Таблица1[[#This Row],[Task Description]]&amp;". "&amp;Таблица1[[#This Row],[Data Module Reference]]</f>
        <v>Engine - Check ignition cables for chafing, wear and installation. EMM Inspection/Check</v>
      </c>
      <c r="T260" s="48">
        <v>400</v>
      </c>
      <c r="U260" s="134"/>
      <c r="V260" s="134"/>
      <c r="W260" s="49">
        <v>1132</v>
      </c>
      <c r="X260" s="49">
        <v>821</v>
      </c>
      <c r="Y260" s="50">
        <v>45036</v>
      </c>
      <c r="Z260" s="51">
        <f>IF(Таблица1[[#This Row],[F.H.]]=0,"---",Таблица1[[#This Row],[F.H.]]+Таблица1[[#This Row],[Last F.H.]])</f>
        <v>1532</v>
      </c>
      <c r="AA260" s="52" t="str">
        <f>IF(Таблица1[[#This Row],[LND]]=0,"---",Таблица1[[#This Row],[LND]]+Таблица1[[#This Row],[Last LND]])</f>
        <v>---</v>
      </c>
      <c r="AB260" s="53" t="str">
        <f>IF(Таблица1[[#This Row],[MON]]=0,"---",Таблица1[[#This Row],[Last CAL]]+(Таблица1[[#This Row],[MON]]*30.4375))</f>
        <v>---</v>
      </c>
      <c r="AC260" s="54">
        <f>IF(Таблица1[[#This Row],[Next  F.H.]]="---","---",Таблица1[[#This Row],[Next  F.H.]]-$P$1)</f>
        <v>176</v>
      </c>
      <c r="AD260" s="54" t="str">
        <f>IF(Таблица1[[#This Row],[Next LND]]="---","---",Таблица1[[#This Row],[Next LND]]-$S$1)</f>
        <v>---</v>
      </c>
      <c r="AE260" s="54" t="str">
        <f>IF(Таблица1[[#This Row],[Next CAL]]="---","---",Таблица1[[#This Row],[Next CAL]]-$U$1)</f>
        <v>---</v>
      </c>
    </row>
    <row r="261" spans="2:32" ht="36" customHeight="1" x14ac:dyDescent="0.25">
      <c r="B261" s="36">
        <v>61</v>
      </c>
      <c r="C261" s="37" t="s">
        <v>435</v>
      </c>
      <c r="D261" s="38" t="s">
        <v>981</v>
      </c>
      <c r="E261" s="39" t="s">
        <v>947</v>
      </c>
      <c r="F261" s="39" t="s">
        <v>103</v>
      </c>
      <c r="G261" s="39"/>
      <c r="H261" s="39" t="s">
        <v>982</v>
      </c>
      <c r="I261" s="40" t="s">
        <v>80</v>
      </c>
      <c r="J261" s="45" t="s">
        <v>983</v>
      </c>
      <c r="K261" s="38" t="s">
        <v>87</v>
      </c>
      <c r="L261" s="42" t="s">
        <v>52</v>
      </c>
      <c r="M261" s="43" t="s">
        <v>53</v>
      </c>
      <c r="N261" s="38" t="s">
        <v>88</v>
      </c>
      <c r="O261" s="44"/>
      <c r="P261" s="45"/>
      <c r="Q261" s="45"/>
      <c r="R261" s="46" t="str">
        <f>Таблица1[[#This Row],[Task number]]</f>
        <v>61-10/37</v>
      </c>
      <c r="S261" s="55" t="str">
        <f>Таблица1[[#This Row],[Item Name]]&amp;" - "&amp;Таблица1[[#This Row],[Task Description]]&amp;". "&amp;Таблица1[[#This Row],[Data Module Reference]]</f>
        <v>Propeller - Overhaul. -</v>
      </c>
      <c r="T261" s="48">
        <v>4000</v>
      </c>
      <c r="U261" s="48"/>
      <c r="V261" s="48">
        <v>72</v>
      </c>
      <c r="W261" s="49"/>
      <c r="X261" s="49"/>
      <c r="Y261" s="50">
        <v>43769</v>
      </c>
      <c r="Z261" s="51">
        <f>IF(Таблица1[[#This Row],[F.H.]]=0,"---",Таблица1[[#This Row],[F.H.]]+Таблица1[[#This Row],[Last F.H.]])</f>
        <v>4000</v>
      </c>
      <c r="AA261" s="52" t="str">
        <f>IF(Таблица1[[#This Row],[LND]]=0,"---",Таблица1[[#This Row],[LND]]+Таблица1[[#This Row],[Last LND]])</f>
        <v>---</v>
      </c>
      <c r="AB261" s="53">
        <f>IF(Таблица1[[#This Row],[MON]]=0,"---",Таблица1[[#This Row],[Last CAL]]+(Таблица1[[#This Row],[MON]]*30.4375))</f>
        <v>45960.5</v>
      </c>
      <c r="AC261" s="54">
        <f>IF(Таблица1[[#This Row],[Next  F.H.]]="---","---",Таблица1[[#This Row],[Next  F.H.]]-$P$1)</f>
        <v>2644</v>
      </c>
      <c r="AD261" s="54" t="str">
        <f>IF(Таблица1[[#This Row],[Next LND]]="---","---",Таблица1[[#This Row],[Next LND]]-$S$1)</f>
        <v>---</v>
      </c>
      <c r="AE261" s="54">
        <f ca="1">IF(Таблица1[[#This Row],[Next CAL]]="---","---",Таблица1[[#This Row],[Next CAL]]-$U$1)</f>
        <v>177.5</v>
      </c>
    </row>
    <row r="262" spans="2:32" ht="36" customHeight="1" x14ac:dyDescent="0.25">
      <c r="B262" s="146">
        <v>8</v>
      </c>
      <c r="C262" s="147" t="s">
        <v>984</v>
      </c>
      <c r="D262" s="148" t="s">
        <v>985</v>
      </c>
      <c r="E262" s="149" t="s">
        <v>986</v>
      </c>
      <c r="F262" s="149" t="s">
        <v>987</v>
      </c>
      <c r="G262" s="149"/>
      <c r="H262" s="149" t="s">
        <v>988</v>
      </c>
      <c r="I262" s="150" t="s">
        <v>989</v>
      </c>
      <c r="J262" s="95" t="s">
        <v>988</v>
      </c>
      <c r="K262" s="148" t="s">
        <v>87</v>
      </c>
      <c r="L262" s="151" t="s">
        <v>52</v>
      </c>
      <c r="M262" s="43" t="s">
        <v>53</v>
      </c>
      <c r="N262" s="148" t="s">
        <v>88</v>
      </c>
      <c r="O262" s="152"/>
      <c r="P262" s="95" t="s">
        <v>990</v>
      </c>
      <c r="Q262" s="95"/>
      <c r="R262" s="46" t="str">
        <f>Таблица1[[#This Row],[Task number]]</f>
        <v>08-00-00</v>
      </c>
      <c r="S262" s="55" t="str">
        <f>Таблица1[[#This Row],[Item Name]]&amp;" - "&amp;Таблица1[[#This Row],[Task Description]]&amp;". "&amp;Таблица1[[#This Row],[Data Module Reference]]</f>
        <v>AIRCRAFT - WEIGHT CHECK. 12-B-08-10-00-00A-901A-A</v>
      </c>
      <c r="T262" s="48"/>
      <c r="U262" s="48"/>
      <c r="V262" s="48">
        <v>48</v>
      </c>
      <c r="W262" s="49">
        <v>1247</v>
      </c>
      <c r="X262" s="49">
        <v>860</v>
      </c>
      <c r="Y262" s="50">
        <v>45287</v>
      </c>
      <c r="Z262" s="51" t="str">
        <f>IF(Таблица1[[#This Row],[F.H.]]=0,"---",Таблица1[[#This Row],[F.H.]]+Таблица1[[#This Row],[Last F.H.]])</f>
        <v>---</v>
      </c>
      <c r="AA262" s="52" t="str">
        <f>IF(Таблица1[[#This Row],[LND]]=0,"---",Таблица1[[#This Row],[LND]]+Таблица1[[#This Row],[Last LND]])</f>
        <v>---</v>
      </c>
      <c r="AB262" s="53">
        <f>IF(Таблица1[[#This Row],[MON]]=0,"---",Таблица1[[#This Row],[Last CAL]]+(Таблица1[[#This Row],[MON]]*30.4375))</f>
        <v>46748</v>
      </c>
      <c r="AC262" s="54" t="str">
        <f>IF(Таблица1[[#This Row],[Next  F.H.]]="---","---",Таблица1[[#This Row],[Next  F.H.]]-$P$1)</f>
        <v>---</v>
      </c>
      <c r="AD262" s="54" t="str">
        <f>IF(Таблица1[[#This Row],[Next LND]]="---","---",Таблица1[[#This Row],[Next LND]]-$S$1)</f>
        <v>---</v>
      </c>
      <c r="AE262" s="54">
        <f ca="1">IF(Таблица1[[#This Row],[Next CAL]]="---","---",Таблица1[[#This Row],[Next CAL]]-$U$1)</f>
        <v>965</v>
      </c>
    </row>
    <row r="263" spans="2:32" s="131" customFormat="1" ht="36" customHeight="1" x14ac:dyDescent="0.25">
      <c r="B263" s="56">
        <v>21</v>
      </c>
      <c r="C263" s="107" t="s">
        <v>229</v>
      </c>
      <c r="D263" s="58" t="s">
        <v>991</v>
      </c>
      <c r="E263" s="59" t="s">
        <v>992</v>
      </c>
      <c r="F263" s="59" t="s">
        <v>242</v>
      </c>
      <c r="G263" s="59"/>
      <c r="H263" s="59" t="s">
        <v>993</v>
      </c>
      <c r="I263" s="60" t="s">
        <v>894</v>
      </c>
      <c r="J263" s="61" t="s">
        <v>994</v>
      </c>
      <c r="K263" s="58" t="s">
        <v>87</v>
      </c>
      <c r="L263" s="63" t="s">
        <v>895</v>
      </c>
      <c r="M263" s="64" t="s">
        <v>53</v>
      </c>
      <c r="N263" s="58" t="s">
        <v>88</v>
      </c>
      <c r="O263" s="65">
        <v>3</v>
      </c>
      <c r="P263" s="61"/>
      <c r="Q263" s="61"/>
      <c r="R263" s="66" t="str">
        <f>Таблица1[[#This Row],[Task number]]</f>
        <v>21-30/46</v>
      </c>
      <c r="S263" s="67" t="str">
        <f>Таблица1[[#This Row],[Item Name]]&amp;" - "&amp;Таблица1[[#This Row],[Task Description]]&amp;". "&amp;Таблица1[[#This Row],[Data Module Reference]]</f>
        <v>MSN 1001-1719 - Cabin positive pressure relief - Functional test. 12-B-21-30-00-00A-903A-A</v>
      </c>
      <c r="T263" s="68"/>
      <c r="U263" s="68"/>
      <c r="V263" s="68"/>
      <c r="W263" s="68"/>
      <c r="X263" s="68"/>
      <c r="Y263" s="69"/>
      <c r="Z263" s="70" t="str">
        <f>IF(Таблица1[[#This Row],[F.H.]]=0,"---",Таблица1[[#This Row],[F.H.]]+Таблица1[[#This Row],[Last F.H.]])</f>
        <v>---</v>
      </c>
      <c r="AA263" s="71" t="str">
        <f>IF(Таблица1[[#This Row],[LND]]=0,"---",Таблица1[[#This Row],[LND]]+Таблица1[[#This Row],[Last LND]])</f>
        <v>---</v>
      </c>
      <c r="AB263" s="72" t="str">
        <f>IF(Таблица1[[#This Row],[MON]]=0,"---",Таблица1[[#This Row],[Last CAL]]+(Таблица1[[#This Row],[MON]]*30.4375))</f>
        <v>---</v>
      </c>
      <c r="AC263" s="71" t="str">
        <f>IF(Таблица1[[#This Row],[Next  F.H.]]="---","---",Таблица1[[#This Row],[Next  F.H.]]-$P$1)</f>
        <v>---</v>
      </c>
      <c r="AD263" s="71" t="str">
        <f>IF(Таблица1[[#This Row],[Next LND]]="---","---",Таблица1[[#This Row],[Next LND]]-$S$1)</f>
        <v>---</v>
      </c>
      <c r="AE263" s="71" t="str">
        <f>IF(Таблица1[[#This Row],[Next CAL]]="---","---",Таблица1[[#This Row],[Next CAL]]-$U$1)</f>
        <v>---</v>
      </c>
      <c r="AF263" s="73" t="s">
        <v>107</v>
      </c>
    </row>
    <row r="264" spans="2:32" ht="36" customHeight="1" x14ac:dyDescent="0.25">
      <c r="B264" s="36">
        <v>21</v>
      </c>
      <c r="C264" s="76" t="s">
        <v>229</v>
      </c>
      <c r="D264" s="38" t="s">
        <v>995</v>
      </c>
      <c r="E264" s="39" t="s">
        <v>996</v>
      </c>
      <c r="F264" s="39" t="s">
        <v>96</v>
      </c>
      <c r="G264" s="39"/>
      <c r="H264" s="39" t="s">
        <v>993</v>
      </c>
      <c r="I264" s="40" t="s">
        <v>997</v>
      </c>
      <c r="J264" s="45" t="s">
        <v>994</v>
      </c>
      <c r="K264" s="38" t="s">
        <v>87</v>
      </c>
      <c r="L264" s="42" t="s">
        <v>998</v>
      </c>
      <c r="M264" s="43" t="s">
        <v>53</v>
      </c>
      <c r="N264" s="38" t="s">
        <v>54</v>
      </c>
      <c r="O264" s="44">
        <v>1</v>
      </c>
      <c r="P264" s="45"/>
      <c r="Q264" s="45"/>
      <c r="R264" s="46" t="str">
        <f>Таблица1[[#This Row],[Task number]]</f>
        <v>21-30/467</v>
      </c>
      <c r="S264" s="55" t="str">
        <f>Таблица1[[#This Row],[Item Name]]&amp;" - "&amp;Таблица1[[#This Row],[Task Description]]&amp;". "&amp;Таблица1[[#This Row],[Data Module Reference]]</f>
        <v>MSN 1720-9999 - Cabin pressurization negative pressure relief valve - Examine. 12-B-21-30-05-00A-310A-A</v>
      </c>
      <c r="T264" s="48">
        <v>4800</v>
      </c>
      <c r="U264" s="48"/>
      <c r="V264" s="48">
        <v>48</v>
      </c>
      <c r="W264" s="49">
        <v>1247</v>
      </c>
      <c r="X264" s="49">
        <v>860</v>
      </c>
      <c r="Y264" s="50">
        <v>45287</v>
      </c>
      <c r="Z264" s="51">
        <f>IF(Таблица1[[#This Row],[F.H.]]=0,"---",Таблица1[[#This Row],[F.H.]]+Таблица1[[#This Row],[Last F.H.]])</f>
        <v>6047</v>
      </c>
      <c r="AA264" s="52" t="str">
        <f>IF(Таблица1[[#This Row],[LND]]=0,"---",Таблица1[[#This Row],[LND]]+Таблица1[[#This Row],[Last LND]])</f>
        <v>---</v>
      </c>
      <c r="AB264" s="53">
        <f>IF(Таблица1[[#This Row],[MON]]=0,"---",Таблица1[[#This Row],[Last CAL]]+(Таблица1[[#This Row],[MON]]*30.4375))</f>
        <v>46748</v>
      </c>
      <c r="AC264" s="54">
        <f>IF(Таблица1[[#This Row],[Next  F.H.]]="---","---",Таблица1[[#This Row],[Next  F.H.]]-$P$1)</f>
        <v>4691</v>
      </c>
      <c r="AD264" s="54" t="str">
        <f>IF(Таблица1[[#This Row],[Next LND]]="---","---",Таблица1[[#This Row],[Next LND]]-$S$1)</f>
        <v>---</v>
      </c>
      <c r="AE264" s="54">
        <f ca="1">IF(Таблица1[[#This Row],[Next CAL]]="---","---",Таблица1[[#This Row],[Next CAL]]-$U$1)</f>
        <v>965</v>
      </c>
    </row>
    <row r="265" spans="2:32" ht="36" customHeight="1" x14ac:dyDescent="0.25">
      <c r="B265" s="36">
        <v>21</v>
      </c>
      <c r="C265" s="37" t="s">
        <v>229</v>
      </c>
      <c r="D265" s="38" t="s">
        <v>999</v>
      </c>
      <c r="E265" s="39" t="s">
        <v>1000</v>
      </c>
      <c r="F265" s="39" t="s">
        <v>242</v>
      </c>
      <c r="G265" s="39"/>
      <c r="H265" s="39" t="s">
        <v>993</v>
      </c>
      <c r="I265" s="40" t="s">
        <v>1001</v>
      </c>
      <c r="J265" s="45" t="s">
        <v>1002</v>
      </c>
      <c r="K265" s="38" t="s">
        <v>87</v>
      </c>
      <c r="L265" s="42" t="s">
        <v>998</v>
      </c>
      <c r="M265" s="43" t="s">
        <v>53</v>
      </c>
      <c r="N265" s="38" t="s">
        <v>88</v>
      </c>
      <c r="O265" s="44">
        <v>1</v>
      </c>
      <c r="P265" s="45"/>
      <c r="Q265" s="45"/>
      <c r="R265" s="46" t="str">
        <f>Таблица1[[#This Row],[Task number]]</f>
        <v>*21-30/465</v>
      </c>
      <c r="S265" s="55" t="str">
        <f>Таблица1[[#This Row],[Item Name]]&amp;" - "&amp;Таблица1[[#This Row],[Task Description]]&amp;". "&amp;Таблица1[[#This Row],[Data Module Reference]]</f>
        <v>MSN 1720-9999 - Cabin pressurization positive pressure relief valve - Functional test. 12-B-21-30-00-00A-903B-A</v>
      </c>
      <c r="T265" s="48">
        <v>4800</v>
      </c>
      <c r="U265" s="48"/>
      <c r="V265" s="48">
        <v>48</v>
      </c>
      <c r="W265" s="49">
        <v>1247</v>
      </c>
      <c r="X265" s="49">
        <v>860</v>
      </c>
      <c r="Y265" s="50">
        <v>45287</v>
      </c>
      <c r="Z265" s="51">
        <f>IF(Таблица1[[#This Row],[F.H.]]=0,"---",Таблица1[[#This Row],[F.H.]]+Таблица1[[#This Row],[Last F.H.]])</f>
        <v>6047</v>
      </c>
      <c r="AA265" s="52" t="str">
        <f>IF(Таблица1[[#This Row],[LND]]=0,"---",Таблица1[[#This Row],[LND]]+Таблица1[[#This Row],[Last LND]])</f>
        <v>---</v>
      </c>
      <c r="AB265" s="53">
        <f>IF(Таблица1[[#This Row],[MON]]=0,"---",Таблица1[[#This Row],[Last CAL]]+(Таблица1[[#This Row],[MON]]*30.4375))</f>
        <v>46748</v>
      </c>
      <c r="AC265" s="54">
        <f>IF(Таблица1[[#This Row],[Next  F.H.]]="---","---",Таблица1[[#This Row],[Next  F.H.]]-$P$1)</f>
        <v>4691</v>
      </c>
      <c r="AD265" s="54" t="str">
        <f>IF(Таблица1[[#This Row],[Next LND]]="---","---",Таблица1[[#This Row],[Next LND]]-$S$1)</f>
        <v>---</v>
      </c>
      <c r="AE265" s="54">
        <f ca="1">IF(Таблица1[[#This Row],[Next CAL]]="---","---",Таблица1[[#This Row],[Next CAL]]-$U$1)</f>
        <v>965</v>
      </c>
    </row>
    <row r="266" spans="2:32" ht="36" customHeight="1" x14ac:dyDescent="0.25">
      <c r="B266" s="36">
        <v>21</v>
      </c>
      <c r="C266" s="37" t="s">
        <v>229</v>
      </c>
      <c r="D266" s="38" t="s">
        <v>1003</v>
      </c>
      <c r="E266" s="39" t="s">
        <v>1004</v>
      </c>
      <c r="F266" s="39" t="s">
        <v>242</v>
      </c>
      <c r="G266" s="39"/>
      <c r="H266" s="39" t="s">
        <v>993</v>
      </c>
      <c r="I266" s="40" t="s">
        <v>1001</v>
      </c>
      <c r="J266" s="45" t="s">
        <v>1002</v>
      </c>
      <c r="K266" s="38" t="s">
        <v>191</v>
      </c>
      <c r="L266" s="42" t="s">
        <v>998</v>
      </c>
      <c r="M266" s="43" t="s">
        <v>53</v>
      </c>
      <c r="N266" s="38" t="s">
        <v>88</v>
      </c>
      <c r="O266" s="44">
        <v>1</v>
      </c>
      <c r="P266" s="45"/>
      <c r="Q266" s="45"/>
      <c r="R266" s="46" t="str">
        <f>Таблица1[[#This Row],[Task number]]</f>
        <v>*21-30/468</v>
      </c>
      <c r="S266" s="55" t="str">
        <f>Таблица1[[#This Row],[Item Name]]&amp;" - "&amp;Таблица1[[#This Row],[Task Description]]&amp;". "&amp;Таблица1[[#This Row],[Data Module Reference]]</f>
        <v>MSN 1720-9999 - Cabin pressurization altitude limiting function - Functional test. 12-B-21-30-00-00A-903B-A</v>
      </c>
      <c r="T266" s="48">
        <v>4800</v>
      </c>
      <c r="U266" s="48"/>
      <c r="V266" s="48">
        <v>48</v>
      </c>
      <c r="W266" s="49">
        <v>1247</v>
      </c>
      <c r="X266" s="49">
        <v>860</v>
      </c>
      <c r="Y266" s="50">
        <v>45287</v>
      </c>
      <c r="Z266" s="51">
        <f>IF(Таблица1[[#This Row],[F.H.]]=0,"---",Таблица1[[#This Row],[F.H.]]+Таблица1[[#This Row],[Last F.H.]])</f>
        <v>6047</v>
      </c>
      <c r="AA266" s="52" t="str">
        <f>IF(Таблица1[[#This Row],[LND]]=0,"---",Таблица1[[#This Row],[LND]]+Таблица1[[#This Row],[Last LND]])</f>
        <v>---</v>
      </c>
      <c r="AB266" s="53">
        <f>IF(Таблица1[[#This Row],[MON]]=0,"---",Таблица1[[#This Row],[Last CAL]]+(Таблица1[[#This Row],[MON]]*30.4375))</f>
        <v>46748</v>
      </c>
      <c r="AC266" s="54">
        <f>IF(Таблица1[[#This Row],[Next  F.H.]]="---","---",Таблица1[[#This Row],[Next  F.H.]]-$P$1)</f>
        <v>4691</v>
      </c>
      <c r="AD266" s="54" t="str">
        <f>IF(Таблица1[[#This Row],[Next LND]]="---","---",Таблица1[[#This Row],[Next LND]]-$S$1)</f>
        <v>---</v>
      </c>
      <c r="AE266" s="54">
        <f ca="1">IF(Таблица1[[#This Row],[Next CAL]]="---","---",Таблица1[[#This Row],[Next CAL]]-$U$1)</f>
        <v>965</v>
      </c>
    </row>
    <row r="267" spans="2:32" ht="36" customHeight="1" x14ac:dyDescent="0.25">
      <c r="B267" s="36">
        <v>21</v>
      </c>
      <c r="C267" s="37" t="s">
        <v>229</v>
      </c>
      <c r="D267" s="38" t="s">
        <v>1005</v>
      </c>
      <c r="E267" s="39" t="s">
        <v>1006</v>
      </c>
      <c r="F267" s="39" t="s">
        <v>242</v>
      </c>
      <c r="G267" s="39"/>
      <c r="H267" s="39" t="s">
        <v>993</v>
      </c>
      <c r="I267" s="40" t="s">
        <v>1001</v>
      </c>
      <c r="J267" s="45" t="s">
        <v>1002</v>
      </c>
      <c r="K267" s="38" t="s">
        <v>191</v>
      </c>
      <c r="L267" s="42" t="s">
        <v>998</v>
      </c>
      <c r="M267" s="43" t="s">
        <v>53</v>
      </c>
      <c r="N267" s="38" t="s">
        <v>88</v>
      </c>
      <c r="O267" s="44">
        <v>1</v>
      </c>
      <c r="P267" s="45"/>
      <c r="Q267" s="45"/>
      <c r="R267" s="46" t="str">
        <f>Таблица1[[#This Row],[Task number]]</f>
        <v>*21-30/469</v>
      </c>
      <c r="S267" s="55" t="str">
        <f>Таблица1[[#This Row],[Item Name]]&amp;" - "&amp;Таблица1[[#This Row],[Task Description]]&amp;". "&amp;Таблица1[[#This Row],[Data Module Reference]]</f>
        <v>MSN 1720-9999 - Cabin pressurization high cabin altitude warning - Functional test. 12-B-21-30-00-00A-903B-A</v>
      </c>
      <c r="T267" s="48">
        <v>4800</v>
      </c>
      <c r="U267" s="48"/>
      <c r="V267" s="48">
        <v>48</v>
      </c>
      <c r="W267" s="49">
        <v>1247</v>
      </c>
      <c r="X267" s="49">
        <v>860</v>
      </c>
      <c r="Y267" s="50">
        <v>45287</v>
      </c>
      <c r="Z267" s="51">
        <f>IF(Таблица1[[#This Row],[F.H.]]=0,"---",Таблица1[[#This Row],[F.H.]]+Таблица1[[#This Row],[Last F.H.]])</f>
        <v>6047</v>
      </c>
      <c r="AA267" s="52" t="str">
        <f>IF(Таблица1[[#This Row],[LND]]=0,"---",Таблица1[[#This Row],[LND]]+Таблица1[[#This Row],[Last LND]])</f>
        <v>---</v>
      </c>
      <c r="AB267" s="53">
        <f>IF(Таблица1[[#This Row],[MON]]=0,"---",Таблица1[[#This Row],[Last CAL]]+(Таблица1[[#This Row],[MON]]*30.4375))</f>
        <v>46748</v>
      </c>
      <c r="AC267" s="54">
        <f>IF(Таблица1[[#This Row],[Next  F.H.]]="---","---",Таблица1[[#This Row],[Next  F.H.]]-$P$1)</f>
        <v>4691</v>
      </c>
      <c r="AD267" s="54" t="str">
        <f>IF(Таблица1[[#This Row],[Next LND]]="---","---",Таблица1[[#This Row],[Next LND]]-$S$1)</f>
        <v>---</v>
      </c>
      <c r="AE267" s="54">
        <f ca="1">IF(Таблица1[[#This Row],[Next CAL]]="---","---",Таблица1[[#This Row],[Next CAL]]-$U$1)</f>
        <v>965</v>
      </c>
    </row>
    <row r="268" spans="2:32" ht="36" customHeight="1" x14ac:dyDescent="0.25">
      <c r="B268" s="36">
        <v>21</v>
      </c>
      <c r="C268" s="76" t="s">
        <v>229</v>
      </c>
      <c r="D268" s="38" t="s">
        <v>1007</v>
      </c>
      <c r="E268" s="39" t="s">
        <v>1008</v>
      </c>
      <c r="F268" s="39" t="s">
        <v>242</v>
      </c>
      <c r="G268" s="39"/>
      <c r="H268" s="39" t="s">
        <v>1009</v>
      </c>
      <c r="I268" s="40" t="s">
        <v>1010</v>
      </c>
      <c r="J268" s="45" t="s">
        <v>1011</v>
      </c>
      <c r="K268" s="38" t="s">
        <v>106</v>
      </c>
      <c r="L268" s="42" t="s">
        <v>52</v>
      </c>
      <c r="M268" s="43" t="s">
        <v>53</v>
      </c>
      <c r="N268" s="38" t="s">
        <v>1012</v>
      </c>
      <c r="O268" s="44">
        <v>0.5</v>
      </c>
      <c r="P268" s="45"/>
      <c r="Q268" s="45"/>
      <c r="R268" s="46" t="str">
        <f>Таблица1[[#This Row],[Task number]]</f>
        <v>21-40/51</v>
      </c>
      <c r="S268" s="55" t="str">
        <f>Таблица1[[#This Row],[Item Name]]&amp;" - "&amp;Таблица1[[#This Row],[Task Description]]&amp;". "&amp;Таблица1[[#This Row],[Data Module Reference]]</f>
        <v>Overtemperature switch - Functional test. 12-B-21-40-06-00A-903A-A</v>
      </c>
      <c r="T268" s="48">
        <v>4800</v>
      </c>
      <c r="U268" s="48"/>
      <c r="V268" s="48">
        <v>60</v>
      </c>
      <c r="W268" s="49">
        <v>1356</v>
      </c>
      <c r="X268" s="49">
        <v>886</v>
      </c>
      <c r="Y268" s="50">
        <v>45652</v>
      </c>
      <c r="Z268" s="51">
        <f>IF(Таблица1[[#This Row],[F.H.]]=0,"---",Таблица1[[#This Row],[F.H.]]+Таблица1[[#This Row],[Last F.H.]])</f>
        <v>6156</v>
      </c>
      <c r="AA268" s="52" t="str">
        <f>IF(Таблица1[[#This Row],[LND]]=0,"---",Таблица1[[#This Row],[LND]]+Таблица1[[#This Row],[Last LND]])</f>
        <v>---</v>
      </c>
      <c r="AB268" s="53">
        <f>IF(Таблица1[[#This Row],[MON]]=0,"---",Таблица1[[#This Row],[Last CAL]]+(Таблица1[[#This Row],[MON]]*30.4375))</f>
        <v>47478.25</v>
      </c>
      <c r="AC268" s="54">
        <f>IF(Таблица1[[#This Row],[Next  F.H.]]="---","---",Таблица1[[#This Row],[Next  F.H.]]-$P$1)</f>
        <v>4800</v>
      </c>
      <c r="AD268" s="54" t="str">
        <f>IF(Таблица1[[#This Row],[Next LND]]="---","---",Таблица1[[#This Row],[Next LND]]-$S$1)</f>
        <v>---</v>
      </c>
      <c r="AE268" s="54">
        <f ca="1">IF(Таблица1[[#This Row],[Next CAL]]="---","---",Таблица1[[#This Row],[Next CAL]]-$U$1)</f>
        <v>1695.25</v>
      </c>
    </row>
    <row r="269" spans="2:32" ht="36" customHeight="1" x14ac:dyDescent="0.25">
      <c r="B269" s="36">
        <v>21</v>
      </c>
      <c r="C269" s="76" t="s">
        <v>229</v>
      </c>
      <c r="D269" s="38" t="s">
        <v>1013</v>
      </c>
      <c r="E269" s="39" t="s">
        <v>1014</v>
      </c>
      <c r="F269" s="39" t="s">
        <v>242</v>
      </c>
      <c r="G269" s="39"/>
      <c r="H269" s="39" t="s">
        <v>1009</v>
      </c>
      <c r="I269" s="40" t="s">
        <v>1015</v>
      </c>
      <c r="J269" s="45" t="s">
        <v>1011</v>
      </c>
      <c r="K269" s="38" t="s">
        <v>106</v>
      </c>
      <c r="L269" s="42" t="s">
        <v>52</v>
      </c>
      <c r="M269" s="43" t="s">
        <v>53</v>
      </c>
      <c r="N269" s="38" t="s">
        <v>88</v>
      </c>
      <c r="O269" s="44">
        <v>0.5</v>
      </c>
      <c r="P269" s="45"/>
      <c r="Q269" s="45"/>
      <c r="R269" s="46" t="str">
        <f>Таблица1[[#This Row],[Task number]]</f>
        <v>21-40/52</v>
      </c>
      <c r="S269" s="55" t="str">
        <f>Таблица1[[#This Row],[Item Name]]&amp;" - "&amp;Таблица1[[#This Row],[Task Description]]&amp;". "&amp;Таблица1[[#This Row],[Data Module Reference]]</f>
        <v>Duct overtemperature switch - Functional test. 12-B-21-60-05-00A-903A-A</v>
      </c>
      <c r="T269" s="48">
        <v>4800</v>
      </c>
      <c r="U269" s="48"/>
      <c r="V269" s="48">
        <v>60</v>
      </c>
      <c r="W269" s="49">
        <v>1356</v>
      </c>
      <c r="X269" s="49">
        <v>886</v>
      </c>
      <c r="Y269" s="50">
        <v>45652</v>
      </c>
      <c r="Z269" s="51">
        <f>IF(Таблица1[[#This Row],[F.H.]]=0,"---",Таблица1[[#This Row],[F.H.]]+Таблица1[[#This Row],[Last F.H.]])</f>
        <v>6156</v>
      </c>
      <c r="AA269" s="52" t="str">
        <f>IF(Таблица1[[#This Row],[LND]]=0,"---",Таблица1[[#This Row],[LND]]+Таблица1[[#This Row],[Last LND]])</f>
        <v>---</v>
      </c>
      <c r="AB269" s="53">
        <f>IF(Таблица1[[#This Row],[MON]]=0,"---",Таблица1[[#This Row],[Last CAL]]+(Таблица1[[#This Row],[MON]]*30.4375))</f>
        <v>47478.25</v>
      </c>
      <c r="AC269" s="54">
        <f>IF(Таблица1[[#This Row],[Next  F.H.]]="---","---",Таблица1[[#This Row],[Next  F.H.]]-$P$1)</f>
        <v>4800</v>
      </c>
      <c r="AD269" s="54" t="str">
        <f>IF(Таблица1[[#This Row],[Next LND]]="---","---",Таблица1[[#This Row],[Next LND]]-$S$1)</f>
        <v>---</v>
      </c>
      <c r="AE269" s="54">
        <f ca="1">IF(Таблица1[[#This Row],[Next CAL]]="---","---",Таблица1[[#This Row],[Next CAL]]-$U$1)</f>
        <v>1695.25</v>
      </c>
    </row>
    <row r="270" spans="2:32" ht="36" customHeight="1" x14ac:dyDescent="0.25">
      <c r="B270" s="36">
        <v>27</v>
      </c>
      <c r="C270" s="37" t="s">
        <v>76</v>
      </c>
      <c r="D270" s="38" t="s">
        <v>1016</v>
      </c>
      <c r="E270" s="39" t="s">
        <v>1017</v>
      </c>
      <c r="F270" s="39" t="s">
        <v>143</v>
      </c>
      <c r="G270" s="39"/>
      <c r="H270" s="39" t="s">
        <v>1009</v>
      </c>
      <c r="I270" s="40" t="s">
        <v>1018</v>
      </c>
      <c r="J270" s="45" t="s">
        <v>1011</v>
      </c>
      <c r="K270" s="38" t="s">
        <v>87</v>
      </c>
      <c r="L270" s="42" t="s">
        <v>52</v>
      </c>
      <c r="M270" s="43" t="s">
        <v>53</v>
      </c>
      <c r="N270" s="38" t="s">
        <v>54</v>
      </c>
      <c r="O270" s="44">
        <v>3</v>
      </c>
      <c r="P270" s="45"/>
      <c r="Q270" s="45"/>
      <c r="R270" s="46" t="str">
        <f>Таблица1[[#This Row],[Task number]]</f>
        <v>27-00/71</v>
      </c>
      <c r="S270" s="55" t="str">
        <f>Таблица1[[#This Row],[Item Name]]&amp;" - "&amp;Таблица1[[#This Row],[Task Description]]&amp;". "&amp;Таблица1[[#This Row],[Data Module Reference]]</f>
        <v>Flight control cables including auto pilot and stick pusher cables - Inspection/check. 12-B-27-00-00-00A-313A-A</v>
      </c>
      <c r="T270" s="48">
        <v>4800</v>
      </c>
      <c r="U270" s="48"/>
      <c r="V270" s="48">
        <v>60</v>
      </c>
      <c r="W270" s="49">
        <v>1356</v>
      </c>
      <c r="X270" s="49">
        <v>886</v>
      </c>
      <c r="Y270" s="50">
        <v>45652</v>
      </c>
      <c r="Z270" s="51">
        <f>IF(Таблица1[[#This Row],[F.H.]]=0,"---",Таблица1[[#This Row],[F.H.]]+Таблица1[[#This Row],[Last F.H.]])</f>
        <v>6156</v>
      </c>
      <c r="AA270" s="52" t="str">
        <f>IF(Таблица1[[#This Row],[LND]]=0,"---",Таблица1[[#This Row],[LND]]+Таблица1[[#This Row],[Last LND]])</f>
        <v>---</v>
      </c>
      <c r="AB270" s="53">
        <f>IF(Таблица1[[#This Row],[MON]]=0,"---",Таблица1[[#This Row],[Last CAL]]+(Таблица1[[#This Row],[MON]]*30.4375))</f>
        <v>47478.25</v>
      </c>
      <c r="AC270" s="54">
        <f>IF(Таблица1[[#This Row],[Next  F.H.]]="---","---",Таблица1[[#This Row],[Next  F.H.]]-$P$1)</f>
        <v>4800</v>
      </c>
      <c r="AD270" s="54" t="str">
        <f>IF(Таблица1[[#This Row],[Next LND]]="---","---",Таблица1[[#This Row],[Next LND]]-$S$1)</f>
        <v>---</v>
      </c>
      <c r="AE270" s="54">
        <f ca="1">IF(Таблица1[[#This Row],[Next CAL]]="---","---",Таблица1[[#This Row],[Next CAL]]-$U$1)</f>
        <v>1695.25</v>
      </c>
    </row>
    <row r="271" spans="2:32" ht="36" customHeight="1" x14ac:dyDescent="0.25">
      <c r="B271" s="36">
        <v>21</v>
      </c>
      <c r="C271" s="37" t="s">
        <v>229</v>
      </c>
      <c r="D271" s="38" t="s">
        <v>1019</v>
      </c>
      <c r="E271" s="39" t="s">
        <v>1020</v>
      </c>
      <c r="F271" s="39" t="s">
        <v>143</v>
      </c>
      <c r="G271" s="39"/>
      <c r="H271" s="39" t="s">
        <v>1021</v>
      </c>
      <c r="I271" s="40" t="s">
        <v>1022</v>
      </c>
      <c r="J271" s="45" t="s">
        <v>1023</v>
      </c>
      <c r="K271" s="38" t="s">
        <v>191</v>
      </c>
      <c r="L271" s="42" t="s">
        <v>52</v>
      </c>
      <c r="M271" s="43" t="s">
        <v>53</v>
      </c>
      <c r="N271" s="38" t="s">
        <v>54</v>
      </c>
      <c r="O271" s="44">
        <v>1</v>
      </c>
      <c r="P271" s="45"/>
      <c r="Q271" s="45"/>
      <c r="R271" s="46" t="str">
        <f>Таблица1[[#This Row],[Task number]]</f>
        <v>21-50/58</v>
      </c>
      <c r="S271" s="55" t="str">
        <f>Таблица1[[#This Row],[Item Name]]&amp;" - "&amp;Таблица1[[#This Row],[Task Description]]&amp;". "&amp;Таблица1[[#This Row],[Data Module Reference]]</f>
        <v>Vapor cycle compressor motor (if installed) - Inspection/check. 12-B-21-50-03-00A-313A-A</v>
      </c>
      <c r="T271" s="134">
        <v>500</v>
      </c>
      <c r="U271" s="134"/>
      <c r="V271" s="134"/>
      <c r="W271" s="135"/>
      <c r="X271" s="135"/>
      <c r="Y271" s="50">
        <v>43769</v>
      </c>
      <c r="Z271" s="51">
        <f>IF(Таблица1[[#This Row],[F.H.]]=0,"---",Таблица1[[#This Row],[F.H.]]+Таблица1[[#This Row],[Last F.H.]])</f>
        <v>500</v>
      </c>
      <c r="AA271" s="52" t="str">
        <f>IF(Таблица1[[#This Row],[LND]]=0,"---",Таблица1[[#This Row],[LND]]+Таблица1[[#This Row],[Last LND]])</f>
        <v>---</v>
      </c>
      <c r="AB271" s="53" t="str">
        <f>IF(Таблица1[[#This Row],[MON]]=0,"---",Таблица1[[#This Row],[Last CAL]]+(Таблица1[[#This Row],[MON]]*30.4375))</f>
        <v>---</v>
      </c>
      <c r="AC271" s="54">
        <f>IF(Таблица1[[#This Row],[Next  F.H.]]="---","---",Таблица1[[#This Row],[Next  F.H.]]-$P$1)</f>
        <v>-856</v>
      </c>
      <c r="AD271" s="54" t="str">
        <f>IF(Таблица1[[#This Row],[Next LND]]="---","---",Таблица1[[#This Row],[Next LND]]-$S$1)</f>
        <v>---</v>
      </c>
      <c r="AE271" s="54" t="str">
        <f>IF(Таблица1[[#This Row],[Next CAL]]="---","---",Таблица1[[#This Row],[Next CAL]]-$U$1)</f>
        <v>---</v>
      </c>
    </row>
    <row r="272" spans="2:32" ht="36" customHeight="1" x14ac:dyDescent="0.25">
      <c r="B272" s="36">
        <v>21</v>
      </c>
      <c r="C272" s="37" t="s">
        <v>229</v>
      </c>
      <c r="D272" s="38" t="s">
        <v>1024</v>
      </c>
      <c r="E272" s="39" t="s">
        <v>1025</v>
      </c>
      <c r="F272" s="39" t="s">
        <v>1026</v>
      </c>
      <c r="G272" s="39"/>
      <c r="H272" s="39" t="s">
        <v>1021</v>
      </c>
      <c r="I272" s="40" t="s">
        <v>1027</v>
      </c>
      <c r="J272" s="45" t="s">
        <v>1023</v>
      </c>
      <c r="K272" s="38" t="s">
        <v>191</v>
      </c>
      <c r="L272" s="42" t="s">
        <v>52</v>
      </c>
      <c r="M272" s="43" t="s">
        <v>53</v>
      </c>
      <c r="N272" s="38" t="s">
        <v>54</v>
      </c>
      <c r="O272" s="44">
        <v>0.5</v>
      </c>
      <c r="P272" s="45"/>
      <c r="Q272" s="45"/>
      <c r="R272" s="46" t="str">
        <f>Таблица1[[#This Row],[Task number]]</f>
        <v>21-50/59</v>
      </c>
      <c r="S272" s="55" t="str">
        <f>Таблица1[[#This Row],[Item Name]]&amp;" - "&amp;Таблица1[[#This Row],[Task Description]]&amp;". "&amp;Таблица1[[#This Row],[Data Module Reference]]</f>
        <v>Vapor cycle compressor motor drive belt (if installed) - Check for tension. 12-B-21-50-01-00A-903A-A</v>
      </c>
      <c r="T272" s="134">
        <v>500</v>
      </c>
      <c r="U272" s="134"/>
      <c r="V272" s="134"/>
      <c r="W272" s="135"/>
      <c r="X272" s="135"/>
      <c r="Y272" s="50">
        <v>43769</v>
      </c>
      <c r="Z272" s="51">
        <f>IF(Таблица1[[#This Row],[F.H.]]=0,"---",Таблица1[[#This Row],[F.H.]]+Таблица1[[#This Row],[Last F.H.]])</f>
        <v>500</v>
      </c>
      <c r="AA272" s="52" t="str">
        <f>IF(Таблица1[[#This Row],[LND]]=0,"---",Таблица1[[#This Row],[LND]]+Таблица1[[#This Row],[Last LND]])</f>
        <v>---</v>
      </c>
      <c r="AB272" s="53" t="str">
        <f>IF(Таблица1[[#This Row],[MON]]=0,"---",Таблица1[[#This Row],[Last CAL]]+(Таблица1[[#This Row],[MON]]*30.4375))</f>
        <v>---</v>
      </c>
      <c r="AC272" s="54">
        <f>IF(Таблица1[[#This Row],[Next  F.H.]]="---","---",Таблица1[[#This Row],[Next  F.H.]]-$P$1)</f>
        <v>-856</v>
      </c>
      <c r="AD272" s="54" t="str">
        <f>IF(Таблица1[[#This Row],[Next LND]]="---","---",Таблица1[[#This Row],[Next LND]]-$S$1)</f>
        <v>---</v>
      </c>
      <c r="AE272" s="54" t="str">
        <f>IF(Таблица1[[#This Row],[Next CAL]]="---","---",Таблица1[[#This Row],[Next CAL]]-$U$1)</f>
        <v>---</v>
      </c>
    </row>
    <row r="273" spans="2:32" ht="36" customHeight="1" x14ac:dyDescent="0.25">
      <c r="B273" s="36">
        <v>71</v>
      </c>
      <c r="C273" s="37" t="s">
        <v>81</v>
      </c>
      <c r="D273" s="38" t="s">
        <v>1028</v>
      </c>
      <c r="E273" s="39" t="s">
        <v>1029</v>
      </c>
      <c r="F273" s="39" t="s">
        <v>103</v>
      </c>
      <c r="G273" s="39"/>
      <c r="H273" s="39" t="s">
        <v>1030</v>
      </c>
      <c r="I273" s="40" t="s">
        <v>80</v>
      </c>
      <c r="J273" s="45" t="s">
        <v>1031</v>
      </c>
      <c r="K273" s="38" t="s">
        <v>87</v>
      </c>
      <c r="L273" s="42" t="s">
        <v>52</v>
      </c>
      <c r="M273" s="43" t="s">
        <v>53</v>
      </c>
      <c r="N273" s="38" t="s">
        <v>88</v>
      </c>
      <c r="O273" s="44"/>
      <c r="P273" s="45"/>
      <c r="Q273" s="45"/>
      <c r="R273" s="46" t="str">
        <f>Таблица1[[#This Row],[Task number]]</f>
        <v>71-00/38</v>
      </c>
      <c r="S273" s="55" t="str">
        <f>Таблица1[[#This Row],[Item Name]]&amp;" - "&amp;Таблица1[[#This Row],[Task Description]]&amp;". "&amp;Таблица1[[#This Row],[Data Module Reference]]</f>
        <v>Engine shock mount assemblies - Overhaul. -</v>
      </c>
      <c r="T273" s="48">
        <v>5000</v>
      </c>
      <c r="U273" s="48"/>
      <c r="V273" s="48"/>
      <c r="W273" s="49"/>
      <c r="X273" s="49"/>
      <c r="Y273" s="50">
        <v>43769</v>
      </c>
      <c r="Z273" s="51">
        <f>IF(Таблица1[[#This Row],[F.H.]]=0,"---",Таблица1[[#This Row],[F.H.]]+Таблица1[[#This Row],[Last F.H.]])</f>
        <v>5000</v>
      </c>
      <c r="AA273" s="52" t="str">
        <f>IF(Таблица1[[#This Row],[LND]]=0,"---",Таблица1[[#This Row],[LND]]+Таблица1[[#This Row],[Last LND]])</f>
        <v>---</v>
      </c>
      <c r="AB273" s="53" t="str">
        <f>IF(Таблица1[[#This Row],[MON]]=0,"---",Таблица1[[#This Row],[Last CAL]]+(Таблица1[[#This Row],[MON]]*30.4375))</f>
        <v>---</v>
      </c>
      <c r="AC273" s="54">
        <f>IF(Таблица1[[#This Row],[Next  F.H.]]="---","---",Таблица1[[#This Row],[Next  F.H.]]-$P$1)</f>
        <v>3644</v>
      </c>
      <c r="AD273" s="54" t="str">
        <f>IF(Таблица1[[#This Row],[Next LND]]="---","---",Таблица1[[#This Row],[Next LND]]-$S$1)</f>
        <v>---</v>
      </c>
      <c r="AE273" s="54" t="str">
        <f>IF(Таблица1[[#This Row],[Next CAL]]="---","---",Таблица1[[#This Row],[Next CAL]]-$U$1)</f>
        <v>---</v>
      </c>
    </row>
    <row r="274" spans="2:32" ht="36" customHeight="1" x14ac:dyDescent="0.25">
      <c r="B274" s="36">
        <v>27</v>
      </c>
      <c r="C274" s="37" t="s">
        <v>76</v>
      </c>
      <c r="D274" s="38" t="s">
        <v>1032</v>
      </c>
      <c r="E274" s="39" t="s">
        <v>656</v>
      </c>
      <c r="F274" s="39" t="s">
        <v>103</v>
      </c>
      <c r="G274" s="39"/>
      <c r="H274" s="39" t="s">
        <v>1033</v>
      </c>
      <c r="I274" s="40" t="s">
        <v>80</v>
      </c>
      <c r="J274" s="45" t="s">
        <v>1034</v>
      </c>
      <c r="K274" s="38" t="s">
        <v>87</v>
      </c>
      <c r="L274" s="42" t="s">
        <v>52</v>
      </c>
      <c r="M274" s="43" t="s">
        <v>53</v>
      </c>
      <c r="N274" s="38" t="s">
        <v>88</v>
      </c>
      <c r="O274" s="44"/>
      <c r="P274" s="45"/>
      <c r="Q274" s="45"/>
      <c r="R274" s="46" t="str">
        <f>Таблица1[[#This Row],[Task number]]</f>
        <v>27-50/506</v>
      </c>
      <c r="S274" s="55" t="str">
        <f>Таблица1[[#This Row],[Item Name]]&amp;" - "&amp;Таблица1[[#This Row],[Task Description]]&amp;". "&amp;Таблица1[[#This Row],[Data Module Reference]]</f>
        <v>Flap actuators (black anodized) (P/N 978.73.20.309) - Overhaul. -</v>
      </c>
      <c r="T274" s="48">
        <v>5000</v>
      </c>
      <c r="U274" s="48">
        <v>7000</v>
      </c>
      <c r="V274" s="48"/>
      <c r="W274" s="49"/>
      <c r="X274" s="49"/>
      <c r="Y274" s="50">
        <v>43769</v>
      </c>
      <c r="Z274" s="51">
        <f>IF(Таблица1[[#This Row],[F.H.]]=0,"---",Таблица1[[#This Row],[F.H.]]+Таблица1[[#This Row],[Last F.H.]])</f>
        <v>5000</v>
      </c>
      <c r="AA274" s="52">
        <f>IF(Таблица1[[#This Row],[LND]]=0,"---",Таблица1[[#This Row],[LND]]+Таблица1[[#This Row],[Last LND]])</f>
        <v>7000</v>
      </c>
      <c r="AB274" s="53" t="str">
        <f>IF(Таблица1[[#This Row],[MON]]=0,"---",Таблица1[[#This Row],[Last CAL]]+(Таблица1[[#This Row],[MON]]*30.4375))</f>
        <v>---</v>
      </c>
      <c r="AC274" s="54">
        <f>IF(Таблица1[[#This Row],[Next  F.H.]]="---","---",Таблица1[[#This Row],[Next  F.H.]]-$P$1)</f>
        <v>3644</v>
      </c>
      <c r="AD274" s="54">
        <f>IF(Таблица1[[#This Row],[Next LND]]="---","---",Таблица1[[#This Row],[Next LND]]-$S$1)</f>
        <v>6114</v>
      </c>
      <c r="AE274" s="54" t="str">
        <f>IF(Таблица1[[#This Row],[Next CAL]]="---","---",Таблица1[[#This Row],[Next CAL]]-$U$1)</f>
        <v>---</v>
      </c>
    </row>
    <row r="275" spans="2:32" ht="36" customHeight="1" x14ac:dyDescent="0.25">
      <c r="B275" s="36">
        <v>27</v>
      </c>
      <c r="C275" s="37" t="s">
        <v>76</v>
      </c>
      <c r="D275" s="38" t="s">
        <v>1035</v>
      </c>
      <c r="E275" s="39" t="s">
        <v>1036</v>
      </c>
      <c r="F275" s="39" t="s">
        <v>103</v>
      </c>
      <c r="G275" s="39"/>
      <c r="H275" s="39" t="s">
        <v>1037</v>
      </c>
      <c r="I275" s="40" t="s">
        <v>80</v>
      </c>
      <c r="J275" s="45" t="s">
        <v>1038</v>
      </c>
      <c r="K275" s="38" t="s">
        <v>87</v>
      </c>
      <c r="L275" s="42" t="s">
        <v>52</v>
      </c>
      <c r="M275" s="43" t="s">
        <v>53</v>
      </c>
      <c r="N275" s="38" t="s">
        <v>88</v>
      </c>
      <c r="O275" s="44"/>
      <c r="P275" s="45"/>
      <c r="Q275" s="45"/>
      <c r="R275" s="46" t="str">
        <f>Таблица1[[#This Row],[Task number]]</f>
        <v>*27-40/26</v>
      </c>
      <c r="S275" s="55" t="str">
        <f>Таблица1[[#This Row],[Item Name]]&amp;" - "&amp;Таблица1[[#This Row],[Task Description]]&amp;". "&amp;Таблица1[[#This Row],[Data Module Reference]]</f>
        <v>Pitch trim actuator (P/N 978.73.14.202 and 978.73.14.203) - Overhaul. -</v>
      </c>
      <c r="T275" s="48">
        <v>3400</v>
      </c>
      <c r="U275" s="48"/>
      <c r="V275" s="48">
        <v>84</v>
      </c>
      <c r="W275" s="49"/>
      <c r="X275" s="49"/>
      <c r="Y275" s="50">
        <v>43769</v>
      </c>
      <c r="Z275" s="51">
        <f>IF(Таблица1[[#This Row],[F.H.]]=0,"---",Таблица1[[#This Row],[F.H.]]+Таблица1[[#This Row],[Last F.H.]])</f>
        <v>3400</v>
      </c>
      <c r="AA275" s="52" t="str">
        <f>IF(Таблица1[[#This Row],[LND]]=0,"---",Таблица1[[#This Row],[LND]]+Таблица1[[#This Row],[Last LND]])</f>
        <v>---</v>
      </c>
      <c r="AB275" s="53">
        <f>IF(Таблица1[[#This Row],[MON]]=0,"---",Таблица1[[#This Row],[Last CAL]]+(Таблица1[[#This Row],[MON]]*30.4375))</f>
        <v>46325.75</v>
      </c>
      <c r="AC275" s="54">
        <f>IF(Таблица1[[#This Row],[Next  F.H.]]="---","---",Таблица1[[#This Row],[Next  F.H.]]-$P$1)</f>
        <v>2044</v>
      </c>
      <c r="AD275" s="54" t="str">
        <f>IF(Таблица1[[#This Row],[Next LND]]="---","---",Таблица1[[#This Row],[Next LND]]-$S$1)</f>
        <v>---</v>
      </c>
      <c r="AE275" s="54">
        <f ca="1">IF(Таблица1[[#This Row],[Next CAL]]="---","---",Таблица1[[#This Row],[Next CAL]]-$U$1)</f>
        <v>542.75</v>
      </c>
    </row>
    <row r="276" spans="2:32" ht="36" customHeight="1" x14ac:dyDescent="0.25">
      <c r="B276" s="36">
        <v>24</v>
      </c>
      <c r="C276" s="37" t="s">
        <v>100</v>
      </c>
      <c r="D276" s="38" t="s">
        <v>1039</v>
      </c>
      <c r="E276" s="39" t="s">
        <v>1040</v>
      </c>
      <c r="F276" s="39" t="s">
        <v>1041</v>
      </c>
      <c r="G276" s="39"/>
      <c r="H276" s="39" t="s">
        <v>1042</v>
      </c>
      <c r="I276" s="40" t="s">
        <v>1043</v>
      </c>
      <c r="J276" s="45" t="s">
        <v>1044</v>
      </c>
      <c r="K276" s="38" t="s">
        <v>106</v>
      </c>
      <c r="L276" s="42" t="s">
        <v>52</v>
      </c>
      <c r="M276" s="43" t="s">
        <v>53</v>
      </c>
      <c r="N276" s="38" t="s">
        <v>54</v>
      </c>
      <c r="O276" s="44">
        <v>4</v>
      </c>
      <c r="P276" s="45"/>
      <c r="Q276" s="45"/>
      <c r="R276" s="46" t="str">
        <f>Таблица1[[#This Row],[Task number]]</f>
        <v>24-30/340</v>
      </c>
      <c r="S276" s="55" t="str">
        <f>Таблица1[[#This Row],[Item Name]]&amp;" - "&amp;Таблица1[[#This Row],[Task Description]]&amp;". "&amp;Таблица1[[#This Row],[Data Module Reference]]</f>
        <v>Lead acid batteries - Remove and do a capacity test. 12-B-24-30-07-00A-920A-A</v>
      </c>
      <c r="T276" s="48">
        <v>600</v>
      </c>
      <c r="U276" s="48"/>
      <c r="V276" s="48">
        <v>6</v>
      </c>
      <c r="W276" s="49">
        <v>1356</v>
      </c>
      <c r="X276" s="49">
        <v>886</v>
      </c>
      <c r="Y276" s="50">
        <v>45652</v>
      </c>
      <c r="Z276" s="51">
        <f>IF(Таблица1[[#This Row],[F.H.]]=0,"---",Таблица1[[#This Row],[F.H.]]+Таблица1[[#This Row],[Last F.H.]])</f>
        <v>1956</v>
      </c>
      <c r="AA276" s="52" t="str">
        <f>IF(Таблица1[[#This Row],[LND]]=0,"---",Таблица1[[#This Row],[LND]]+Таблица1[[#This Row],[Last LND]])</f>
        <v>---</v>
      </c>
      <c r="AB276" s="53">
        <f>IF(Таблица1[[#This Row],[MON]]=0,"---",Таблица1[[#This Row],[Last CAL]]+(Таблица1[[#This Row],[MON]]*30.4375))</f>
        <v>45834.625</v>
      </c>
      <c r="AC276" s="54">
        <f>IF(Таблица1[[#This Row],[Next  F.H.]]="---","---",Таблица1[[#This Row],[Next  F.H.]]-$P$1)</f>
        <v>600</v>
      </c>
      <c r="AD276" s="54" t="str">
        <f>IF(Таблица1[[#This Row],[Next LND]]="---","---",Таблица1[[#This Row],[Next LND]]-$S$1)</f>
        <v>---</v>
      </c>
      <c r="AE276" s="54">
        <f ca="1">IF(Таблица1[[#This Row],[Next CAL]]="---","---",Таблица1[[#This Row],[Next CAL]]-$U$1)</f>
        <v>51.625</v>
      </c>
    </row>
    <row r="277" spans="2:32" ht="36" customHeight="1" x14ac:dyDescent="0.25">
      <c r="B277" s="36">
        <v>21</v>
      </c>
      <c r="C277" s="76" t="s">
        <v>229</v>
      </c>
      <c r="D277" s="38" t="s">
        <v>1045</v>
      </c>
      <c r="E277" s="39" t="s">
        <v>1046</v>
      </c>
      <c r="F277" s="39" t="s">
        <v>1047</v>
      </c>
      <c r="G277" s="39"/>
      <c r="H277" s="39" t="s">
        <v>1048</v>
      </c>
      <c r="I277" s="40" t="s">
        <v>80</v>
      </c>
      <c r="J277" s="45" t="s">
        <v>1049</v>
      </c>
      <c r="K277" s="38" t="s">
        <v>191</v>
      </c>
      <c r="L277" s="42" t="s">
        <v>52</v>
      </c>
      <c r="M277" s="43" t="s">
        <v>53</v>
      </c>
      <c r="N277" s="38" t="s">
        <v>54</v>
      </c>
      <c r="O277" s="44">
        <v>3</v>
      </c>
      <c r="P277" s="45"/>
      <c r="Q277" s="45"/>
      <c r="R277" s="46" t="str">
        <f>Таблица1[[#This Row],[Task number]]</f>
        <v>21-50/433</v>
      </c>
      <c r="S277" s="55" t="str">
        <f>Таблица1[[#This Row],[Item Name]]&amp;" - "&amp;Таблица1[[#This Row],[Task Description]]&amp;". "&amp;Таблица1[[#This Row],[Data Module Reference]]</f>
        <v>Vapor cycle compressor condenser module (including motor) (if installed) - Clean, refer to OSCMM. -</v>
      </c>
      <c r="T277" s="48"/>
      <c r="U277" s="48"/>
      <c r="V277" s="48">
        <v>6</v>
      </c>
      <c r="W277" s="49">
        <v>1356</v>
      </c>
      <c r="X277" s="49">
        <v>886</v>
      </c>
      <c r="Y277" s="50">
        <v>45652</v>
      </c>
      <c r="Z277" s="51" t="str">
        <f>IF(Таблица1[[#This Row],[F.H.]]=0,"---",Таблица1[[#This Row],[F.H.]]+Таблица1[[#This Row],[Last F.H.]])</f>
        <v>---</v>
      </c>
      <c r="AA277" s="52" t="str">
        <f>IF(Таблица1[[#This Row],[LND]]=0,"---",Таблица1[[#This Row],[LND]]+Таблица1[[#This Row],[Last LND]])</f>
        <v>---</v>
      </c>
      <c r="AB277" s="53">
        <f>IF(Таблица1[[#This Row],[MON]]=0,"---",Таблица1[[#This Row],[Last CAL]]+(Таблица1[[#This Row],[MON]]*30.4375))</f>
        <v>45834.625</v>
      </c>
      <c r="AC277" s="54" t="str">
        <f>IF(Таблица1[[#This Row],[Next  F.H.]]="---","---",Таблица1[[#This Row],[Next  F.H.]]-$P$1)</f>
        <v>---</v>
      </c>
      <c r="AD277" s="54" t="str">
        <f>IF(Таблица1[[#This Row],[Next LND]]="---","---",Таблица1[[#This Row],[Next LND]]-$S$1)</f>
        <v>---</v>
      </c>
      <c r="AE277" s="54">
        <f ca="1">IF(Таблица1[[#This Row],[Next CAL]]="---","---",Таблица1[[#This Row],[Next CAL]]-$U$1)</f>
        <v>51.625</v>
      </c>
    </row>
    <row r="278" spans="2:32" ht="36" customHeight="1" x14ac:dyDescent="0.25">
      <c r="B278" s="36">
        <v>30</v>
      </c>
      <c r="C278" s="37" t="s">
        <v>350</v>
      </c>
      <c r="D278" s="38" t="s">
        <v>1050</v>
      </c>
      <c r="E278" s="39" t="s">
        <v>1051</v>
      </c>
      <c r="F278" s="39" t="s">
        <v>1052</v>
      </c>
      <c r="G278" s="39" t="s">
        <v>1053</v>
      </c>
      <c r="H278" s="39" t="s">
        <v>1054</v>
      </c>
      <c r="I278" s="40" t="s">
        <v>80</v>
      </c>
      <c r="J278" s="45" t="s">
        <v>1055</v>
      </c>
      <c r="K278" s="38" t="s">
        <v>87</v>
      </c>
      <c r="L278" s="42" t="s">
        <v>52</v>
      </c>
      <c r="M278" s="43" t="s">
        <v>53</v>
      </c>
      <c r="N278" s="38" t="s">
        <v>54</v>
      </c>
      <c r="O278" s="44">
        <v>1</v>
      </c>
      <c r="P278" s="45"/>
      <c r="Q278" s="45"/>
      <c r="R278" s="46" t="str">
        <f>Таблица1[[#This Row],[Task number]]</f>
        <v>30-10/79</v>
      </c>
      <c r="S278" s="55" t="str">
        <f>Таблица1[[#This Row],[Item Name]]&amp;" - "&amp;Таблица1[[#This Row],[Task Description]]&amp;". "&amp;Таблица1[[#This Row],[Data Module Reference]]</f>
        <v>Airfoil de-icers - Apply a surface coating of Age Master No. 1. -</v>
      </c>
      <c r="T278" s="134"/>
      <c r="U278" s="134"/>
      <c r="V278" s="48">
        <v>6</v>
      </c>
      <c r="W278" s="49">
        <v>1356</v>
      </c>
      <c r="X278" s="49">
        <v>886</v>
      </c>
      <c r="Y278" s="50">
        <v>45652</v>
      </c>
      <c r="Z278" s="51" t="str">
        <f>IF(Таблица1[[#This Row],[F.H.]]=0,"---",Таблица1[[#This Row],[F.H.]]+Таблица1[[#This Row],[Last F.H.]])</f>
        <v>---</v>
      </c>
      <c r="AA278" s="52" t="str">
        <f>IF(Таблица1[[#This Row],[LND]]=0,"---",Таблица1[[#This Row],[LND]]+Таблица1[[#This Row],[Last LND]])</f>
        <v>---</v>
      </c>
      <c r="AB278" s="53">
        <f>IF(Таблица1[[#This Row],[MON]]=0,"---",Таблица1[[#This Row],[Last CAL]]+(Таблица1[[#This Row],[MON]]*30.4375))</f>
        <v>45834.625</v>
      </c>
      <c r="AC278" s="54" t="str">
        <f>IF(Таблица1[[#This Row],[Next  F.H.]]="---","---",Таблица1[[#This Row],[Next  F.H.]]-$P$1)</f>
        <v>---</v>
      </c>
      <c r="AD278" s="54" t="str">
        <f>IF(Таблица1[[#This Row],[Next LND]]="---","---",Таблица1[[#This Row],[Next LND]]-$S$1)</f>
        <v>---</v>
      </c>
      <c r="AE278" s="54">
        <f ca="1">IF(Таблица1[[#This Row],[Next CAL]]="---","---",Таблица1[[#This Row],[Next CAL]]-$U$1)</f>
        <v>51.625</v>
      </c>
    </row>
    <row r="279" spans="2:32" ht="36" customHeight="1" x14ac:dyDescent="0.25">
      <c r="B279" s="36">
        <v>32</v>
      </c>
      <c r="C279" s="37" t="s">
        <v>93</v>
      </c>
      <c r="D279" s="38" t="s">
        <v>1056</v>
      </c>
      <c r="E279" s="39" t="s">
        <v>1057</v>
      </c>
      <c r="F279" s="39" t="s">
        <v>96</v>
      </c>
      <c r="G279" s="39"/>
      <c r="H279" s="39" t="s">
        <v>1058</v>
      </c>
      <c r="I279" s="40" t="s">
        <v>1059</v>
      </c>
      <c r="J279" s="45" t="s">
        <v>1060</v>
      </c>
      <c r="K279" s="38" t="s">
        <v>87</v>
      </c>
      <c r="L279" s="42" t="s">
        <v>52</v>
      </c>
      <c r="M279" s="43" t="s">
        <v>53</v>
      </c>
      <c r="N279" s="38" t="s">
        <v>54</v>
      </c>
      <c r="O279" s="44">
        <v>8</v>
      </c>
      <c r="P279" s="45"/>
      <c r="Q279" s="45"/>
      <c r="R279" s="46" t="str">
        <f>Таблица1[[#This Row],[Task number]]</f>
        <v>*32-10/438</v>
      </c>
      <c r="S279" s="55" t="str">
        <f>Таблица1[[#This Row],[Item Name]]&amp;" - "&amp;Таблица1[[#This Row],[Task Description]]&amp;". "&amp;Таблица1[[#This Row],[Data Module Reference]]</f>
        <v>Main landing gear leg forward attachment bolt and bush and rear attachment bolt and nut - Examine. 12-B-32-10-00-00A-310A-A --- or  --- 12-B-32-10-00-00A-310B-A</v>
      </c>
      <c r="T279" s="134"/>
      <c r="U279" s="134"/>
      <c r="V279" s="48">
        <v>72</v>
      </c>
      <c r="W279" s="49"/>
      <c r="X279" s="49"/>
      <c r="Y279" s="50">
        <v>43769</v>
      </c>
      <c r="Z279" s="51" t="str">
        <f>IF(Таблица1[[#This Row],[F.H.]]=0,"---",Таблица1[[#This Row],[F.H.]]+Таблица1[[#This Row],[Last F.H.]])</f>
        <v>---</v>
      </c>
      <c r="AA279" s="52" t="str">
        <f>IF(Таблица1[[#This Row],[LND]]=0,"---",Таблица1[[#This Row],[LND]]+Таблица1[[#This Row],[Last LND]])</f>
        <v>---</v>
      </c>
      <c r="AB279" s="53">
        <f>IF(Таблица1[[#This Row],[MON]]=0,"---",Таблица1[[#This Row],[Last CAL]]+(Таблица1[[#This Row],[MON]]*30.4375))</f>
        <v>45960.5</v>
      </c>
      <c r="AC279" s="54" t="str">
        <f>IF(Таблица1[[#This Row],[Next  F.H.]]="---","---",Таблица1[[#This Row],[Next  F.H.]]-$P$1)</f>
        <v>---</v>
      </c>
      <c r="AD279" s="54" t="str">
        <f>IF(Таблица1[[#This Row],[Next LND]]="---","---",Таблица1[[#This Row],[Next LND]]-$S$1)</f>
        <v>---</v>
      </c>
      <c r="AE279" s="54">
        <f ca="1">IF(Таблица1[[#This Row],[Next CAL]]="---","---",Таблица1[[#This Row],[Next CAL]]-$U$1)</f>
        <v>177.5</v>
      </c>
    </row>
    <row r="280" spans="2:32" ht="36" customHeight="1" x14ac:dyDescent="0.25">
      <c r="B280" s="36">
        <v>32</v>
      </c>
      <c r="C280" s="76" t="s">
        <v>93</v>
      </c>
      <c r="D280" s="38" t="s">
        <v>1061</v>
      </c>
      <c r="E280" s="39" t="s">
        <v>1062</v>
      </c>
      <c r="F280" s="39" t="s">
        <v>96</v>
      </c>
      <c r="G280" s="39"/>
      <c r="H280" s="39" t="s">
        <v>1058</v>
      </c>
      <c r="I280" s="40" t="s">
        <v>98</v>
      </c>
      <c r="J280" s="45" t="s">
        <v>1060</v>
      </c>
      <c r="K280" s="38" t="s">
        <v>87</v>
      </c>
      <c r="L280" s="42" t="s">
        <v>52</v>
      </c>
      <c r="M280" s="43" t="s">
        <v>53</v>
      </c>
      <c r="N280" s="38" t="s">
        <v>54</v>
      </c>
      <c r="O280" s="44">
        <v>2</v>
      </c>
      <c r="P280" s="45"/>
      <c r="Q280" s="45"/>
      <c r="R280" s="46" t="str">
        <f>Таблица1[[#This Row],[Task number]]</f>
        <v>*32-10/439</v>
      </c>
      <c r="S280" s="55" t="str">
        <f>Таблица1[[#This Row],[Item Name]]&amp;" - "&amp;Таблица1[[#This Row],[Task Description]]&amp;". "&amp;Таблица1[[#This Row],[Data Module Reference]]</f>
        <v>Main landing gear spring pack assembly top and bottom attachment bolts and nuts - Examine. 12-B-32-10-00-00A-310B-A</v>
      </c>
      <c r="T280" s="134"/>
      <c r="U280" s="134"/>
      <c r="V280" s="48">
        <v>72</v>
      </c>
      <c r="W280" s="49"/>
      <c r="X280" s="49"/>
      <c r="Y280" s="50">
        <v>43769</v>
      </c>
      <c r="Z280" s="51" t="str">
        <f>IF(Таблица1[[#This Row],[F.H.]]=0,"---",Таблица1[[#This Row],[F.H.]]+Таблица1[[#This Row],[Last F.H.]])</f>
        <v>---</v>
      </c>
      <c r="AA280" s="52" t="str">
        <f>IF(Таблица1[[#This Row],[LND]]=0,"---",Таблица1[[#This Row],[LND]]+Таблица1[[#This Row],[Last LND]])</f>
        <v>---</v>
      </c>
      <c r="AB280" s="53">
        <f>IF(Таблица1[[#This Row],[MON]]=0,"---",Таблица1[[#This Row],[Last CAL]]+(Таблица1[[#This Row],[MON]]*30.4375))</f>
        <v>45960.5</v>
      </c>
      <c r="AC280" s="54" t="str">
        <f>IF(Таблица1[[#This Row],[Next  F.H.]]="---","---",Таблица1[[#This Row],[Next  F.H.]]-$P$1)</f>
        <v>---</v>
      </c>
      <c r="AD280" s="54" t="str">
        <f>IF(Таблица1[[#This Row],[Next LND]]="---","---",Таблица1[[#This Row],[Next LND]]-$S$1)</f>
        <v>---</v>
      </c>
      <c r="AE280" s="54">
        <f ca="1">IF(Таблица1[[#This Row],[Next CAL]]="---","---",Таблица1[[#This Row],[Next CAL]]-$U$1)</f>
        <v>177.5</v>
      </c>
    </row>
    <row r="281" spans="2:32" ht="36" customHeight="1" x14ac:dyDescent="0.25">
      <c r="B281" s="36">
        <v>32</v>
      </c>
      <c r="C281" s="37" t="s">
        <v>93</v>
      </c>
      <c r="D281" s="38" t="s">
        <v>1063</v>
      </c>
      <c r="E281" s="39" t="s">
        <v>1064</v>
      </c>
      <c r="F281" s="39" t="s">
        <v>96</v>
      </c>
      <c r="G281" s="39"/>
      <c r="H281" s="39" t="s">
        <v>1058</v>
      </c>
      <c r="I281" s="40" t="s">
        <v>98</v>
      </c>
      <c r="J281" s="45" t="s">
        <v>1060</v>
      </c>
      <c r="K281" s="38" t="s">
        <v>87</v>
      </c>
      <c r="L281" s="42" t="s">
        <v>52</v>
      </c>
      <c r="M281" s="43" t="s">
        <v>53</v>
      </c>
      <c r="N281" s="38" t="s">
        <v>54</v>
      </c>
      <c r="O281" s="44">
        <v>2</v>
      </c>
      <c r="P281" s="45"/>
      <c r="Q281" s="45"/>
      <c r="R281" s="46" t="str">
        <f>Таблица1[[#This Row],[Task number]]</f>
        <v>*32-10/440</v>
      </c>
      <c r="S281" s="55" t="str">
        <f>Таблица1[[#This Row],[Item Name]]&amp;" - "&amp;Таблица1[[#This Row],[Task Description]]&amp;". "&amp;Таблица1[[#This Row],[Data Module Reference]]</f>
        <v>Main landing gear folding strut top and bottom attachment bolts and nuts - Examine. 12-B-32-10-00-00A-310B-A</v>
      </c>
      <c r="T281" s="134"/>
      <c r="U281" s="134"/>
      <c r="V281" s="48">
        <v>72</v>
      </c>
      <c r="W281" s="49"/>
      <c r="X281" s="49"/>
      <c r="Y281" s="50">
        <v>43769</v>
      </c>
      <c r="Z281" s="51" t="str">
        <f>IF(Таблица1[[#This Row],[F.H.]]=0,"---",Таблица1[[#This Row],[F.H.]]+Таблица1[[#This Row],[Last F.H.]])</f>
        <v>---</v>
      </c>
      <c r="AA281" s="52" t="str">
        <f>IF(Таблица1[[#This Row],[LND]]=0,"---",Таблица1[[#This Row],[LND]]+Таблица1[[#This Row],[Last LND]])</f>
        <v>---</v>
      </c>
      <c r="AB281" s="53">
        <f>IF(Таблица1[[#This Row],[MON]]=0,"---",Таблица1[[#This Row],[Last CAL]]+(Таблица1[[#This Row],[MON]]*30.4375))</f>
        <v>45960.5</v>
      </c>
      <c r="AC281" s="54" t="str">
        <f>IF(Таблица1[[#This Row],[Next  F.H.]]="---","---",Таблица1[[#This Row],[Next  F.H.]]-$P$1)</f>
        <v>---</v>
      </c>
      <c r="AD281" s="54" t="str">
        <f>IF(Таблица1[[#This Row],[Next LND]]="---","---",Таблица1[[#This Row],[Next LND]]-$S$1)</f>
        <v>---</v>
      </c>
      <c r="AE281" s="54">
        <f ca="1">IF(Таблица1[[#This Row],[Next CAL]]="---","---",Таблица1[[#This Row],[Next CAL]]-$U$1)</f>
        <v>177.5</v>
      </c>
    </row>
    <row r="282" spans="2:32" ht="36" customHeight="1" x14ac:dyDescent="0.25">
      <c r="B282" s="36">
        <v>32</v>
      </c>
      <c r="C282" s="37" t="s">
        <v>93</v>
      </c>
      <c r="D282" s="38" t="s">
        <v>1065</v>
      </c>
      <c r="E282" s="39" t="s">
        <v>1066</v>
      </c>
      <c r="F282" s="39" t="s">
        <v>96</v>
      </c>
      <c r="G282" s="39"/>
      <c r="H282" s="39" t="s">
        <v>1067</v>
      </c>
      <c r="I282" s="40" t="s">
        <v>1059</v>
      </c>
      <c r="J282" s="45" t="s">
        <v>1060</v>
      </c>
      <c r="K282" s="94" t="s">
        <v>87</v>
      </c>
      <c r="L282" s="42" t="s">
        <v>52</v>
      </c>
      <c r="M282" s="43" t="s">
        <v>53</v>
      </c>
      <c r="N282" s="38" t="s">
        <v>54</v>
      </c>
      <c r="O282" s="44">
        <v>4</v>
      </c>
      <c r="P282" s="45"/>
      <c r="Q282" s="45"/>
      <c r="R282" s="46" t="str">
        <f>Таблица1[[#This Row],[Task number]]</f>
        <v>*32-30/442</v>
      </c>
      <c r="S282" s="55" t="str">
        <f>Таблица1[[#This Row],[Item Name]]&amp;" - "&amp;Таблица1[[#This Row],[Task Description]]&amp;". "&amp;Таблица1[[#This Row],[Data Module Reference]]</f>
        <v>Main landing gear actuator top and bottom attachment bolts and nuts - Examine. 12-B-32-10-00-00A-310A-A --- or  --- 12-B-32-10-00-00A-310B-A</v>
      </c>
      <c r="T282" s="134"/>
      <c r="U282" s="134"/>
      <c r="V282" s="48">
        <v>72</v>
      </c>
      <c r="W282" s="49"/>
      <c r="X282" s="49"/>
      <c r="Y282" s="50">
        <v>43769</v>
      </c>
      <c r="Z282" s="51" t="str">
        <f>IF(Таблица1[[#This Row],[F.H.]]=0,"---",Таблица1[[#This Row],[F.H.]]+Таблица1[[#This Row],[Last F.H.]])</f>
        <v>---</v>
      </c>
      <c r="AA282" s="52" t="str">
        <f>IF(Таблица1[[#This Row],[LND]]=0,"---",Таблица1[[#This Row],[LND]]+Таблица1[[#This Row],[Last LND]])</f>
        <v>---</v>
      </c>
      <c r="AB282" s="53">
        <f>IF(Таблица1[[#This Row],[MON]]=0,"---",Таблица1[[#This Row],[Last CAL]]+(Таблица1[[#This Row],[MON]]*30.4375))</f>
        <v>45960.5</v>
      </c>
      <c r="AC282" s="54" t="str">
        <f>IF(Таблица1[[#This Row],[Next  F.H.]]="---","---",Таблица1[[#This Row],[Next  F.H.]]-$P$1)</f>
        <v>---</v>
      </c>
      <c r="AD282" s="54" t="str">
        <f>IF(Таблица1[[#This Row],[Next LND]]="---","---",Таблица1[[#This Row],[Next LND]]-$S$1)</f>
        <v>---</v>
      </c>
      <c r="AE282" s="54">
        <f ca="1">IF(Таблица1[[#This Row],[Next CAL]]="---","---",Таблица1[[#This Row],[Next CAL]]-$U$1)</f>
        <v>177.5</v>
      </c>
    </row>
    <row r="283" spans="2:32" ht="36" customHeight="1" x14ac:dyDescent="0.25">
      <c r="B283" s="56">
        <v>32</v>
      </c>
      <c r="C283" s="57" t="s">
        <v>93</v>
      </c>
      <c r="D283" s="58" t="s">
        <v>1068</v>
      </c>
      <c r="E283" s="59" t="s">
        <v>1069</v>
      </c>
      <c r="F283" s="59" t="s">
        <v>135</v>
      </c>
      <c r="G283" s="59"/>
      <c r="H283" s="59" t="s">
        <v>1070</v>
      </c>
      <c r="I283" s="60" t="s">
        <v>80</v>
      </c>
      <c r="J283" s="61" t="s">
        <v>1071</v>
      </c>
      <c r="K283" s="58" t="s">
        <v>87</v>
      </c>
      <c r="L283" s="63" t="s">
        <v>52</v>
      </c>
      <c r="M283" s="64" t="s">
        <v>53</v>
      </c>
      <c r="N283" s="58" t="s">
        <v>54</v>
      </c>
      <c r="O283" s="65">
        <v>1</v>
      </c>
      <c r="P283" s="61"/>
      <c r="Q283" s="61"/>
      <c r="R283" s="66" t="str">
        <f>Таблица1[[#This Row],[Task number]]</f>
        <v>*32-30/518</v>
      </c>
      <c r="S283" s="67" t="str">
        <f>Таблица1[[#This Row],[Item Name]]&amp;" - "&amp;Таблица1[[#This Row],[Task Description]]&amp;". "&amp;Таблица1[[#This Row],[Data Module Reference]]</f>
        <v>Main landing gear actuator bottom attachment bolts P/N 532.10.12.218 (identified with .218 and VLG on bolt head) - Life limit. -</v>
      </c>
      <c r="T283" s="132"/>
      <c r="U283" s="132"/>
      <c r="V283" s="68">
        <v>60</v>
      </c>
      <c r="W283" s="68"/>
      <c r="X283" s="68"/>
      <c r="Y283" s="69">
        <v>43769</v>
      </c>
      <c r="Z283" s="70" t="str">
        <f>IF(Таблица1[[#This Row],[F.H.]]=0,"---",Таблица1[[#This Row],[F.H.]]+Таблица1[[#This Row],[Last F.H.]])</f>
        <v>---</v>
      </c>
      <c r="AA283" s="71" t="str">
        <f>IF(Таблица1[[#This Row],[LND]]=0,"---",Таблица1[[#This Row],[LND]]+Таблица1[[#This Row],[Last LND]])</f>
        <v>---</v>
      </c>
      <c r="AB283" s="72">
        <f>IF(Таблица1[[#This Row],[MON]]=0,"---",Таблица1[[#This Row],[Last CAL]]+(Таблица1[[#This Row],[MON]]*30.4375))</f>
        <v>45595.25</v>
      </c>
      <c r="AC283" s="71" t="str">
        <f>IF(Таблица1[[#This Row],[Next  F.H.]]="---","---",Таблица1[[#This Row],[Next  F.H.]]-$P$1)</f>
        <v>---</v>
      </c>
      <c r="AD283" s="71" t="str">
        <f>IF(Таблица1[[#This Row],[Next LND]]="---","---",Таблица1[[#This Row],[Next LND]]-$S$1)</f>
        <v>---</v>
      </c>
      <c r="AE283" s="71">
        <f ca="1">IF(Таблица1[[#This Row],[Next CAL]]="---","---",Таблица1[[#This Row],[Next CAL]]-$U$1)</f>
        <v>-187.75</v>
      </c>
      <c r="AF283" s="108" t="s">
        <v>107</v>
      </c>
    </row>
    <row r="284" spans="2:32" ht="36" customHeight="1" x14ac:dyDescent="0.25">
      <c r="B284" s="36">
        <v>35</v>
      </c>
      <c r="C284" s="37" t="s">
        <v>379</v>
      </c>
      <c r="D284" s="38" t="s">
        <v>1072</v>
      </c>
      <c r="E284" s="39" t="s">
        <v>502</v>
      </c>
      <c r="F284" s="39" t="s">
        <v>1073</v>
      </c>
      <c r="G284" s="39"/>
      <c r="H284" s="39" t="s">
        <v>1074</v>
      </c>
      <c r="I284" s="40" t="s">
        <v>1074</v>
      </c>
      <c r="J284" s="45" t="s">
        <v>1071</v>
      </c>
      <c r="K284" s="38" t="s">
        <v>106</v>
      </c>
      <c r="L284" s="42" t="s">
        <v>52</v>
      </c>
      <c r="M284" s="43" t="s">
        <v>53</v>
      </c>
      <c r="N284" s="38" t="s">
        <v>88</v>
      </c>
      <c r="O284" s="44"/>
      <c r="P284" s="45"/>
      <c r="Q284" s="45"/>
      <c r="R284" s="46" t="str">
        <f>Таблица1[[#This Row],[Task number]]</f>
        <v>*35-10/7</v>
      </c>
      <c r="S284" s="55" t="str">
        <f>Таблица1[[#This Row],[Item Name]]&amp;" - "&amp;Таблица1[[#This Row],[Task Description]]&amp;". "&amp;Таблица1[[#This Row],[Data Module Reference]]</f>
        <v>Oxygen bottle - Hydrostatic test. Refer to AVOX Service Information Letter SIL-35-114 latest revision (www.avoxsys.com) or (www.pilatus-aircraft.com-&gt;Customer Support-&gt;Technical Publications-&gt;PC-12-&gt;Third-Party Documents-&gt;Zodiac)</v>
      </c>
      <c r="T284" s="134"/>
      <c r="U284" s="134"/>
      <c r="V284" s="48">
        <v>60</v>
      </c>
      <c r="W284" s="49">
        <v>1356</v>
      </c>
      <c r="X284" s="49">
        <v>886</v>
      </c>
      <c r="Y284" s="50">
        <v>45652</v>
      </c>
      <c r="Z284" s="51" t="str">
        <f>IF(Таблица1[[#This Row],[F.H.]]=0,"---",Таблица1[[#This Row],[F.H.]]+Таблица1[[#This Row],[Last F.H.]])</f>
        <v>---</v>
      </c>
      <c r="AA284" s="52" t="str">
        <f>IF(Таблица1[[#This Row],[LND]]=0,"---",Таблица1[[#This Row],[LND]]+Таблица1[[#This Row],[Last LND]])</f>
        <v>---</v>
      </c>
      <c r="AB284" s="53">
        <f>IF(Таблица1[[#This Row],[MON]]=0,"---",Таблица1[[#This Row],[Last CAL]]+(Таблица1[[#This Row],[MON]]*30.4375))</f>
        <v>47478.25</v>
      </c>
      <c r="AC284" s="54" t="str">
        <f>IF(Таблица1[[#This Row],[Next  F.H.]]="---","---",Таблица1[[#This Row],[Next  F.H.]]-$P$1)</f>
        <v>---</v>
      </c>
      <c r="AD284" s="54" t="str">
        <f>IF(Таблица1[[#This Row],[Next LND]]="---","---",Таблица1[[#This Row],[Next LND]]-$S$1)</f>
        <v>---</v>
      </c>
      <c r="AE284" s="54">
        <f ca="1">IF(Таблица1[[#This Row],[Next CAL]]="---","---",Таблица1[[#This Row],[Next CAL]]-$U$1)</f>
        <v>1695.25</v>
      </c>
    </row>
    <row r="285" spans="2:32" ht="36" customHeight="1" x14ac:dyDescent="0.25">
      <c r="B285" s="36">
        <v>21</v>
      </c>
      <c r="C285" s="37" t="s">
        <v>229</v>
      </c>
      <c r="D285" s="38" t="s">
        <v>1075</v>
      </c>
      <c r="E285" s="39" t="s">
        <v>1076</v>
      </c>
      <c r="F285" s="39" t="s">
        <v>143</v>
      </c>
      <c r="G285" s="39"/>
      <c r="H285" s="39" t="s">
        <v>1077</v>
      </c>
      <c r="I285" s="40" t="s">
        <v>1022</v>
      </c>
      <c r="J285" s="45" t="s">
        <v>1078</v>
      </c>
      <c r="K285" s="38" t="s">
        <v>191</v>
      </c>
      <c r="L285" s="42" t="s">
        <v>52</v>
      </c>
      <c r="M285" s="43" t="s">
        <v>53</v>
      </c>
      <c r="N285" s="38" t="s">
        <v>88</v>
      </c>
      <c r="O285" s="44"/>
      <c r="P285" s="45"/>
      <c r="Q285" s="45"/>
      <c r="R285" s="46" t="str">
        <f>Таблица1[[#This Row],[Task number]]</f>
        <v>21-50/461</v>
      </c>
      <c r="S285" s="55" t="str">
        <f>Таблица1[[#This Row],[Item Name]]&amp;" - "&amp;Таблица1[[#This Row],[Task Description]]&amp;". "&amp;Таблица1[[#This Row],[Data Module Reference]]</f>
        <v>Vapor cycle compressor motor (CCM P/N 959.90.22.140, if installed) - Inspection/check. 12-B-21-50-03-00A-313A-A</v>
      </c>
      <c r="T285" s="134">
        <v>600</v>
      </c>
      <c r="U285" s="134"/>
      <c r="V285" s="134"/>
      <c r="W285" s="135"/>
      <c r="X285" s="135"/>
      <c r="Y285" s="50">
        <v>43769</v>
      </c>
      <c r="Z285" s="51">
        <f>IF(Таблица1[[#This Row],[F.H.]]=0,"---",Таблица1[[#This Row],[F.H.]]+Таблица1[[#This Row],[Last F.H.]])</f>
        <v>600</v>
      </c>
      <c r="AA285" s="52" t="str">
        <f>IF(Таблица1[[#This Row],[LND]]=0,"---",Таблица1[[#This Row],[LND]]+Таблица1[[#This Row],[Last LND]])</f>
        <v>---</v>
      </c>
      <c r="AB285" s="53" t="str">
        <f>IF(Таблица1[[#This Row],[MON]]=0,"---",Таблица1[[#This Row],[Last CAL]]+(Таблица1[[#This Row],[MON]]*30.4375))</f>
        <v>---</v>
      </c>
      <c r="AC285" s="54">
        <f>IF(Таблица1[[#This Row],[Next  F.H.]]="---","---",Таблица1[[#This Row],[Next  F.H.]]-$P$1)</f>
        <v>-756</v>
      </c>
      <c r="AD285" s="54" t="str">
        <f>IF(Таблица1[[#This Row],[Next LND]]="---","---",Таблица1[[#This Row],[Next LND]]-$S$1)</f>
        <v>---</v>
      </c>
      <c r="AE285" s="54" t="str">
        <f>IF(Таблица1[[#This Row],[Next CAL]]="---","---",Таблица1[[#This Row],[Next CAL]]-$U$1)</f>
        <v>---</v>
      </c>
    </row>
    <row r="286" spans="2:32" ht="36" customHeight="1" x14ac:dyDescent="0.25">
      <c r="B286" s="36">
        <v>21</v>
      </c>
      <c r="C286" s="37" t="s">
        <v>229</v>
      </c>
      <c r="D286" s="38" t="s">
        <v>1079</v>
      </c>
      <c r="E286" s="39" t="s">
        <v>1080</v>
      </c>
      <c r="F286" s="39" t="s">
        <v>1026</v>
      </c>
      <c r="G286" s="39"/>
      <c r="H286" s="39" t="s">
        <v>1077</v>
      </c>
      <c r="I286" s="40" t="s">
        <v>1027</v>
      </c>
      <c r="J286" s="45" t="s">
        <v>1078</v>
      </c>
      <c r="K286" s="38" t="s">
        <v>191</v>
      </c>
      <c r="L286" s="42" t="s">
        <v>52</v>
      </c>
      <c r="M286" s="43" t="s">
        <v>53</v>
      </c>
      <c r="N286" s="38" t="s">
        <v>88</v>
      </c>
      <c r="O286" s="44"/>
      <c r="P286" s="45"/>
      <c r="Q286" s="45"/>
      <c r="R286" s="46" t="str">
        <f>Таблица1[[#This Row],[Task number]]</f>
        <v>21-50/462</v>
      </c>
      <c r="S286" s="55" t="str">
        <f>Таблица1[[#This Row],[Item Name]]&amp;" - "&amp;Таблица1[[#This Row],[Task Description]]&amp;". "&amp;Таблица1[[#This Row],[Data Module Reference]]</f>
        <v>Vapor cycle compressor motor drive belt (CCM P/N 959.90.22.140, if installed) - Check for tension. 12-B-21-50-01-00A-903A-A</v>
      </c>
      <c r="T286" s="134">
        <v>600</v>
      </c>
      <c r="U286" s="134"/>
      <c r="V286" s="134"/>
      <c r="W286" s="135"/>
      <c r="X286" s="135"/>
      <c r="Y286" s="50">
        <v>43769</v>
      </c>
      <c r="Z286" s="51">
        <f>IF(Таблица1[[#This Row],[F.H.]]=0,"---",Таблица1[[#This Row],[F.H.]]+Таблица1[[#This Row],[Last F.H.]])</f>
        <v>600</v>
      </c>
      <c r="AA286" s="52" t="str">
        <f>IF(Таблица1[[#This Row],[LND]]=0,"---",Таблица1[[#This Row],[LND]]+Таблица1[[#This Row],[Last LND]])</f>
        <v>---</v>
      </c>
      <c r="AB286" s="53" t="str">
        <f>IF(Таблица1[[#This Row],[MON]]=0,"---",Таблица1[[#This Row],[Last CAL]]+(Таблица1[[#This Row],[MON]]*30.4375))</f>
        <v>---</v>
      </c>
      <c r="AC286" s="54">
        <f>IF(Таблица1[[#This Row],[Next  F.H.]]="---","---",Таблица1[[#This Row],[Next  F.H.]]-$P$1)</f>
        <v>-756</v>
      </c>
      <c r="AD286" s="54" t="str">
        <f>IF(Таблица1[[#This Row],[Next LND]]="---","---",Таблица1[[#This Row],[Next LND]]-$S$1)</f>
        <v>---</v>
      </c>
      <c r="AE286" s="54" t="str">
        <f>IF(Таблица1[[#This Row],[Next CAL]]="---","---",Таблица1[[#This Row],[Next CAL]]-$U$1)</f>
        <v>---</v>
      </c>
    </row>
    <row r="287" spans="2:32" ht="36" customHeight="1" x14ac:dyDescent="0.25">
      <c r="B287" s="109">
        <v>61</v>
      </c>
      <c r="C287" s="110" t="s">
        <v>435</v>
      </c>
      <c r="D287" s="111" t="s">
        <v>1081</v>
      </c>
      <c r="E287" s="112" t="s">
        <v>467</v>
      </c>
      <c r="F287" s="112" t="s">
        <v>1082</v>
      </c>
      <c r="G287" s="112"/>
      <c r="H287" s="112" t="s">
        <v>1083</v>
      </c>
      <c r="I287" s="113" t="s">
        <v>1084</v>
      </c>
      <c r="J287" s="114" t="s">
        <v>1085</v>
      </c>
      <c r="K287" s="111" t="s">
        <v>106</v>
      </c>
      <c r="L287" s="115" t="s">
        <v>472</v>
      </c>
      <c r="M287" s="43" t="s">
        <v>53</v>
      </c>
      <c r="N287" s="111" t="s">
        <v>54</v>
      </c>
      <c r="O287" s="116"/>
      <c r="P287" s="114"/>
      <c r="Q287" s="114"/>
      <c r="R287" s="46" t="str">
        <f>Таблица1[[#This Row],[Task number]]</f>
        <v>611120</v>
      </c>
      <c r="S287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EROSION SHIELD SURFACE. Hartzell Owner’s Manual 147 and Manual 170, 61-13-71</v>
      </c>
      <c r="T287" s="48">
        <v>600</v>
      </c>
      <c r="U287" s="48"/>
      <c r="V287" s="48">
        <v>12</v>
      </c>
      <c r="W287" s="49">
        <v>1251</v>
      </c>
      <c r="X287" s="49">
        <v>862</v>
      </c>
      <c r="Y287" s="50">
        <v>45478</v>
      </c>
      <c r="Z287" s="51">
        <f>IF(Таблица1[[#This Row],[F.H.]]=0,"---",Таблица1[[#This Row],[F.H.]]+Таблица1[[#This Row],[Last F.H.]])</f>
        <v>1851</v>
      </c>
      <c r="AA287" s="52" t="str">
        <f>IF(Таблица1[[#This Row],[LND]]=0,"---",Таблица1[[#This Row],[LND]]+Таблица1[[#This Row],[Last LND]])</f>
        <v>---</v>
      </c>
      <c r="AB287" s="53">
        <f>IF(Таблица1[[#This Row],[MON]]=0,"---",Таблица1[[#This Row],[Last CAL]]+(Таблица1[[#This Row],[MON]]*30.4375))</f>
        <v>45843.25</v>
      </c>
      <c r="AC287" s="54">
        <f>IF(Таблица1[[#This Row],[Next  F.H.]]="---","---",Таблица1[[#This Row],[Next  F.H.]]-$P$1)</f>
        <v>495</v>
      </c>
      <c r="AD287" s="54" t="str">
        <f>IF(Таблица1[[#This Row],[Next LND]]="---","---",Таблица1[[#This Row],[Next LND]]-$S$1)</f>
        <v>---</v>
      </c>
      <c r="AE287" s="54">
        <f ca="1">IF(Таблица1[[#This Row],[Next CAL]]="---","---",Таблица1[[#This Row],[Next CAL]]-$U$1)</f>
        <v>60.25</v>
      </c>
    </row>
    <row r="288" spans="2:32" ht="36" customHeight="1" x14ac:dyDescent="0.25">
      <c r="B288" s="36">
        <v>79</v>
      </c>
      <c r="C288" s="37" t="s">
        <v>110</v>
      </c>
      <c r="D288" s="38" t="s">
        <v>1086</v>
      </c>
      <c r="E288" s="39" t="s">
        <v>112</v>
      </c>
      <c r="F288" s="39" t="s">
        <v>1087</v>
      </c>
      <c r="G288" s="39" t="s">
        <v>1088</v>
      </c>
      <c r="H288" s="39" t="s">
        <v>1089</v>
      </c>
      <c r="I288" s="40" t="s">
        <v>1090</v>
      </c>
      <c r="J288" s="45" t="s">
        <v>1091</v>
      </c>
      <c r="K288" s="38" t="s">
        <v>191</v>
      </c>
      <c r="L288" s="75" t="s">
        <v>118</v>
      </c>
      <c r="M288" s="43" t="s">
        <v>53</v>
      </c>
      <c r="N288" s="38" t="s">
        <v>88</v>
      </c>
      <c r="O288" s="44">
        <v>1</v>
      </c>
      <c r="P288" s="45"/>
      <c r="Q288" s="45"/>
      <c r="R288" s="46" t="str">
        <f>Таблица1[[#This Row],[Task number]]</f>
        <v>790040</v>
      </c>
      <c r="S288" s="55" t="str">
        <f>Таблица1[[#This Row],[Item Name]]&amp;" - "&amp;Таблица1[[#This Row],[Task Description]]&amp;". "&amp;Таблица1[[#This Row],[Data Module Reference]]</f>
        <v>Engine - Bridge chip detector(s) magnetic pins with correct jumper, then check the continuity by the output terminal.. EMM 79-20-02, Inspection/Check</v>
      </c>
      <c r="T288" s="48">
        <v>600</v>
      </c>
      <c r="U288" s="48"/>
      <c r="V288" s="48">
        <v>12</v>
      </c>
      <c r="W288" s="49">
        <v>1356</v>
      </c>
      <c r="X288" s="49">
        <v>886</v>
      </c>
      <c r="Y288" s="50">
        <v>45652</v>
      </c>
      <c r="Z288" s="51">
        <f>IF(Таблица1[[#This Row],[F.H.]]=0,"---",Таблица1[[#This Row],[F.H.]]+Таблица1[[#This Row],[Last F.H.]])</f>
        <v>1956</v>
      </c>
      <c r="AA288" s="52" t="str">
        <f>IF(Таблица1[[#This Row],[LND]]=0,"---",Таблица1[[#This Row],[LND]]+Таблица1[[#This Row],[Last LND]])</f>
        <v>---</v>
      </c>
      <c r="AB288" s="53">
        <f>IF(Таблица1[[#This Row],[MON]]=0,"---",Таблица1[[#This Row],[Last CAL]]+(Таблица1[[#This Row],[MON]]*30.4375))</f>
        <v>46017.25</v>
      </c>
      <c r="AC288" s="54">
        <f>IF(Таблица1[[#This Row],[Next  F.H.]]="---","---",Таблица1[[#This Row],[Next  F.H.]]-$P$1)</f>
        <v>600</v>
      </c>
      <c r="AD288" s="54" t="str">
        <f>IF(Таблица1[[#This Row],[Next LND]]="---","---",Таблица1[[#This Row],[Next LND]]-$S$1)</f>
        <v>---</v>
      </c>
      <c r="AE288" s="54">
        <f ca="1">IF(Таблица1[[#This Row],[Next CAL]]="---","---",Таблица1[[#This Row],[Next CAL]]-$U$1)</f>
        <v>234.25</v>
      </c>
    </row>
    <row r="289" spans="2:32" ht="36" customHeight="1" x14ac:dyDescent="0.25">
      <c r="B289" s="36">
        <v>21</v>
      </c>
      <c r="C289" s="37" t="s">
        <v>229</v>
      </c>
      <c r="D289" s="38" t="s">
        <v>1092</v>
      </c>
      <c r="E289" s="39" t="s">
        <v>1093</v>
      </c>
      <c r="F289" s="39" t="s">
        <v>232</v>
      </c>
      <c r="G289" s="39"/>
      <c r="H289" s="39" t="s">
        <v>1094</v>
      </c>
      <c r="I289" s="40" t="s">
        <v>1001</v>
      </c>
      <c r="J289" s="45" t="s">
        <v>1095</v>
      </c>
      <c r="K289" s="38" t="s">
        <v>191</v>
      </c>
      <c r="L289" s="42" t="s">
        <v>998</v>
      </c>
      <c r="M289" s="43" t="s">
        <v>53</v>
      </c>
      <c r="N289" s="38" t="s">
        <v>54</v>
      </c>
      <c r="O289" s="44">
        <v>0.5</v>
      </c>
      <c r="P289" s="45"/>
      <c r="Q289" s="45"/>
      <c r="R289" s="46" t="str">
        <f>Таблица1[[#This Row],[Task number]]</f>
        <v>*21-30/463</v>
      </c>
      <c r="S289" s="55" t="str">
        <f>Таблица1[[#This Row],[Item Name]]&amp;" - "&amp;Таблица1[[#This Row],[Task Description]]&amp;". "&amp;Таблица1[[#This Row],[Data Module Reference]]</f>
        <v>MSN 1720-9999 - Cabin pressurization dump control - Operational test. 12-B-21-30-00-00A-903B-A</v>
      </c>
      <c r="T289" s="48">
        <v>600</v>
      </c>
      <c r="U289" s="48"/>
      <c r="V289" s="48">
        <v>12</v>
      </c>
      <c r="W289" s="49">
        <v>1356</v>
      </c>
      <c r="X289" s="49">
        <v>886</v>
      </c>
      <c r="Y289" s="50">
        <v>45652</v>
      </c>
      <c r="Z289" s="51">
        <f>IF(Таблица1[[#This Row],[F.H.]]=0,"---",Таблица1[[#This Row],[F.H.]]+Таблица1[[#This Row],[Last F.H.]])</f>
        <v>1956</v>
      </c>
      <c r="AA289" s="52" t="str">
        <f>IF(Таблица1[[#This Row],[LND]]=0,"---",Таблица1[[#This Row],[LND]]+Таблица1[[#This Row],[Last LND]])</f>
        <v>---</v>
      </c>
      <c r="AB289" s="53">
        <f>IF(Таблица1[[#This Row],[MON]]=0,"---",Таблица1[[#This Row],[Last CAL]]+(Таблица1[[#This Row],[MON]]*30.4375))</f>
        <v>46017.25</v>
      </c>
      <c r="AC289" s="54">
        <f>IF(Таблица1[[#This Row],[Next  F.H.]]="---","---",Таблица1[[#This Row],[Next  F.H.]]-$P$1)</f>
        <v>600</v>
      </c>
      <c r="AD289" s="54" t="str">
        <f>IF(Таблица1[[#This Row],[Next LND]]="---","---",Таблица1[[#This Row],[Next LND]]-$S$1)</f>
        <v>---</v>
      </c>
      <c r="AE289" s="54">
        <f ca="1">IF(Таблица1[[#This Row],[Next CAL]]="---","---",Таблица1[[#This Row],[Next CAL]]-$U$1)</f>
        <v>234.25</v>
      </c>
    </row>
    <row r="290" spans="2:32" ht="36" customHeight="1" x14ac:dyDescent="0.25">
      <c r="B290" s="36">
        <v>21</v>
      </c>
      <c r="C290" s="37" t="s">
        <v>229</v>
      </c>
      <c r="D290" s="38" t="s">
        <v>1096</v>
      </c>
      <c r="E290" s="39" t="s">
        <v>1097</v>
      </c>
      <c r="F290" s="39" t="s">
        <v>232</v>
      </c>
      <c r="G290" s="39"/>
      <c r="H290" s="39" t="s">
        <v>1094</v>
      </c>
      <c r="I290" s="40" t="s">
        <v>1001</v>
      </c>
      <c r="J290" s="45" t="s">
        <v>1095</v>
      </c>
      <c r="K290" s="38" t="s">
        <v>191</v>
      </c>
      <c r="L290" s="42" t="s">
        <v>998</v>
      </c>
      <c r="M290" s="43" t="s">
        <v>53</v>
      </c>
      <c r="N290" s="38" t="s">
        <v>54</v>
      </c>
      <c r="O290" s="44">
        <v>0.5</v>
      </c>
      <c r="P290" s="45"/>
      <c r="Q290" s="45"/>
      <c r="R290" s="46" t="str">
        <f>Таблица1[[#This Row],[Task number]]</f>
        <v>*21-30/464</v>
      </c>
      <c r="S290" s="55" t="str">
        <f>Таблица1[[#This Row],[Item Name]]&amp;" - "&amp;Таблица1[[#This Row],[Task Description]]&amp;". "&amp;Таблица1[[#This Row],[Data Module Reference]]</f>
        <v>MSN 1720-9999 - Cabin pressurization manual control - Operational test. 12-B-21-30-00-00A-903B-A</v>
      </c>
      <c r="T290" s="48">
        <v>600</v>
      </c>
      <c r="U290" s="48"/>
      <c r="V290" s="48">
        <v>12</v>
      </c>
      <c r="W290" s="49">
        <v>1356</v>
      </c>
      <c r="X290" s="49">
        <v>886</v>
      </c>
      <c r="Y290" s="50">
        <v>45652</v>
      </c>
      <c r="Z290" s="51">
        <f>IF(Таблица1[[#This Row],[F.H.]]=0,"---",Таблица1[[#This Row],[F.H.]]+Таблица1[[#This Row],[Last F.H.]])</f>
        <v>1956</v>
      </c>
      <c r="AA290" s="52" t="str">
        <f>IF(Таблица1[[#This Row],[LND]]=0,"---",Таблица1[[#This Row],[LND]]+Таблица1[[#This Row],[Last LND]])</f>
        <v>---</v>
      </c>
      <c r="AB290" s="53">
        <f>IF(Таблица1[[#This Row],[MON]]=0,"---",Таблица1[[#This Row],[Last CAL]]+(Таблица1[[#This Row],[MON]]*30.4375))</f>
        <v>46017.25</v>
      </c>
      <c r="AC290" s="54">
        <f>IF(Таблица1[[#This Row],[Next  F.H.]]="---","---",Таблица1[[#This Row],[Next  F.H.]]-$P$1)</f>
        <v>600</v>
      </c>
      <c r="AD290" s="54" t="str">
        <f>IF(Таблица1[[#This Row],[Next LND]]="---","---",Таблица1[[#This Row],[Next LND]]-$S$1)</f>
        <v>---</v>
      </c>
      <c r="AE290" s="54">
        <f ca="1">IF(Таблица1[[#This Row],[Next CAL]]="---","---",Таблица1[[#This Row],[Next CAL]]-$U$1)</f>
        <v>234.25</v>
      </c>
    </row>
    <row r="291" spans="2:32" ht="36" customHeight="1" x14ac:dyDescent="0.25">
      <c r="B291" s="36">
        <v>27</v>
      </c>
      <c r="C291" s="37" t="s">
        <v>76</v>
      </c>
      <c r="D291" s="38" t="s">
        <v>1098</v>
      </c>
      <c r="E291" s="39" t="s">
        <v>1099</v>
      </c>
      <c r="F291" s="39" t="s">
        <v>1100</v>
      </c>
      <c r="G291" s="39"/>
      <c r="H291" s="39" t="s">
        <v>1101</v>
      </c>
      <c r="I291" s="40" t="s">
        <v>1102</v>
      </c>
      <c r="J291" s="45" t="s">
        <v>1095</v>
      </c>
      <c r="K291" s="38" t="s">
        <v>87</v>
      </c>
      <c r="L291" s="42" t="s">
        <v>52</v>
      </c>
      <c r="M291" s="43" t="s">
        <v>53</v>
      </c>
      <c r="N291" s="38" t="s">
        <v>54</v>
      </c>
      <c r="O291" s="44">
        <v>1</v>
      </c>
      <c r="P291" s="45"/>
      <c r="Q291" s="45"/>
      <c r="R291" s="46" t="str">
        <f>Таблица1[[#This Row],[Task number]]</f>
        <v>*27-50/437</v>
      </c>
      <c r="S291" s="55" t="str">
        <f>Таблица1[[#This Row],[Item Name]]&amp;" - "&amp;Таблица1[[#This Row],[Task Description]]&amp;". "&amp;Таблица1[[#This Row],[Data Module Reference]]</f>
        <v>Inboard flap drive arms (P/N 527.52.12.153 or P/N 527.52.12.154) - In-situ inspection/check. 12-B-27-51-00-00A-313A-A</v>
      </c>
      <c r="T291" s="48">
        <v>600</v>
      </c>
      <c r="U291" s="48"/>
      <c r="V291" s="48">
        <v>12</v>
      </c>
      <c r="W291" s="49">
        <v>1356</v>
      </c>
      <c r="X291" s="49">
        <v>886</v>
      </c>
      <c r="Y291" s="50">
        <v>45652</v>
      </c>
      <c r="Z291" s="51">
        <f>IF(Таблица1[[#This Row],[F.H.]]=0,"---",Таблица1[[#This Row],[F.H.]]+Таблица1[[#This Row],[Last F.H.]])</f>
        <v>1956</v>
      </c>
      <c r="AA291" s="52" t="str">
        <f>IF(Таблица1[[#This Row],[LND]]=0,"---",Таблица1[[#This Row],[LND]]+Таблица1[[#This Row],[Last LND]])</f>
        <v>---</v>
      </c>
      <c r="AB291" s="53">
        <f>IF(Таблица1[[#This Row],[MON]]=0,"---",Таблица1[[#This Row],[Last CAL]]+(Таблица1[[#This Row],[MON]]*30.4375))</f>
        <v>46017.25</v>
      </c>
      <c r="AC291" s="54">
        <f>IF(Таблица1[[#This Row],[Next  F.H.]]="---","---",Таблица1[[#This Row],[Next  F.H.]]-$P$1)</f>
        <v>600</v>
      </c>
      <c r="AD291" s="54" t="str">
        <f>IF(Таблица1[[#This Row],[Next LND]]="---","---",Таблица1[[#This Row],[Next LND]]-$S$1)</f>
        <v>---</v>
      </c>
      <c r="AE291" s="54">
        <f ca="1">IF(Таблица1[[#This Row],[Next CAL]]="---","---",Таблица1[[#This Row],[Next CAL]]-$U$1)</f>
        <v>234.25</v>
      </c>
    </row>
    <row r="292" spans="2:32" ht="36" customHeight="1" x14ac:dyDescent="0.25">
      <c r="B292" s="36">
        <v>6</v>
      </c>
      <c r="C292" s="37" t="s">
        <v>202</v>
      </c>
      <c r="D292" s="38" t="s">
        <v>1103</v>
      </c>
      <c r="E292" s="39" t="s">
        <v>1104</v>
      </c>
      <c r="F292" s="39" t="s">
        <v>210</v>
      </c>
      <c r="G292" s="39"/>
      <c r="H292" s="39" t="s">
        <v>1105</v>
      </c>
      <c r="I292" s="40" t="s">
        <v>207</v>
      </c>
      <c r="J292" s="153" t="s">
        <v>1106</v>
      </c>
      <c r="K292" s="38" t="s">
        <v>51</v>
      </c>
      <c r="L292" s="42" t="s">
        <v>52</v>
      </c>
      <c r="M292" s="43" t="s">
        <v>53</v>
      </c>
      <c r="N292" s="38" t="s">
        <v>88</v>
      </c>
      <c r="O292" s="44">
        <v>1</v>
      </c>
      <c r="P292" s="45" t="s">
        <v>55</v>
      </c>
      <c r="Q292" s="45" t="s">
        <v>55</v>
      </c>
      <c r="R292" s="46" t="str">
        <f>Таблица1[[#This Row],[Task number]]</f>
        <v>06-00/583</v>
      </c>
      <c r="S292" s="55" t="str">
        <f>Таблица1[[#This Row],[Item Name]]&amp;" - "&amp;Таблица1[[#This Row],[Task Description]]&amp;". "&amp;Таблица1[[#This Row],[Data Module Reference]]</f>
        <v>Access panels, engine: 41AT, 42AB, 42AT - Install. 12-B-06-20-00-00A-040A-A</v>
      </c>
      <c r="T292" s="129">
        <v>600</v>
      </c>
      <c r="U292" s="129"/>
      <c r="V292" s="129">
        <v>12</v>
      </c>
      <c r="W292" s="49">
        <v>1356</v>
      </c>
      <c r="X292" s="49">
        <v>886</v>
      </c>
      <c r="Y292" s="50">
        <v>45652</v>
      </c>
      <c r="Z292" s="51">
        <f>IF(Таблица1[[#This Row],[F.H.]]=0,"---",Таблица1[[#This Row],[F.H.]]+Таблица1[[#This Row],[Last F.H.]])</f>
        <v>1956</v>
      </c>
      <c r="AA292" s="52" t="str">
        <f>IF(Таблица1[[#This Row],[LND]]=0,"---",Таблица1[[#This Row],[LND]]+Таблица1[[#This Row],[Last LND]])</f>
        <v>---</v>
      </c>
      <c r="AB292" s="53">
        <f>IF(Таблица1[[#This Row],[MON]]=0,"---",Таблица1[[#This Row],[Last CAL]]+(Таблица1[[#This Row],[MON]]*30.4375))</f>
        <v>46017.25</v>
      </c>
      <c r="AC292" s="54">
        <f>IF(Таблица1[[#This Row],[Next  F.H.]]="---","---",Таблица1[[#This Row],[Next  F.H.]]-$P$1)</f>
        <v>600</v>
      </c>
      <c r="AD292" s="54" t="str">
        <f>IF(Таблица1[[#This Row],[Next LND]]="---","---",Таблица1[[#This Row],[Next LND]]-$S$1)</f>
        <v>---</v>
      </c>
      <c r="AE292" s="54">
        <f ca="1">IF(Таблица1[[#This Row],[Next CAL]]="---","---",Таблица1[[#This Row],[Next CAL]]-$U$1)</f>
        <v>234.25</v>
      </c>
    </row>
    <row r="293" spans="2:32" ht="36" customHeight="1" x14ac:dyDescent="0.25">
      <c r="B293" s="36">
        <v>6</v>
      </c>
      <c r="C293" s="37" t="s">
        <v>202</v>
      </c>
      <c r="D293" s="38" t="s">
        <v>1107</v>
      </c>
      <c r="E293" s="39" t="s">
        <v>1108</v>
      </c>
      <c r="F293" s="39" t="s">
        <v>205</v>
      </c>
      <c r="G293" s="39"/>
      <c r="H293" s="39" t="s">
        <v>1105</v>
      </c>
      <c r="I293" s="40" t="s">
        <v>207</v>
      </c>
      <c r="J293" s="153" t="s">
        <v>1106</v>
      </c>
      <c r="K293" s="38" t="s">
        <v>51</v>
      </c>
      <c r="L293" s="42" t="s">
        <v>52</v>
      </c>
      <c r="M293" s="43" t="s">
        <v>53</v>
      </c>
      <c r="N293" s="38" t="s">
        <v>54</v>
      </c>
      <c r="O293" s="44">
        <v>1</v>
      </c>
      <c r="P293" s="45" t="s">
        <v>55</v>
      </c>
      <c r="Q293" s="45" t="s">
        <v>55</v>
      </c>
      <c r="R293" s="46" t="str">
        <f>Таблица1[[#This Row],[Task number]]</f>
        <v>06-00/604</v>
      </c>
      <c r="S293" s="55" t="str">
        <f>Таблица1[[#This Row],[Item Name]]&amp;" - "&amp;Таблица1[[#This Row],[Task Description]]&amp;". "&amp;Таблица1[[#This Row],[Data Module Reference]]</f>
        <v>Access panels, fuselage: 11AL, 12EL, 21QZ - Remove and examine. 12-B-06-20-00-00A-040A-A</v>
      </c>
      <c r="T293" s="129">
        <v>600</v>
      </c>
      <c r="U293" s="129"/>
      <c r="V293" s="129">
        <v>12</v>
      </c>
      <c r="W293" s="49">
        <v>1356</v>
      </c>
      <c r="X293" s="49">
        <v>886</v>
      </c>
      <c r="Y293" s="50">
        <v>45652</v>
      </c>
      <c r="Z293" s="51">
        <f>IF(Таблица1[[#This Row],[F.H.]]=0,"---",Таблица1[[#This Row],[F.H.]]+Таблица1[[#This Row],[Last F.H.]])</f>
        <v>1956</v>
      </c>
      <c r="AA293" s="52" t="str">
        <f>IF(Таблица1[[#This Row],[LND]]=0,"---",Таблица1[[#This Row],[LND]]+Таблица1[[#This Row],[Last LND]])</f>
        <v>---</v>
      </c>
      <c r="AB293" s="53">
        <f>IF(Таблица1[[#This Row],[MON]]=0,"---",Таблица1[[#This Row],[Last CAL]]+(Таблица1[[#This Row],[MON]]*30.4375))</f>
        <v>46017.25</v>
      </c>
      <c r="AC293" s="54">
        <f>IF(Таблица1[[#This Row],[Next  F.H.]]="---","---",Таблица1[[#This Row],[Next  F.H.]]-$P$1)</f>
        <v>600</v>
      </c>
      <c r="AD293" s="54" t="str">
        <f>IF(Таблица1[[#This Row],[Next LND]]="---","---",Таблица1[[#This Row],[Next LND]]-$S$1)</f>
        <v>---</v>
      </c>
      <c r="AE293" s="54">
        <f ca="1">IF(Таблица1[[#This Row],[Next CAL]]="---","---",Таблица1[[#This Row],[Next CAL]]-$U$1)</f>
        <v>234.25</v>
      </c>
    </row>
    <row r="294" spans="2:32" ht="36" customHeight="1" x14ac:dyDescent="0.25">
      <c r="B294" s="36">
        <v>6</v>
      </c>
      <c r="C294" s="37" t="s">
        <v>202</v>
      </c>
      <c r="D294" s="38" t="s">
        <v>1109</v>
      </c>
      <c r="E294" s="39" t="s">
        <v>1108</v>
      </c>
      <c r="F294" s="39" t="s">
        <v>210</v>
      </c>
      <c r="G294" s="39"/>
      <c r="H294" s="39" t="s">
        <v>1105</v>
      </c>
      <c r="I294" s="40" t="s">
        <v>207</v>
      </c>
      <c r="J294" s="153" t="s">
        <v>1106</v>
      </c>
      <c r="K294" s="38" t="s">
        <v>51</v>
      </c>
      <c r="L294" s="42" t="s">
        <v>52</v>
      </c>
      <c r="M294" s="43" t="s">
        <v>53</v>
      </c>
      <c r="N294" s="38" t="s">
        <v>88</v>
      </c>
      <c r="O294" s="44">
        <v>1</v>
      </c>
      <c r="P294" s="45" t="s">
        <v>55</v>
      </c>
      <c r="Q294" s="45" t="s">
        <v>55</v>
      </c>
      <c r="R294" s="46" t="str">
        <f>Таблица1[[#This Row],[Task number]]</f>
        <v>06-00/605</v>
      </c>
      <c r="S294" s="55" t="str">
        <f>Таблица1[[#This Row],[Item Name]]&amp;" - "&amp;Таблица1[[#This Row],[Task Description]]&amp;". "&amp;Таблица1[[#This Row],[Data Module Reference]]</f>
        <v>Access panels, fuselage: 11AL, 12EL, 21QZ - Install. 12-B-06-20-00-00A-040A-A</v>
      </c>
      <c r="T294" s="129">
        <v>600</v>
      </c>
      <c r="U294" s="129"/>
      <c r="V294" s="129">
        <v>12</v>
      </c>
      <c r="W294" s="49">
        <v>1356</v>
      </c>
      <c r="X294" s="49">
        <v>886</v>
      </c>
      <c r="Y294" s="50">
        <v>45652</v>
      </c>
      <c r="Z294" s="51">
        <f>IF(Таблица1[[#This Row],[F.H.]]=0,"---",Таблица1[[#This Row],[F.H.]]+Таблица1[[#This Row],[Last F.H.]])</f>
        <v>1956</v>
      </c>
      <c r="AA294" s="52" t="str">
        <f>IF(Таблица1[[#This Row],[LND]]=0,"---",Таблица1[[#This Row],[LND]]+Таблица1[[#This Row],[Last LND]])</f>
        <v>---</v>
      </c>
      <c r="AB294" s="53">
        <f>IF(Таблица1[[#This Row],[MON]]=0,"---",Таблица1[[#This Row],[Last CAL]]+(Таблица1[[#This Row],[MON]]*30.4375))</f>
        <v>46017.25</v>
      </c>
      <c r="AC294" s="54">
        <f>IF(Таблица1[[#This Row],[Next  F.H.]]="---","---",Таблица1[[#This Row],[Next  F.H.]]-$P$1)</f>
        <v>600</v>
      </c>
      <c r="AD294" s="54" t="str">
        <f>IF(Таблица1[[#This Row],[Next LND]]="---","---",Таблица1[[#This Row],[Next LND]]-$S$1)</f>
        <v>---</v>
      </c>
      <c r="AE294" s="54">
        <f ca="1">IF(Таблица1[[#This Row],[Next CAL]]="---","---",Таблица1[[#This Row],[Next CAL]]-$U$1)</f>
        <v>234.25</v>
      </c>
    </row>
    <row r="295" spans="2:32" ht="36" customHeight="1" x14ac:dyDescent="0.25">
      <c r="B295" s="36">
        <v>6</v>
      </c>
      <c r="C295" s="37" t="s">
        <v>202</v>
      </c>
      <c r="D295" s="38" t="s">
        <v>1110</v>
      </c>
      <c r="E295" s="39" t="s">
        <v>1111</v>
      </c>
      <c r="F295" s="39" t="s">
        <v>205</v>
      </c>
      <c r="G295" s="39"/>
      <c r="H295" s="39" t="s">
        <v>1105</v>
      </c>
      <c r="I295" s="40" t="s">
        <v>207</v>
      </c>
      <c r="J295" s="153" t="s">
        <v>1106</v>
      </c>
      <c r="K295" s="38" t="s">
        <v>51</v>
      </c>
      <c r="L295" s="42" t="s">
        <v>52</v>
      </c>
      <c r="M295" s="43" t="s">
        <v>53</v>
      </c>
      <c r="N295" s="38" t="s">
        <v>54</v>
      </c>
      <c r="O295" s="44">
        <v>1</v>
      </c>
      <c r="P295" s="45" t="s">
        <v>55</v>
      </c>
      <c r="Q295" s="45" t="s">
        <v>55</v>
      </c>
      <c r="R295" s="46" t="str">
        <f>Таблица1[[#This Row],[Task number]]</f>
        <v>06-00/606</v>
      </c>
      <c r="S295" s="55" t="str">
        <f>Таблица1[[#This Row],[Item Name]]&amp;" - "&amp;Таблица1[[#This Row],[Task Description]]&amp;". "&amp;Таблица1[[#This Row],[Data Module Reference]]</f>
        <v>Access panels, wing: 52NB, 52OB, 62NB, 62OB - Remove and examine. 12-B-06-20-00-00A-040A-A</v>
      </c>
      <c r="T295" s="129">
        <v>600</v>
      </c>
      <c r="U295" s="129"/>
      <c r="V295" s="129">
        <v>12</v>
      </c>
      <c r="W295" s="49">
        <v>1356</v>
      </c>
      <c r="X295" s="49">
        <v>886</v>
      </c>
      <c r="Y295" s="50">
        <v>45652</v>
      </c>
      <c r="Z295" s="51">
        <f>IF(Таблица1[[#This Row],[F.H.]]=0,"---",Таблица1[[#This Row],[F.H.]]+Таблица1[[#This Row],[Last F.H.]])</f>
        <v>1956</v>
      </c>
      <c r="AA295" s="52" t="str">
        <f>IF(Таблица1[[#This Row],[LND]]=0,"---",Таблица1[[#This Row],[LND]]+Таблица1[[#This Row],[Last LND]])</f>
        <v>---</v>
      </c>
      <c r="AB295" s="53">
        <f>IF(Таблица1[[#This Row],[MON]]=0,"---",Таблица1[[#This Row],[Last CAL]]+(Таблица1[[#This Row],[MON]]*30.4375))</f>
        <v>46017.25</v>
      </c>
      <c r="AC295" s="54">
        <f>IF(Таблица1[[#This Row],[Next  F.H.]]="---","---",Таблица1[[#This Row],[Next  F.H.]]-$P$1)</f>
        <v>600</v>
      </c>
      <c r="AD295" s="54" t="str">
        <f>IF(Таблица1[[#This Row],[Next LND]]="---","---",Таблица1[[#This Row],[Next LND]]-$S$1)</f>
        <v>---</v>
      </c>
      <c r="AE295" s="54">
        <f ca="1">IF(Таблица1[[#This Row],[Next CAL]]="---","---",Таблица1[[#This Row],[Next CAL]]-$U$1)</f>
        <v>234.25</v>
      </c>
    </row>
    <row r="296" spans="2:32" ht="36" customHeight="1" x14ac:dyDescent="0.25">
      <c r="B296" s="36">
        <v>6</v>
      </c>
      <c r="C296" s="37" t="s">
        <v>202</v>
      </c>
      <c r="D296" s="38" t="s">
        <v>1112</v>
      </c>
      <c r="E296" s="39" t="s">
        <v>1111</v>
      </c>
      <c r="F296" s="39" t="s">
        <v>210</v>
      </c>
      <c r="G296" s="39"/>
      <c r="H296" s="39" t="s">
        <v>1105</v>
      </c>
      <c r="I296" s="40" t="s">
        <v>207</v>
      </c>
      <c r="J296" s="153" t="s">
        <v>1106</v>
      </c>
      <c r="K296" s="38" t="s">
        <v>51</v>
      </c>
      <c r="L296" s="42" t="s">
        <v>52</v>
      </c>
      <c r="M296" s="43" t="s">
        <v>53</v>
      </c>
      <c r="N296" s="38" t="s">
        <v>88</v>
      </c>
      <c r="O296" s="44">
        <v>1</v>
      </c>
      <c r="P296" s="45" t="s">
        <v>55</v>
      </c>
      <c r="Q296" s="45" t="s">
        <v>55</v>
      </c>
      <c r="R296" s="46" t="str">
        <f>Таблица1[[#This Row],[Task number]]</f>
        <v>06-00/607</v>
      </c>
      <c r="S296" s="55" t="str">
        <f>Таблица1[[#This Row],[Item Name]]&amp;" - "&amp;Таблица1[[#This Row],[Task Description]]&amp;". "&amp;Таблица1[[#This Row],[Data Module Reference]]</f>
        <v>Access panels, wing: 52NB, 52OB, 62NB, 62OB - Install. 12-B-06-20-00-00A-040A-A</v>
      </c>
      <c r="T296" s="129">
        <v>600</v>
      </c>
      <c r="U296" s="129"/>
      <c r="V296" s="129">
        <v>12</v>
      </c>
      <c r="W296" s="49">
        <v>1356</v>
      </c>
      <c r="X296" s="49">
        <v>886</v>
      </c>
      <c r="Y296" s="50">
        <v>45652</v>
      </c>
      <c r="Z296" s="51">
        <f>IF(Таблица1[[#This Row],[F.H.]]=0,"---",Таблица1[[#This Row],[F.H.]]+Таблица1[[#This Row],[Last F.H.]])</f>
        <v>1956</v>
      </c>
      <c r="AA296" s="52" t="str">
        <f>IF(Таблица1[[#This Row],[LND]]=0,"---",Таблица1[[#This Row],[LND]]+Таблица1[[#This Row],[Last LND]])</f>
        <v>---</v>
      </c>
      <c r="AB296" s="53">
        <f>IF(Таблица1[[#This Row],[MON]]=0,"---",Таблица1[[#This Row],[Last CAL]]+(Таблица1[[#This Row],[MON]]*30.4375))</f>
        <v>46017.25</v>
      </c>
      <c r="AC296" s="54">
        <f>IF(Таблица1[[#This Row],[Next  F.H.]]="---","---",Таблица1[[#This Row],[Next  F.H.]]-$P$1)</f>
        <v>600</v>
      </c>
      <c r="AD296" s="54" t="str">
        <f>IF(Таблица1[[#This Row],[Next LND]]="---","---",Таблица1[[#This Row],[Next LND]]-$S$1)</f>
        <v>---</v>
      </c>
      <c r="AE296" s="54">
        <f ca="1">IF(Таблица1[[#This Row],[Next CAL]]="---","---",Таблица1[[#This Row],[Next CAL]]-$U$1)</f>
        <v>234.25</v>
      </c>
    </row>
    <row r="297" spans="2:32" ht="36" customHeight="1" x14ac:dyDescent="0.25">
      <c r="B297" s="56">
        <v>29</v>
      </c>
      <c r="C297" s="57" t="s">
        <v>334</v>
      </c>
      <c r="D297" s="58" t="s">
        <v>1113</v>
      </c>
      <c r="E297" s="59" t="s">
        <v>1114</v>
      </c>
      <c r="F297" s="59" t="s">
        <v>1115</v>
      </c>
      <c r="G297" s="59" t="s">
        <v>1116</v>
      </c>
      <c r="H297" s="59" t="s">
        <v>1105</v>
      </c>
      <c r="I297" s="60" t="s">
        <v>1117</v>
      </c>
      <c r="J297" s="61" t="s">
        <v>1106</v>
      </c>
      <c r="K297" s="58" t="s">
        <v>87</v>
      </c>
      <c r="L297" s="63" t="s">
        <v>52</v>
      </c>
      <c r="M297" s="64" t="s">
        <v>53</v>
      </c>
      <c r="N297" s="58" t="s">
        <v>54</v>
      </c>
      <c r="O297" s="65">
        <v>0.5</v>
      </c>
      <c r="P297" s="61" t="s">
        <v>55</v>
      </c>
      <c r="Q297" s="61" t="s">
        <v>55</v>
      </c>
      <c r="R297" s="66" t="str">
        <f>Таблица1[[#This Row],[Task number]]</f>
        <v>29-10/151</v>
      </c>
      <c r="S297" s="67" t="str">
        <f>Таблица1[[#This Row],[Item Name]]&amp;" - "&amp;Таблица1[[#This Row],[Task Description]]&amp;". "&amp;Таблица1[[#This Row],[Data Module Reference]]</f>
        <v>Return line filter differential pressure indicator (If installed) - Make sure that it has not come out.. 12-B-29-10-04-00A-313A-A</v>
      </c>
      <c r="T297" s="70"/>
      <c r="U297" s="70"/>
      <c r="V297" s="70"/>
      <c r="W297" s="68"/>
      <c r="X297" s="68"/>
      <c r="Y297" s="69"/>
      <c r="Z297" s="70" t="str">
        <f>IF(Таблица1[[#This Row],[F.H.]]=0,"---",Таблица1[[#This Row],[F.H.]]+Таблица1[[#This Row],[Last F.H.]])</f>
        <v>---</v>
      </c>
      <c r="AA297" s="71" t="str">
        <f>IF(Таблица1[[#This Row],[LND]]=0,"---",Таблица1[[#This Row],[LND]]+Таблица1[[#This Row],[Last LND]])</f>
        <v>---</v>
      </c>
      <c r="AB297" s="72" t="str">
        <f>IF(Таблица1[[#This Row],[MON]]=0,"---",Таблица1[[#This Row],[Last CAL]]+(Таблица1[[#This Row],[MON]]*30.4375))</f>
        <v>---</v>
      </c>
      <c r="AC297" s="71" t="str">
        <f>IF(Таблица1[[#This Row],[Next  F.H.]]="---","---",Таблица1[[#This Row],[Next  F.H.]]-$P$1)</f>
        <v>---</v>
      </c>
      <c r="AD297" s="71" t="str">
        <f>IF(Таблица1[[#This Row],[Next LND]]="---","---",Таблица1[[#This Row],[Next LND]]-$S$1)</f>
        <v>---</v>
      </c>
      <c r="AE297" s="71" t="str">
        <f>IF(Таблица1[[#This Row],[Next CAL]]="---","---",Таблица1[[#This Row],[Next CAL]]-$U$1)</f>
        <v>---</v>
      </c>
      <c r="AF297" s="73" t="s">
        <v>107</v>
      </c>
    </row>
    <row r="298" spans="2:32" ht="36" customHeight="1" x14ac:dyDescent="0.25">
      <c r="B298" s="36">
        <v>30</v>
      </c>
      <c r="C298" s="37" t="s">
        <v>350</v>
      </c>
      <c r="D298" s="38" t="s">
        <v>1118</v>
      </c>
      <c r="E298" s="39" t="s">
        <v>1119</v>
      </c>
      <c r="F298" s="39" t="s">
        <v>232</v>
      </c>
      <c r="G298" s="39"/>
      <c r="H298" s="39" t="s">
        <v>1105</v>
      </c>
      <c r="I298" s="40" t="s">
        <v>1120</v>
      </c>
      <c r="J298" s="153" t="s">
        <v>1106</v>
      </c>
      <c r="K298" s="38" t="s">
        <v>51</v>
      </c>
      <c r="L298" s="42" t="s">
        <v>52</v>
      </c>
      <c r="M298" s="43" t="s">
        <v>53</v>
      </c>
      <c r="N298" s="38" t="s">
        <v>54</v>
      </c>
      <c r="O298" s="44">
        <v>1</v>
      </c>
      <c r="P298" s="45" t="s">
        <v>55</v>
      </c>
      <c r="Q298" s="45" t="s">
        <v>55</v>
      </c>
      <c r="R298" s="46" t="str">
        <f>Таблица1[[#This Row],[Task number]]</f>
        <v>30-10/155</v>
      </c>
      <c r="S298" s="55" t="str">
        <f>Таблица1[[#This Row],[Item Name]]&amp;" - "&amp;Таблица1[[#This Row],[Task Description]]&amp;". "&amp;Таблица1[[#This Row],[Data Module Reference]]</f>
        <v>Inertial separation system - Operational test. 12-B-30-20-00-00A-903A-A</v>
      </c>
      <c r="T298" s="129">
        <v>600</v>
      </c>
      <c r="U298" s="129"/>
      <c r="V298" s="129">
        <v>12</v>
      </c>
      <c r="W298" s="49">
        <v>1356</v>
      </c>
      <c r="X298" s="49">
        <v>886</v>
      </c>
      <c r="Y298" s="50">
        <v>45652</v>
      </c>
      <c r="Z298" s="51">
        <f>IF(Таблица1[[#This Row],[F.H.]]=0,"---",Таблица1[[#This Row],[F.H.]]+Таблица1[[#This Row],[Last F.H.]])</f>
        <v>1956</v>
      </c>
      <c r="AA298" s="52" t="str">
        <f>IF(Таблица1[[#This Row],[LND]]=0,"---",Таблица1[[#This Row],[LND]]+Таблица1[[#This Row],[Last LND]])</f>
        <v>---</v>
      </c>
      <c r="AB298" s="53">
        <f>IF(Таблица1[[#This Row],[MON]]=0,"---",Таблица1[[#This Row],[Last CAL]]+(Таблица1[[#This Row],[MON]]*30.4375))</f>
        <v>46017.25</v>
      </c>
      <c r="AC298" s="54">
        <f>IF(Таблица1[[#This Row],[Next  F.H.]]="---","---",Таблица1[[#This Row],[Next  F.H.]]-$P$1)</f>
        <v>600</v>
      </c>
      <c r="AD298" s="54" t="str">
        <f>IF(Таблица1[[#This Row],[Next LND]]="---","---",Таблица1[[#This Row],[Next LND]]-$S$1)</f>
        <v>---</v>
      </c>
      <c r="AE298" s="54">
        <f ca="1">IF(Таблица1[[#This Row],[Next CAL]]="---","---",Таблица1[[#This Row],[Next CAL]]-$U$1)</f>
        <v>234.25</v>
      </c>
    </row>
    <row r="299" spans="2:32" ht="36" customHeight="1" x14ac:dyDescent="0.25">
      <c r="B299" s="36">
        <v>30</v>
      </c>
      <c r="C299" s="37" t="s">
        <v>350</v>
      </c>
      <c r="D299" s="38" t="s">
        <v>1121</v>
      </c>
      <c r="E299" s="39" t="s">
        <v>1122</v>
      </c>
      <c r="F299" s="39" t="s">
        <v>242</v>
      </c>
      <c r="G299" s="39"/>
      <c r="H299" s="39" t="s">
        <v>1105</v>
      </c>
      <c r="I299" s="40" t="s">
        <v>1123</v>
      </c>
      <c r="J299" s="153" t="s">
        <v>1106</v>
      </c>
      <c r="K299" s="38" t="s">
        <v>106</v>
      </c>
      <c r="L299" s="42" t="s">
        <v>52</v>
      </c>
      <c r="M299" s="43" t="s">
        <v>53</v>
      </c>
      <c r="N299" s="38" t="s">
        <v>88</v>
      </c>
      <c r="O299" s="44">
        <v>1</v>
      </c>
      <c r="P299" s="45" t="s">
        <v>55</v>
      </c>
      <c r="Q299" s="45" t="s">
        <v>55</v>
      </c>
      <c r="R299" s="46" t="str">
        <f>Таблица1[[#This Row],[Task number]]</f>
        <v>30-30/329</v>
      </c>
      <c r="S299" s="55" t="str">
        <f>Таблица1[[#This Row],[Item Name]]&amp;" - "&amp;Таблица1[[#This Row],[Task Description]]&amp;". "&amp;Таблица1[[#This Row],[Data Module Reference]]</f>
        <v>Probes de-ice system - Functional test. 12-B-30-30-20-00A-903A-A</v>
      </c>
      <c r="T299" s="129">
        <v>600</v>
      </c>
      <c r="U299" s="129"/>
      <c r="V299" s="129">
        <v>12</v>
      </c>
      <c r="W299" s="49">
        <v>1356</v>
      </c>
      <c r="X299" s="49">
        <v>886</v>
      </c>
      <c r="Y299" s="50">
        <v>45652</v>
      </c>
      <c r="Z299" s="51">
        <f>IF(Таблица1[[#This Row],[F.H.]]=0,"---",Таблица1[[#This Row],[F.H.]]+Таблица1[[#This Row],[Last F.H.]])</f>
        <v>1956</v>
      </c>
      <c r="AA299" s="52" t="str">
        <f>IF(Таблица1[[#This Row],[LND]]=0,"---",Таблица1[[#This Row],[LND]]+Таблица1[[#This Row],[Last LND]])</f>
        <v>---</v>
      </c>
      <c r="AB299" s="53">
        <f>IF(Таблица1[[#This Row],[MON]]=0,"---",Таблица1[[#This Row],[Last CAL]]+(Таблица1[[#This Row],[MON]]*30.4375))</f>
        <v>46017.25</v>
      </c>
      <c r="AC299" s="54">
        <f>IF(Таблица1[[#This Row],[Next  F.H.]]="---","---",Таблица1[[#This Row],[Next  F.H.]]-$P$1)</f>
        <v>600</v>
      </c>
      <c r="AD299" s="54" t="str">
        <f>IF(Таблица1[[#This Row],[Next LND]]="---","---",Таблица1[[#This Row],[Next LND]]-$S$1)</f>
        <v>---</v>
      </c>
      <c r="AE299" s="54">
        <f ca="1">IF(Таблица1[[#This Row],[Next CAL]]="---","---",Таблица1[[#This Row],[Next CAL]]-$U$1)</f>
        <v>234.25</v>
      </c>
    </row>
    <row r="300" spans="2:32" ht="36" customHeight="1" x14ac:dyDescent="0.25">
      <c r="B300" s="36">
        <v>30</v>
      </c>
      <c r="C300" s="37" t="s">
        <v>350</v>
      </c>
      <c r="D300" s="38" t="s">
        <v>1124</v>
      </c>
      <c r="E300" s="39" t="s">
        <v>1125</v>
      </c>
      <c r="F300" s="39" t="s">
        <v>143</v>
      </c>
      <c r="G300" s="39"/>
      <c r="H300" s="39" t="s">
        <v>1105</v>
      </c>
      <c r="I300" s="40" t="s">
        <v>1126</v>
      </c>
      <c r="J300" s="153" t="s">
        <v>1106</v>
      </c>
      <c r="K300" s="38" t="s">
        <v>51</v>
      </c>
      <c r="L300" s="42" t="s">
        <v>52</v>
      </c>
      <c r="M300" s="43" t="s">
        <v>53</v>
      </c>
      <c r="N300" s="38" t="s">
        <v>54</v>
      </c>
      <c r="O300" s="44">
        <v>1</v>
      </c>
      <c r="P300" s="45" t="s">
        <v>55</v>
      </c>
      <c r="Q300" s="45" t="s">
        <v>55</v>
      </c>
      <c r="R300" s="46" t="str">
        <f>Таблица1[[#This Row],[Task number]]</f>
        <v>30-60/158</v>
      </c>
      <c r="S300" s="55" t="str">
        <f>Таблица1[[#This Row],[Item Name]]&amp;" - "&amp;Таблица1[[#This Row],[Task Description]]&amp;". "&amp;Таблица1[[#This Row],[Data Module Reference]]</f>
        <v>Propeller de-ice system - Inspection/check. 12-B-30-60-00-00A-313A-A --- or --- 12-B-30-60-00-00A-313B-A</v>
      </c>
      <c r="T300" s="129">
        <v>600</v>
      </c>
      <c r="U300" s="129"/>
      <c r="V300" s="129">
        <v>12</v>
      </c>
      <c r="W300" s="49">
        <v>1356</v>
      </c>
      <c r="X300" s="49">
        <v>886</v>
      </c>
      <c r="Y300" s="50">
        <v>45652</v>
      </c>
      <c r="Z300" s="51">
        <f>IF(Таблица1[[#This Row],[F.H.]]=0,"---",Таблица1[[#This Row],[F.H.]]+Таблица1[[#This Row],[Last F.H.]])</f>
        <v>1956</v>
      </c>
      <c r="AA300" s="52" t="str">
        <f>IF(Таблица1[[#This Row],[LND]]=0,"---",Таблица1[[#This Row],[LND]]+Таблица1[[#This Row],[Last LND]])</f>
        <v>---</v>
      </c>
      <c r="AB300" s="53">
        <f>IF(Таблица1[[#This Row],[MON]]=0,"---",Таблица1[[#This Row],[Last CAL]]+(Таблица1[[#This Row],[MON]]*30.4375))</f>
        <v>46017.25</v>
      </c>
      <c r="AC300" s="54">
        <f>IF(Таблица1[[#This Row],[Next  F.H.]]="---","---",Таблица1[[#This Row],[Next  F.H.]]-$P$1)</f>
        <v>600</v>
      </c>
      <c r="AD300" s="54" t="str">
        <f>IF(Таблица1[[#This Row],[Next LND]]="---","---",Таблица1[[#This Row],[Next LND]]-$S$1)</f>
        <v>---</v>
      </c>
      <c r="AE300" s="54">
        <f ca="1">IF(Таблица1[[#This Row],[Next CAL]]="---","---",Таблица1[[#This Row],[Next CAL]]-$U$1)</f>
        <v>234.25</v>
      </c>
    </row>
    <row r="301" spans="2:32" ht="36" customHeight="1" x14ac:dyDescent="0.25">
      <c r="B301" s="36">
        <v>30</v>
      </c>
      <c r="C301" s="37" t="s">
        <v>350</v>
      </c>
      <c r="D301" s="38" t="s">
        <v>1127</v>
      </c>
      <c r="E301" s="39" t="s">
        <v>1125</v>
      </c>
      <c r="F301" s="39" t="s">
        <v>232</v>
      </c>
      <c r="G301" s="39"/>
      <c r="H301" s="39" t="s">
        <v>1105</v>
      </c>
      <c r="I301" s="40" t="s">
        <v>1128</v>
      </c>
      <c r="J301" s="153" t="s">
        <v>1106</v>
      </c>
      <c r="K301" s="38" t="s">
        <v>51</v>
      </c>
      <c r="L301" s="42" t="s">
        <v>52</v>
      </c>
      <c r="M301" s="43" t="s">
        <v>53</v>
      </c>
      <c r="N301" s="38" t="s">
        <v>54</v>
      </c>
      <c r="O301" s="44">
        <v>1</v>
      </c>
      <c r="P301" s="45" t="s">
        <v>55</v>
      </c>
      <c r="Q301" s="45" t="s">
        <v>55</v>
      </c>
      <c r="R301" s="46" t="str">
        <f>Таблица1[[#This Row],[Task number]]</f>
        <v>30-60/159</v>
      </c>
      <c r="S301" s="55" t="str">
        <f>Таблица1[[#This Row],[Item Name]]&amp;" - "&amp;Таблица1[[#This Row],[Task Description]]&amp;". "&amp;Таблица1[[#This Row],[Data Module Reference]]</f>
        <v>Propeller de-ice system - Operational test. 12-B-30-60-00-00A-903A-A --- or  --- 12-B-30-60-00-00A-903B-A --- or  --- 12-B-30-60-00-00A-903C-A --- or  --- 12-B-30-60-00-00A-903D-A</v>
      </c>
      <c r="T301" s="129">
        <v>600</v>
      </c>
      <c r="U301" s="129"/>
      <c r="V301" s="129">
        <v>12</v>
      </c>
      <c r="W301" s="49">
        <v>1356</v>
      </c>
      <c r="X301" s="49">
        <v>886</v>
      </c>
      <c r="Y301" s="50">
        <v>45652</v>
      </c>
      <c r="Z301" s="51">
        <f>IF(Таблица1[[#This Row],[F.H.]]=0,"---",Таблица1[[#This Row],[F.H.]]+Таблица1[[#This Row],[Last F.H.]])</f>
        <v>1956</v>
      </c>
      <c r="AA301" s="52" t="str">
        <f>IF(Таблица1[[#This Row],[LND]]=0,"---",Таблица1[[#This Row],[LND]]+Таблица1[[#This Row],[Last LND]])</f>
        <v>---</v>
      </c>
      <c r="AB301" s="53">
        <f>IF(Таблица1[[#This Row],[MON]]=0,"---",Таблица1[[#This Row],[Last CAL]]+(Таблица1[[#This Row],[MON]]*30.4375))</f>
        <v>46017.25</v>
      </c>
      <c r="AC301" s="54">
        <f>IF(Таблица1[[#This Row],[Next  F.H.]]="---","---",Таблица1[[#This Row],[Next  F.H.]]-$P$1)</f>
        <v>600</v>
      </c>
      <c r="AD301" s="54" t="str">
        <f>IF(Таблица1[[#This Row],[Next LND]]="---","---",Таблица1[[#This Row],[Next LND]]-$S$1)</f>
        <v>---</v>
      </c>
      <c r="AE301" s="54">
        <f ca="1">IF(Таблица1[[#This Row],[Next CAL]]="---","---",Таблица1[[#This Row],[Next CAL]]-$U$1)</f>
        <v>234.25</v>
      </c>
    </row>
    <row r="302" spans="2:32" ht="36" customHeight="1" x14ac:dyDescent="0.25">
      <c r="B302" s="36">
        <v>32</v>
      </c>
      <c r="C302" s="37" t="s">
        <v>93</v>
      </c>
      <c r="D302" s="38" t="s">
        <v>1129</v>
      </c>
      <c r="E302" s="39" t="s">
        <v>1130</v>
      </c>
      <c r="F302" s="39" t="s">
        <v>184</v>
      </c>
      <c r="G302" s="39"/>
      <c r="H302" s="39" t="s">
        <v>1105</v>
      </c>
      <c r="I302" s="40" t="s">
        <v>1131</v>
      </c>
      <c r="J302" s="153" t="s">
        <v>1106</v>
      </c>
      <c r="K302" s="38" t="s">
        <v>87</v>
      </c>
      <c r="L302" s="42" t="s">
        <v>52</v>
      </c>
      <c r="M302" s="43" t="s">
        <v>53</v>
      </c>
      <c r="N302" s="38" t="s">
        <v>54</v>
      </c>
      <c r="O302" s="44">
        <v>0.5</v>
      </c>
      <c r="P302" s="45" t="s">
        <v>1132</v>
      </c>
      <c r="Q302" s="45" t="s">
        <v>1133</v>
      </c>
      <c r="R302" s="46" t="str">
        <f>Таблица1[[#This Row],[Task number]]</f>
        <v>32-10/162</v>
      </c>
      <c r="S302" s="55" t="str">
        <f>Таблица1[[#This Row],[Item Name]]&amp;" - "&amp;Таблица1[[#This Row],[Task Description]]&amp;". "&amp;Таблица1[[#This Row],[Data Module Reference]]</f>
        <v>Main landing gear - Lubricate. 12-B-12-20-04-00A-902A-A</v>
      </c>
      <c r="T302" s="129">
        <v>600</v>
      </c>
      <c r="U302" s="129"/>
      <c r="V302" s="129">
        <v>12</v>
      </c>
      <c r="W302" s="49">
        <v>1356</v>
      </c>
      <c r="X302" s="49">
        <v>886</v>
      </c>
      <c r="Y302" s="50">
        <v>45652</v>
      </c>
      <c r="Z302" s="51">
        <f>IF(Таблица1[[#This Row],[F.H.]]=0,"---",Таблица1[[#This Row],[F.H.]]+Таблица1[[#This Row],[Last F.H.]])</f>
        <v>1956</v>
      </c>
      <c r="AA302" s="52" t="str">
        <f>IF(Таблица1[[#This Row],[LND]]=0,"---",Таблица1[[#This Row],[LND]]+Таблица1[[#This Row],[Last LND]])</f>
        <v>---</v>
      </c>
      <c r="AB302" s="53">
        <f>IF(Таблица1[[#This Row],[MON]]=0,"---",Таблица1[[#This Row],[Last CAL]]+(Таблица1[[#This Row],[MON]]*30.4375))</f>
        <v>46017.25</v>
      </c>
      <c r="AC302" s="54">
        <f>IF(Таблица1[[#This Row],[Next  F.H.]]="---","---",Таблица1[[#This Row],[Next  F.H.]]-$P$1)</f>
        <v>600</v>
      </c>
      <c r="AD302" s="54" t="str">
        <f>IF(Таблица1[[#This Row],[Next LND]]="---","---",Таблица1[[#This Row],[Next LND]]-$S$1)</f>
        <v>---</v>
      </c>
      <c r="AE302" s="54">
        <f ca="1">IF(Таблица1[[#This Row],[Next CAL]]="---","---",Таблица1[[#This Row],[Next CAL]]-$U$1)</f>
        <v>234.25</v>
      </c>
    </row>
    <row r="303" spans="2:32" ht="36" customHeight="1" x14ac:dyDescent="0.25">
      <c r="B303" s="36">
        <v>32</v>
      </c>
      <c r="C303" s="76" t="s">
        <v>93</v>
      </c>
      <c r="D303" s="38" t="s">
        <v>1134</v>
      </c>
      <c r="E303" s="39" t="s">
        <v>1135</v>
      </c>
      <c r="F303" s="39" t="s">
        <v>96</v>
      </c>
      <c r="G303" s="39"/>
      <c r="H303" s="39" t="s">
        <v>1105</v>
      </c>
      <c r="I303" s="40" t="s">
        <v>80</v>
      </c>
      <c r="J303" s="153" t="s">
        <v>1106</v>
      </c>
      <c r="K303" s="38" t="s">
        <v>87</v>
      </c>
      <c r="L303" s="42" t="s">
        <v>52</v>
      </c>
      <c r="M303" s="43" t="s">
        <v>53</v>
      </c>
      <c r="N303" s="38" t="s">
        <v>54</v>
      </c>
      <c r="O303" s="44">
        <v>0.5</v>
      </c>
      <c r="P303" s="45" t="s">
        <v>55</v>
      </c>
      <c r="Q303" s="45" t="s">
        <v>55</v>
      </c>
      <c r="R303" s="46" t="str">
        <f>Таблица1[[#This Row],[Task number]]</f>
        <v>32-10/163</v>
      </c>
      <c r="S303" s="55" t="str">
        <f>Таблица1[[#This Row],[Item Name]]&amp;" - "&amp;Таблица1[[#This Row],[Task Description]]&amp;". "&amp;Таблица1[[#This Row],[Data Module Reference]]</f>
        <v>Main landing gear legs - Examine. -</v>
      </c>
      <c r="T303" s="129">
        <v>600</v>
      </c>
      <c r="U303" s="129"/>
      <c r="V303" s="129">
        <v>12</v>
      </c>
      <c r="W303" s="49">
        <v>1356</v>
      </c>
      <c r="X303" s="49">
        <v>886</v>
      </c>
      <c r="Y303" s="50">
        <v>45652</v>
      </c>
      <c r="Z303" s="51">
        <f>IF(Таблица1[[#This Row],[F.H.]]=0,"---",Таблица1[[#This Row],[F.H.]]+Таблица1[[#This Row],[Last F.H.]])</f>
        <v>1956</v>
      </c>
      <c r="AA303" s="52" t="str">
        <f>IF(Таблица1[[#This Row],[LND]]=0,"---",Таблица1[[#This Row],[LND]]+Таблица1[[#This Row],[Last LND]])</f>
        <v>---</v>
      </c>
      <c r="AB303" s="53">
        <f>IF(Таблица1[[#This Row],[MON]]=0,"---",Таблица1[[#This Row],[Last CAL]]+(Таблица1[[#This Row],[MON]]*30.4375))</f>
        <v>46017.25</v>
      </c>
      <c r="AC303" s="54">
        <f>IF(Таблица1[[#This Row],[Next  F.H.]]="---","---",Таблица1[[#This Row],[Next  F.H.]]-$P$1)</f>
        <v>600</v>
      </c>
      <c r="AD303" s="54" t="str">
        <f>IF(Таблица1[[#This Row],[Next LND]]="---","---",Таблица1[[#This Row],[Next LND]]-$S$1)</f>
        <v>---</v>
      </c>
      <c r="AE303" s="54">
        <f ca="1">IF(Таблица1[[#This Row],[Next CAL]]="---","---",Таблица1[[#This Row],[Next CAL]]-$U$1)</f>
        <v>234.25</v>
      </c>
    </row>
    <row r="304" spans="2:32" ht="36" customHeight="1" x14ac:dyDescent="0.25">
      <c r="B304" s="36">
        <v>32</v>
      </c>
      <c r="C304" s="37" t="s">
        <v>93</v>
      </c>
      <c r="D304" s="38" t="s">
        <v>1136</v>
      </c>
      <c r="E304" s="39" t="s">
        <v>1137</v>
      </c>
      <c r="F304" s="39" t="s">
        <v>96</v>
      </c>
      <c r="G304" s="39"/>
      <c r="H304" s="39" t="s">
        <v>1105</v>
      </c>
      <c r="I304" s="40" t="s">
        <v>80</v>
      </c>
      <c r="J304" s="153" t="s">
        <v>1106</v>
      </c>
      <c r="K304" s="38" t="s">
        <v>87</v>
      </c>
      <c r="L304" s="42" t="s">
        <v>52</v>
      </c>
      <c r="M304" s="43" t="s">
        <v>53</v>
      </c>
      <c r="N304" s="38" t="s">
        <v>54</v>
      </c>
      <c r="O304" s="44">
        <v>1</v>
      </c>
      <c r="P304" s="45" t="s">
        <v>55</v>
      </c>
      <c r="Q304" s="45" t="s">
        <v>55</v>
      </c>
      <c r="R304" s="46" t="str">
        <f>Таблица1[[#This Row],[Task number]]</f>
        <v>32-10/164</v>
      </c>
      <c r="S304" s="55" t="str">
        <f>Таблица1[[#This Row],[Item Name]]&amp;" - "&amp;Таблица1[[#This Row],[Task Description]]&amp;". "&amp;Таблица1[[#This Row],[Data Module Reference]]</f>
        <v>Main landing gear compartments - Examine. -</v>
      </c>
      <c r="T304" s="129">
        <v>600</v>
      </c>
      <c r="U304" s="129"/>
      <c r="V304" s="129">
        <v>12</v>
      </c>
      <c r="W304" s="49">
        <v>1356</v>
      </c>
      <c r="X304" s="49">
        <v>886</v>
      </c>
      <c r="Y304" s="50">
        <v>45652</v>
      </c>
      <c r="Z304" s="51">
        <f>IF(Таблица1[[#This Row],[F.H.]]=0,"---",Таблица1[[#This Row],[F.H.]]+Таблица1[[#This Row],[Last F.H.]])</f>
        <v>1956</v>
      </c>
      <c r="AA304" s="52" t="str">
        <f>IF(Таблица1[[#This Row],[LND]]=0,"---",Таблица1[[#This Row],[LND]]+Таблица1[[#This Row],[Last LND]])</f>
        <v>---</v>
      </c>
      <c r="AB304" s="53">
        <f>IF(Таблица1[[#This Row],[MON]]=0,"---",Таблица1[[#This Row],[Last CAL]]+(Таблица1[[#This Row],[MON]]*30.4375))</f>
        <v>46017.25</v>
      </c>
      <c r="AC304" s="54">
        <f>IF(Таблица1[[#This Row],[Next  F.H.]]="---","---",Таблица1[[#This Row],[Next  F.H.]]-$P$1)</f>
        <v>600</v>
      </c>
      <c r="AD304" s="54" t="str">
        <f>IF(Таблица1[[#This Row],[Next LND]]="---","---",Таблица1[[#This Row],[Next LND]]-$S$1)</f>
        <v>---</v>
      </c>
      <c r="AE304" s="54">
        <f ca="1">IF(Таблица1[[#This Row],[Next CAL]]="---","---",Таблица1[[#This Row],[Next CAL]]-$U$1)</f>
        <v>234.25</v>
      </c>
    </row>
    <row r="305" spans="2:31" ht="36" customHeight="1" x14ac:dyDescent="0.25">
      <c r="B305" s="36">
        <v>32</v>
      </c>
      <c r="C305" s="37" t="s">
        <v>93</v>
      </c>
      <c r="D305" s="38" t="s">
        <v>1138</v>
      </c>
      <c r="E305" s="39" t="s">
        <v>1139</v>
      </c>
      <c r="F305" s="39" t="s">
        <v>1140</v>
      </c>
      <c r="G305" s="39"/>
      <c r="H305" s="39" t="s">
        <v>1105</v>
      </c>
      <c r="I305" s="40" t="s">
        <v>1141</v>
      </c>
      <c r="J305" s="153" t="s">
        <v>1106</v>
      </c>
      <c r="K305" s="38" t="s">
        <v>87</v>
      </c>
      <c r="L305" s="42" t="s">
        <v>52</v>
      </c>
      <c r="M305" s="43" t="s">
        <v>53</v>
      </c>
      <c r="N305" s="38" t="s">
        <v>88</v>
      </c>
      <c r="O305" s="44">
        <v>1</v>
      </c>
      <c r="P305" s="45" t="s">
        <v>1142</v>
      </c>
      <c r="Q305" s="45" t="s">
        <v>55</v>
      </c>
      <c r="R305" s="46" t="str">
        <f>Таблица1[[#This Row],[Task number]]</f>
        <v>32-10/165</v>
      </c>
      <c r="S305" s="55" t="str">
        <f>Таблица1[[#This Row],[Item Name]]&amp;" - "&amp;Таблица1[[#This Row],[Task Description]]&amp;". "&amp;Таблица1[[#This Row],[Data Module Reference]]</f>
        <v>Main landing gear shock struts - Check nitrogen pressure. 12-B-32-10-00-00A-902A-A</v>
      </c>
      <c r="T305" s="129">
        <v>600</v>
      </c>
      <c r="U305" s="129"/>
      <c r="V305" s="129">
        <v>12</v>
      </c>
      <c r="W305" s="49">
        <v>1356</v>
      </c>
      <c r="X305" s="49">
        <v>886</v>
      </c>
      <c r="Y305" s="50">
        <v>45652</v>
      </c>
      <c r="Z305" s="51">
        <f>IF(Таблица1[[#This Row],[F.H.]]=0,"---",Таблица1[[#This Row],[F.H.]]+Таблица1[[#This Row],[Last F.H.]])</f>
        <v>1956</v>
      </c>
      <c r="AA305" s="52" t="str">
        <f>IF(Таблица1[[#This Row],[LND]]=0,"---",Таблица1[[#This Row],[LND]]+Таблица1[[#This Row],[Last LND]])</f>
        <v>---</v>
      </c>
      <c r="AB305" s="53">
        <f>IF(Таблица1[[#This Row],[MON]]=0,"---",Таблица1[[#This Row],[Last CAL]]+(Таблица1[[#This Row],[MON]]*30.4375))</f>
        <v>46017.25</v>
      </c>
      <c r="AC305" s="54">
        <f>IF(Таблица1[[#This Row],[Next  F.H.]]="---","---",Таблица1[[#This Row],[Next  F.H.]]-$P$1)</f>
        <v>600</v>
      </c>
      <c r="AD305" s="54" t="str">
        <f>IF(Таблица1[[#This Row],[Next LND]]="---","---",Таблица1[[#This Row],[Next LND]]-$S$1)</f>
        <v>---</v>
      </c>
      <c r="AE305" s="54">
        <f ca="1">IF(Таблица1[[#This Row],[Next CAL]]="---","---",Таблица1[[#This Row],[Next CAL]]-$U$1)</f>
        <v>234.25</v>
      </c>
    </row>
    <row r="306" spans="2:31" ht="36" customHeight="1" x14ac:dyDescent="0.25">
      <c r="B306" s="36">
        <v>32</v>
      </c>
      <c r="C306" s="37" t="s">
        <v>93</v>
      </c>
      <c r="D306" s="38" t="s">
        <v>1143</v>
      </c>
      <c r="E306" s="39" t="s">
        <v>1144</v>
      </c>
      <c r="F306" s="39" t="s">
        <v>1140</v>
      </c>
      <c r="G306" s="39"/>
      <c r="H306" s="39" t="s">
        <v>1105</v>
      </c>
      <c r="I306" s="40" t="s">
        <v>1145</v>
      </c>
      <c r="J306" s="153" t="s">
        <v>1106</v>
      </c>
      <c r="K306" s="38" t="s">
        <v>87</v>
      </c>
      <c r="L306" s="42" t="s">
        <v>52</v>
      </c>
      <c r="M306" s="43" t="s">
        <v>53</v>
      </c>
      <c r="N306" s="38" t="s">
        <v>88</v>
      </c>
      <c r="O306" s="44">
        <v>1</v>
      </c>
      <c r="P306" s="45" t="s">
        <v>1146</v>
      </c>
      <c r="Q306" s="45" t="s">
        <v>1147</v>
      </c>
      <c r="R306" s="46" t="str">
        <f>Таблица1[[#This Row],[Task number]]</f>
        <v>32-20/166</v>
      </c>
      <c r="S306" s="55" t="str">
        <f>Таблица1[[#This Row],[Item Name]]&amp;" - "&amp;Таблица1[[#This Row],[Task Description]]&amp;". "&amp;Таблица1[[#This Row],[Data Module Reference]]</f>
        <v>Nose landing gear shock strut - Check nitrogen pressure. 12-B-32-20-00-00A-902A-A</v>
      </c>
      <c r="T306" s="129">
        <v>600</v>
      </c>
      <c r="U306" s="129"/>
      <c r="V306" s="129">
        <v>12</v>
      </c>
      <c r="W306" s="49">
        <v>1356</v>
      </c>
      <c r="X306" s="49">
        <v>886</v>
      </c>
      <c r="Y306" s="50">
        <v>45652</v>
      </c>
      <c r="Z306" s="51">
        <f>IF(Таблица1[[#This Row],[F.H.]]=0,"---",Таблица1[[#This Row],[F.H.]]+Таблица1[[#This Row],[Last F.H.]])</f>
        <v>1956</v>
      </c>
      <c r="AA306" s="52" t="str">
        <f>IF(Таблица1[[#This Row],[LND]]=0,"---",Таблица1[[#This Row],[LND]]+Таблица1[[#This Row],[Last LND]])</f>
        <v>---</v>
      </c>
      <c r="AB306" s="53">
        <f>IF(Таблица1[[#This Row],[MON]]=0,"---",Таблица1[[#This Row],[Last CAL]]+(Таблица1[[#This Row],[MON]]*30.4375))</f>
        <v>46017.25</v>
      </c>
      <c r="AC306" s="54">
        <f>IF(Таблица1[[#This Row],[Next  F.H.]]="---","---",Таблица1[[#This Row],[Next  F.H.]]-$P$1)</f>
        <v>600</v>
      </c>
      <c r="AD306" s="54" t="str">
        <f>IF(Таблица1[[#This Row],[Next LND]]="---","---",Таблица1[[#This Row],[Next LND]]-$S$1)</f>
        <v>---</v>
      </c>
      <c r="AE306" s="54">
        <f ca="1">IF(Таблица1[[#This Row],[Next CAL]]="---","---",Таблица1[[#This Row],[Next CAL]]-$U$1)</f>
        <v>234.25</v>
      </c>
    </row>
    <row r="307" spans="2:31" ht="36" customHeight="1" x14ac:dyDescent="0.25">
      <c r="B307" s="36">
        <v>32</v>
      </c>
      <c r="C307" s="37" t="s">
        <v>93</v>
      </c>
      <c r="D307" s="38" t="s">
        <v>1148</v>
      </c>
      <c r="E307" s="39" t="s">
        <v>1149</v>
      </c>
      <c r="F307" s="39" t="s">
        <v>184</v>
      </c>
      <c r="G307" s="39"/>
      <c r="H307" s="39" t="s">
        <v>1105</v>
      </c>
      <c r="I307" s="40" t="s">
        <v>1131</v>
      </c>
      <c r="J307" s="153" t="s">
        <v>1106</v>
      </c>
      <c r="K307" s="38" t="s">
        <v>87</v>
      </c>
      <c r="L307" s="42" t="s">
        <v>52</v>
      </c>
      <c r="M307" s="43" t="s">
        <v>53</v>
      </c>
      <c r="N307" s="38" t="s">
        <v>54</v>
      </c>
      <c r="O307" s="44">
        <v>0.5</v>
      </c>
      <c r="P307" s="45" t="s">
        <v>1132</v>
      </c>
      <c r="Q307" s="45" t="s">
        <v>1133</v>
      </c>
      <c r="R307" s="46" t="str">
        <f>Таблица1[[#This Row],[Task number]]</f>
        <v>32-20/167</v>
      </c>
      <c r="S307" s="55" t="str">
        <f>Таблица1[[#This Row],[Item Name]]&amp;" - "&amp;Таблица1[[#This Row],[Task Description]]&amp;". "&amp;Таблица1[[#This Row],[Data Module Reference]]</f>
        <v>Nose landing gear - Lubricate. 12-B-12-20-04-00A-902A-A</v>
      </c>
      <c r="T307" s="129">
        <v>600</v>
      </c>
      <c r="U307" s="129"/>
      <c r="V307" s="129">
        <v>12</v>
      </c>
      <c r="W307" s="49">
        <v>1356</v>
      </c>
      <c r="X307" s="49">
        <v>886</v>
      </c>
      <c r="Y307" s="50">
        <v>45652</v>
      </c>
      <c r="Z307" s="51">
        <f>IF(Таблица1[[#This Row],[F.H.]]=0,"---",Таблица1[[#This Row],[F.H.]]+Таблица1[[#This Row],[Last F.H.]])</f>
        <v>1956</v>
      </c>
      <c r="AA307" s="52" t="str">
        <f>IF(Таблица1[[#This Row],[LND]]=0,"---",Таблица1[[#This Row],[LND]]+Таблица1[[#This Row],[Last LND]])</f>
        <v>---</v>
      </c>
      <c r="AB307" s="53">
        <f>IF(Таблица1[[#This Row],[MON]]=0,"---",Таблица1[[#This Row],[Last CAL]]+(Таблица1[[#This Row],[MON]]*30.4375))</f>
        <v>46017.25</v>
      </c>
      <c r="AC307" s="54">
        <f>IF(Таблица1[[#This Row],[Next  F.H.]]="---","---",Таблица1[[#This Row],[Next  F.H.]]-$P$1)</f>
        <v>600</v>
      </c>
      <c r="AD307" s="54" t="str">
        <f>IF(Таблица1[[#This Row],[Next LND]]="---","---",Таблица1[[#This Row],[Next LND]]-$S$1)</f>
        <v>---</v>
      </c>
      <c r="AE307" s="54">
        <f ca="1">IF(Таблица1[[#This Row],[Next CAL]]="---","---",Таблица1[[#This Row],[Next CAL]]-$U$1)</f>
        <v>234.25</v>
      </c>
    </row>
    <row r="308" spans="2:31" ht="36" customHeight="1" x14ac:dyDescent="0.25">
      <c r="B308" s="36">
        <v>32</v>
      </c>
      <c r="C308" s="37" t="s">
        <v>93</v>
      </c>
      <c r="D308" s="38" t="s">
        <v>1150</v>
      </c>
      <c r="E308" s="39" t="s">
        <v>1151</v>
      </c>
      <c r="F308" s="39" t="s">
        <v>1152</v>
      </c>
      <c r="G308" s="39"/>
      <c r="H308" s="39" t="s">
        <v>1105</v>
      </c>
      <c r="I308" s="40" t="s">
        <v>80</v>
      </c>
      <c r="J308" s="153" t="s">
        <v>1106</v>
      </c>
      <c r="K308" s="38" t="s">
        <v>87</v>
      </c>
      <c r="L308" s="42" t="s">
        <v>52</v>
      </c>
      <c r="M308" s="43" t="s">
        <v>53</v>
      </c>
      <c r="N308" s="38" t="s">
        <v>88</v>
      </c>
      <c r="O308" s="44">
        <v>3</v>
      </c>
      <c r="P308" s="45" t="s">
        <v>55</v>
      </c>
      <c r="Q308" s="45" t="s">
        <v>55</v>
      </c>
      <c r="R308" s="46" t="str">
        <f>Таблица1[[#This Row],[Task number]]</f>
        <v>32-20/168</v>
      </c>
      <c r="S308" s="55" t="str">
        <f>Таблица1[[#This Row],[Item Name]]&amp;" - "&amp;Таблица1[[#This Row],[Task Description]]&amp;". "&amp;Таблица1[[#This Row],[Data Module Reference]]</f>
        <v>Nose landing gear leg and steering mechanism - Examine, in particular the steering rod end (P/N 532.20.12.134) for the complete retention of bearing into the steering rod end housing.. -</v>
      </c>
      <c r="T308" s="129">
        <v>600</v>
      </c>
      <c r="U308" s="129"/>
      <c r="V308" s="129">
        <v>12</v>
      </c>
      <c r="W308" s="49">
        <v>1356</v>
      </c>
      <c r="X308" s="49">
        <v>886</v>
      </c>
      <c r="Y308" s="50">
        <v>45652</v>
      </c>
      <c r="Z308" s="51">
        <f>IF(Таблица1[[#This Row],[F.H.]]=0,"---",Таблица1[[#This Row],[F.H.]]+Таблица1[[#This Row],[Last F.H.]])</f>
        <v>1956</v>
      </c>
      <c r="AA308" s="52" t="str">
        <f>IF(Таблица1[[#This Row],[LND]]=0,"---",Таблица1[[#This Row],[LND]]+Таблица1[[#This Row],[Last LND]])</f>
        <v>---</v>
      </c>
      <c r="AB308" s="53">
        <f>IF(Таблица1[[#This Row],[MON]]=0,"---",Таблица1[[#This Row],[Last CAL]]+(Таблица1[[#This Row],[MON]]*30.4375))</f>
        <v>46017.25</v>
      </c>
      <c r="AC308" s="54">
        <f>IF(Таблица1[[#This Row],[Next  F.H.]]="---","---",Таблица1[[#This Row],[Next  F.H.]]-$P$1)</f>
        <v>600</v>
      </c>
      <c r="AD308" s="54" t="str">
        <f>IF(Таблица1[[#This Row],[Next LND]]="---","---",Таблица1[[#This Row],[Next LND]]-$S$1)</f>
        <v>---</v>
      </c>
      <c r="AE308" s="54">
        <f ca="1">IF(Таблица1[[#This Row],[Next CAL]]="---","---",Таблица1[[#This Row],[Next CAL]]-$U$1)</f>
        <v>234.25</v>
      </c>
    </row>
    <row r="309" spans="2:31" ht="36" customHeight="1" x14ac:dyDescent="0.25">
      <c r="B309" s="36">
        <v>32</v>
      </c>
      <c r="C309" s="37" t="s">
        <v>93</v>
      </c>
      <c r="D309" s="38" t="s">
        <v>1153</v>
      </c>
      <c r="E309" s="39" t="s">
        <v>1154</v>
      </c>
      <c r="F309" s="39" t="s">
        <v>96</v>
      </c>
      <c r="G309" s="39"/>
      <c r="H309" s="39" t="s">
        <v>1105</v>
      </c>
      <c r="I309" s="40" t="s">
        <v>80</v>
      </c>
      <c r="J309" s="153" t="s">
        <v>1106</v>
      </c>
      <c r="K309" s="38" t="s">
        <v>87</v>
      </c>
      <c r="L309" s="42" t="s">
        <v>52</v>
      </c>
      <c r="M309" s="43" t="s">
        <v>53</v>
      </c>
      <c r="N309" s="38" t="s">
        <v>54</v>
      </c>
      <c r="O309" s="44">
        <v>1</v>
      </c>
      <c r="P309" s="45" t="s">
        <v>55</v>
      </c>
      <c r="Q309" s="45" t="s">
        <v>55</v>
      </c>
      <c r="R309" s="46" t="str">
        <f>Таблица1[[#This Row],[Task number]]</f>
        <v>32-20/169</v>
      </c>
      <c r="S309" s="55" t="str">
        <f>Таблица1[[#This Row],[Item Name]]&amp;" - "&amp;Таблица1[[#This Row],[Task Description]]&amp;". "&amp;Таблица1[[#This Row],[Data Module Reference]]</f>
        <v>Nose landing gear compartment - Examine. -</v>
      </c>
      <c r="T309" s="129">
        <v>600</v>
      </c>
      <c r="U309" s="129"/>
      <c r="V309" s="129">
        <v>12</v>
      </c>
      <c r="W309" s="49">
        <v>1356</v>
      </c>
      <c r="X309" s="49">
        <v>886</v>
      </c>
      <c r="Y309" s="50">
        <v>45652</v>
      </c>
      <c r="Z309" s="51">
        <f>IF(Таблица1[[#This Row],[F.H.]]=0,"---",Таблица1[[#This Row],[F.H.]]+Таблица1[[#This Row],[Last F.H.]])</f>
        <v>1956</v>
      </c>
      <c r="AA309" s="52" t="str">
        <f>IF(Таблица1[[#This Row],[LND]]=0,"---",Таблица1[[#This Row],[LND]]+Таблица1[[#This Row],[Last LND]])</f>
        <v>---</v>
      </c>
      <c r="AB309" s="53">
        <f>IF(Таблица1[[#This Row],[MON]]=0,"---",Таблица1[[#This Row],[Last CAL]]+(Таблица1[[#This Row],[MON]]*30.4375))</f>
        <v>46017.25</v>
      </c>
      <c r="AC309" s="54">
        <f>IF(Таблица1[[#This Row],[Next  F.H.]]="---","---",Таблица1[[#This Row],[Next  F.H.]]-$P$1)</f>
        <v>600</v>
      </c>
      <c r="AD309" s="54" t="str">
        <f>IF(Таблица1[[#This Row],[Next LND]]="---","---",Таблица1[[#This Row],[Next LND]]-$S$1)</f>
        <v>---</v>
      </c>
      <c r="AE309" s="54">
        <f ca="1">IF(Таблица1[[#This Row],[Next CAL]]="---","---",Таблица1[[#This Row],[Next CAL]]-$U$1)</f>
        <v>234.25</v>
      </c>
    </row>
    <row r="310" spans="2:31" ht="36" customHeight="1" x14ac:dyDescent="0.25">
      <c r="B310" s="36">
        <v>32</v>
      </c>
      <c r="C310" s="37" t="s">
        <v>93</v>
      </c>
      <c r="D310" s="38" t="s">
        <v>1155</v>
      </c>
      <c r="E310" s="39" t="s">
        <v>1156</v>
      </c>
      <c r="F310" s="39" t="s">
        <v>1157</v>
      </c>
      <c r="G310" s="39"/>
      <c r="H310" s="39" t="s">
        <v>1105</v>
      </c>
      <c r="I310" s="40" t="s">
        <v>80</v>
      </c>
      <c r="J310" s="153" t="s">
        <v>1106</v>
      </c>
      <c r="K310" s="38" t="s">
        <v>87</v>
      </c>
      <c r="L310" s="42" t="s">
        <v>52</v>
      </c>
      <c r="M310" s="43" t="s">
        <v>53</v>
      </c>
      <c r="N310" s="38" t="s">
        <v>88</v>
      </c>
      <c r="O310" s="44">
        <v>1</v>
      </c>
      <c r="P310" s="45" t="s">
        <v>55</v>
      </c>
      <c r="Q310" s="45" t="s">
        <v>55</v>
      </c>
      <c r="R310" s="46" t="str">
        <f>Таблица1[[#This Row],[Task number]]</f>
        <v>32-30/425</v>
      </c>
      <c r="S310" s="55" t="str">
        <f>Таблица1[[#This Row],[Item Name]]&amp;" - "&amp;Таблица1[[#This Row],[Task Description]]&amp;". "&amp;Таблица1[[#This Row],[Data Module Reference]]</f>
        <v>Electro mechanical extension and retraction mechanism - Examine all components and their attachments in the nose and main landing gear compartments. -</v>
      </c>
      <c r="T310" s="129">
        <v>600</v>
      </c>
      <c r="U310" s="129"/>
      <c r="V310" s="129">
        <v>12</v>
      </c>
      <c r="W310" s="49">
        <v>1356</v>
      </c>
      <c r="X310" s="49">
        <v>886</v>
      </c>
      <c r="Y310" s="50">
        <v>45652</v>
      </c>
      <c r="Z310" s="51">
        <f>IF(Таблица1[[#This Row],[F.H.]]=0,"---",Таблица1[[#This Row],[F.H.]]+Таблица1[[#This Row],[Last F.H.]])</f>
        <v>1956</v>
      </c>
      <c r="AA310" s="52" t="str">
        <f>IF(Таблица1[[#This Row],[LND]]=0,"---",Таблица1[[#This Row],[LND]]+Таблица1[[#This Row],[Last LND]])</f>
        <v>---</v>
      </c>
      <c r="AB310" s="53">
        <f>IF(Таблица1[[#This Row],[MON]]=0,"---",Таблица1[[#This Row],[Last CAL]]+(Таблица1[[#This Row],[MON]]*30.4375))</f>
        <v>46017.25</v>
      </c>
      <c r="AC310" s="54">
        <f>IF(Таблица1[[#This Row],[Next  F.H.]]="---","---",Таблица1[[#This Row],[Next  F.H.]]-$P$1)</f>
        <v>600</v>
      </c>
      <c r="AD310" s="54" t="str">
        <f>IF(Таблица1[[#This Row],[Next LND]]="---","---",Таблица1[[#This Row],[Next LND]]-$S$1)</f>
        <v>---</v>
      </c>
      <c r="AE310" s="54">
        <f ca="1">IF(Таблица1[[#This Row],[Next CAL]]="---","---",Таблица1[[#This Row],[Next CAL]]-$U$1)</f>
        <v>234.25</v>
      </c>
    </row>
    <row r="311" spans="2:31" ht="36" customHeight="1" x14ac:dyDescent="0.25">
      <c r="B311" s="36">
        <v>32</v>
      </c>
      <c r="C311" s="37" t="s">
        <v>93</v>
      </c>
      <c r="D311" s="38" t="s">
        <v>1158</v>
      </c>
      <c r="E311" s="39" t="s">
        <v>1159</v>
      </c>
      <c r="F311" s="39" t="s">
        <v>312</v>
      </c>
      <c r="G311" s="39" t="s">
        <v>1160</v>
      </c>
      <c r="H311" s="39" t="s">
        <v>1105</v>
      </c>
      <c r="I311" s="40" t="s">
        <v>80</v>
      </c>
      <c r="J311" s="153" t="s">
        <v>1106</v>
      </c>
      <c r="K311" s="38" t="s">
        <v>87</v>
      </c>
      <c r="L311" s="42" t="s">
        <v>52</v>
      </c>
      <c r="M311" s="43" t="s">
        <v>53</v>
      </c>
      <c r="N311" s="38" t="s">
        <v>54</v>
      </c>
      <c r="O311" s="44">
        <v>0.5</v>
      </c>
      <c r="P311" s="45" t="s">
        <v>55</v>
      </c>
      <c r="Q311" s="45" t="s">
        <v>55</v>
      </c>
      <c r="R311" s="46" t="str">
        <f>Таблица1[[#This Row],[Task number]]</f>
        <v>32-40/171</v>
      </c>
      <c r="S311" s="55" t="str">
        <f>Таблица1[[#This Row],[Item Name]]&amp;" - "&amp;Таблица1[[#This Row],[Task Description]]&amp;". "&amp;Таблица1[[#This Row],[Data Module Reference]]</f>
        <v>Main wheels - Examine.. -</v>
      </c>
      <c r="T311" s="129">
        <v>600</v>
      </c>
      <c r="U311" s="129"/>
      <c r="V311" s="129">
        <v>12</v>
      </c>
      <c r="W311" s="49">
        <v>1356</v>
      </c>
      <c r="X311" s="49">
        <v>886</v>
      </c>
      <c r="Y311" s="50">
        <v>45652</v>
      </c>
      <c r="Z311" s="51">
        <f>IF(Таблица1[[#This Row],[F.H.]]=0,"---",Таблица1[[#This Row],[F.H.]]+Таблица1[[#This Row],[Last F.H.]])</f>
        <v>1956</v>
      </c>
      <c r="AA311" s="52" t="str">
        <f>IF(Таблица1[[#This Row],[LND]]=0,"---",Таблица1[[#This Row],[LND]]+Таблица1[[#This Row],[Last LND]])</f>
        <v>---</v>
      </c>
      <c r="AB311" s="53">
        <f>IF(Таблица1[[#This Row],[MON]]=0,"---",Таблица1[[#This Row],[Last CAL]]+(Таблица1[[#This Row],[MON]]*30.4375))</f>
        <v>46017.25</v>
      </c>
      <c r="AC311" s="54">
        <f>IF(Таблица1[[#This Row],[Next  F.H.]]="---","---",Таблица1[[#This Row],[Next  F.H.]]-$P$1)</f>
        <v>600</v>
      </c>
      <c r="AD311" s="54" t="str">
        <f>IF(Таблица1[[#This Row],[Next LND]]="---","---",Таблица1[[#This Row],[Next LND]]-$S$1)</f>
        <v>---</v>
      </c>
      <c r="AE311" s="54">
        <f ca="1">IF(Таблица1[[#This Row],[Next CAL]]="---","---",Таблица1[[#This Row],[Next CAL]]-$U$1)</f>
        <v>234.25</v>
      </c>
    </row>
    <row r="312" spans="2:31" ht="36" customHeight="1" x14ac:dyDescent="0.25">
      <c r="B312" s="36">
        <v>32</v>
      </c>
      <c r="C312" s="37" t="s">
        <v>93</v>
      </c>
      <c r="D312" s="38" t="s">
        <v>1161</v>
      </c>
      <c r="E312" s="39" t="s">
        <v>1162</v>
      </c>
      <c r="F312" s="39" t="s">
        <v>312</v>
      </c>
      <c r="G312" s="39" t="s">
        <v>1163</v>
      </c>
      <c r="H312" s="39" t="s">
        <v>1105</v>
      </c>
      <c r="I312" s="40" t="s">
        <v>80</v>
      </c>
      <c r="J312" s="153" t="s">
        <v>1106</v>
      </c>
      <c r="K312" s="38" t="s">
        <v>87</v>
      </c>
      <c r="L312" s="42" t="s">
        <v>52</v>
      </c>
      <c r="M312" s="43" t="s">
        <v>53</v>
      </c>
      <c r="N312" s="38" t="s">
        <v>54</v>
      </c>
      <c r="O312" s="44">
        <v>0.5</v>
      </c>
      <c r="P312" s="45" t="s">
        <v>55</v>
      </c>
      <c r="Q312" s="45" t="s">
        <v>55</v>
      </c>
      <c r="R312" s="46" t="str">
        <f>Таблица1[[#This Row],[Task number]]</f>
        <v>32-40/173</v>
      </c>
      <c r="S312" s="55" t="str">
        <f>Таблица1[[#This Row],[Item Name]]&amp;" - "&amp;Таблица1[[#This Row],[Task Description]]&amp;". "&amp;Таблица1[[#This Row],[Data Module Reference]]</f>
        <v>Nose wheel - Examine.. -</v>
      </c>
      <c r="T312" s="129">
        <v>600</v>
      </c>
      <c r="U312" s="129"/>
      <c r="V312" s="129">
        <v>12</v>
      </c>
      <c r="W312" s="49">
        <v>1356</v>
      </c>
      <c r="X312" s="49">
        <v>886</v>
      </c>
      <c r="Y312" s="50">
        <v>45652</v>
      </c>
      <c r="Z312" s="51">
        <f>IF(Таблица1[[#This Row],[F.H.]]=0,"---",Таблица1[[#This Row],[F.H.]]+Таблица1[[#This Row],[Last F.H.]])</f>
        <v>1956</v>
      </c>
      <c r="AA312" s="52" t="str">
        <f>IF(Таблица1[[#This Row],[LND]]=0,"---",Таблица1[[#This Row],[LND]]+Таблица1[[#This Row],[Last LND]])</f>
        <v>---</v>
      </c>
      <c r="AB312" s="53">
        <f>IF(Таблица1[[#This Row],[MON]]=0,"---",Таблица1[[#This Row],[Last CAL]]+(Таблица1[[#This Row],[MON]]*30.4375))</f>
        <v>46017.25</v>
      </c>
      <c r="AC312" s="54">
        <f>IF(Таблица1[[#This Row],[Next  F.H.]]="---","---",Таблица1[[#This Row],[Next  F.H.]]-$P$1)</f>
        <v>600</v>
      </c>
      <c r="AD312" s="54" t="str">
        <f>IF(Таблица1[[#This Row],[Next LND]]="---","---",Таблица1[[#This Row],[Next LND]]-$S$1)</f>
        <v>---</v>
      </c>
      <c r="AE312" s="54">
        <f ca="1">IF(Таблица1[[#This Row],[Next CAL]]="---","---",Таблица1[[#This Row],[Next CAL]]-$U$1)</f>
        <v>234.25</v>
      </c>
    </row>
    <row r="313" spans="2:31" ht="36" customHeight="1" x14ac:dyDescent="0.25">
      <c r="B313" s="36">
        <v>52</v>
      </c>
      <c r="C313" s="37" t="s">
        <v>393</v>
      </c>
      <c r="D313" s="38" t="s">
        <v>1164</v>
      </c>
      <c r="E313" s="39" t="s">
        <v>1165</v>
      </c>
      <c r="F313" s="39" t="s">
        <v>1166</v>
      </c>
      <c r="G313" s="39"/>
      <c r="H313" s="39" t="s">
        <v>1105</v>
      </c>
      <c r="I313" s="40" t="s">
        <v>80</v>
      </c>
      <c r="J313" s="153" t="s">
        <v>1106</v>
      </c>
      <c r="K313" s="38" t="s">
        <v>87</v>
      </c>
      <c r="L313" s="42" t="s">
        <v>52</v>
      </c>
      <c r="M313" s="43" t="s">
        <v>53</v>
      </c>
      <c r="N313" s="38" t="s">
        <v>54</v>
      </c>
      <c r="O313" s="44">
        <v>1</v>
      </c>
      <c r="P313" s="45" t="s">
        <v>55</v>
      </c>
      <c r="Q313" s="45" t="s">
        <v>55</v>
      </c>
      <c r="R313" s="46" t="str">
        <f>Таблица1[[#This Row],[Task number]]</f>
        <v>52-10/189</v>
      </c>
      <c r="S313" s="55" t="str">
        <f>Таблица1[[#This Row],[Item Name]]&amp;" - "&amp;Таблица1[[#This Row],[Task Description]]&amp;". "&amp;Таблица1[[#This Row],[Data Module Reference]]</f>
        <v>Passenger/crew door seal - Clean with a dry cloth, examine and apply french chalk (P09-002). -</v>
      </c>
      <c r="T313" s="129">
        <v>600</v>
      </c>
      <c r="U313" s="129"/>
      <c r="V313" s="129">
        <v>12</v>
      </c>
      <c r="W313" s="49">
        <v>1356</v>
      </c>
      <c r="X313" s="49">
        <v>886</v>
      </c>
      <c r="Y313" s="50">
        <v>45652</v>
      </c>
      <c r="Z313" s="51">
        <f>IF(Таблица1[[#This Row],[F.H.]]=0,"---",Таблица1[[#This Row],[F.H.]]+Таблица1[[#This Row],[Last F.H.]])</f>
        <v>1956</v>
      </c>
      <c r="AA313" s="52" t="str">
        <f>IF(Таблица1[[#This Row],[LND]]=0,"---",Таблица1[[#This Row],[LND]]+Таблица1[[#This Row],[Last LND]])</f>
        <v>---</v>
      </c>
      <c r="AB313" s="53">
        <f>IF(Таблица1[[#This Row],[MON]]=0,"---",Таблица1[[#This Row],[Last CAL]]+(Таблица1[[#This Row],[MON]]*30.4375))</f>
        <v>46017.25</v>
      </c>
      <c r="AC313" s="54">
        <f>IF(Таблица1[[#This Row],[Next  F.H.]]="---","---",Таблица1[[#This Row],[Next  F.H.]]-$P$1)</f>
        <v>600</v>
      </c>
      <c r="AD313" s="54" t="str">
        <f>IF(Таблица1[[#This Row],[Next LND]]="---","---",Таблица1[[#This Row],[Next LND]]-$S$1)</f>
        <v>---</v>
      </c>
      <c r="AE313" s="54">
        <f ca="1">IF(Таблица1[[#This Row],[Next CAL]]="---","---",Таблица1[[#This Row],[Next CAL]]-$U$1)</f>
        <v>234.25</v>
      </c>
    </row>
    <row r="314" spans="2:31" ht="36" customHeight="1" x14ac:dyDescent="0.25">
      <c r="B314" s="36">
        <v>52</v>
      </c>
      <c r="C314" s="37" t="s">
        <v>393</v>
      </c>
      <c r="D314" s="38" t="s">
        <v>1167</v>
      </c>
      <c r="E314" s="39" t="s">
        <v>1168</v>
      </c>
      <c r="F314" s="39" t="s">
        <v>96</v>
      </c>
      <c r="G314" s="39"/>
      <c r="H314" s="39" t="s">
        <v>1105</v>
      </c>
      <c r="I314" s="40" t="s">
        <v>80</v>
      </c>
      <c r="J314" s="153" t="s">
        <v>1106</v>
      </c>
      <c r="K314" s="38" t="s">
        <v>87</v>
      </c>
      <c r="L314" s="42" t="s">
        <v>52</v>
      </c>
      <c r="M314" s="43" t="s">
        <v>53</v>
      </c>
      <c r="N314" s="38" t="s">
        <v>54</v>
      </c>
      <c r="O314" s="44">
        <v>1</v>
      </c>
      <c r="P314" s="45" t="s">
        <v>55</v>
      </c>
      <c r="Q314" s="45" t="s">
        <v>55</v>
      </c>
      <c r="R314" s="46" t="str">
        <f>Таблица1[[#This Row],[Task number]]</f>
        <v>52-10/190</v>
      </c>
      <c r="S314" s="55" t="str">
        <f>Таблица1[[#This Row],[Item Name]]&amp;" - "&amp;Таблица1[[#This Row],[Task Description]]&amp;". "&amp;Таблица1[[#This Row],[Data Module Reference]]</f>
        <v>Passenger/crew door shoot bolts and door frame fittings - Examine. -</v>
      </c>
      <c r="T314" s="129">
        <v>600</v>
      </c>
      <c r="U314" s="129"/>
      <c r="V314" s="129">
        <v>12</v>
      </c>
      <c r="W314" s="49">
        <v>1356</v>
      </c>
      <c r="X314" s="49">
        <v>886</v>
      </c>
      <c r="Y314" s="50">
        <v>45652</v>
      </c>
      <c r="Z314" s="51">
        <f>IF(Таблица1[[#This Row],[F.H.]]=0,"---",Таблица1[[#This Row],[F.H.]]+Таблица1[[#This Row],[Last F.H.]])</f>
        <v>1956</v>
      </c>
      <c r="AA314" s="52" t="str">
        <f>IF(Таблица1[[#This Row],[LND]]=0,"---",Таблица1[[#This Row],[LND]]+Таблица1[[#This Row],[Last LND]])</f>
        <v>---</v>
      </c>
      <c r="AB314" s="53">
        <f>IF(Таблица1[[#This Row],[MON]]=0,"---",Таблица1[[#This Row],[Last CAL]]+(Таблица1[[#This Row],[MON]]*30.4375))</f>
        <v>46017.25</v>
      </c>
      <c r="AC314" s="54">
        <f>IF(Таблица1[[#This Row],[Next  F.H.]]="---","---",Таблица1[[#This Row],[Next  F.H.]]-$P$1)</f>
        <v>600</v>
      </c>
      <c r="AD314" s="54" t="str">
        <f>IF(Таблица1[[#This Row],[Next LND]]="---","---",Таблица1[[#This Row],[Next LND]]-$S$1)</f>
        <v>---</v>
      </c>
      <c r="AE314" s="54">
        <f ca="1">IF(Таблица1[[#This Row],[Next CAL]]="---","---",Таблица1[[#This Row],[Next CAL]]-$U$1)</f>
        <v>234.25</v>
      </c>
    </row>
    <row r="315" spans="2:31" ht="36" customHeight="1" x14ac:dyDescent="0.25">
      <c r="B315" s="36">
        <v>52</v>
      </c>
      <c r="C315" s="37" t="s">
        <v>393</v>
      </c>
      <c r="D315" s="38" t="s">
        <v>1169</v>
      </c>
      <c r="E315" s="39" t="s">
        <v>1170</v>
      </c>
      <c r="F315" s="39" t="s">
        <v>1171</v>
      </c>
      <c r="G315" s="39" t="s">
        <v>1172</v>
      </c>
      <c r="H315" s="39" t="s">
        <v>1105</v>
      </c>
      <c r="I315" s="40" t="s">
        <v>80</v>
      </c>
      <c r="J315" s="153" t="s">
        <v>1106</v>
      </c>
      <c r="K315" s="38" t="s">
        <v>87</v>
      </c>
      <c r="L315" s="42" t="s">
        <v>52</v>
      </c>
      <c r="M315" s="43" t="s">
        <v>53</v>
      </c>
      <c r="N315" s="38" t="s">
        <v>54</v>
      </c>
      <c r="O315" s="44">
        <v>1</v>
      </c>
      <c r="P315" s="45" t="s">
        <v>55</v>
      </c>
      <c r="Q315" s="45" t="s">
        <v>55</v>
      </c>
      <c r="R315" s="46" t="str">
        <f>Таблица1[[#This Row],[Task number]]</f>
        <v>52-10/191</v>
      </c>
      <c r="S315" s="55" t="str">
        <f>Таблица1[[#This Row],[Item Name]]&amp;" - "&amp;Таблица1[[#This Row],[Task Description]]&amp;". "&amp;Таблица1[[#This Row],[Data Module Reference]]</f>
        <v>Passenger/crew door handle lock pin and latch - Make sure movement is free. -</v>
      </c>
      <c r="T315" s="129">
        <v>600</v>
      </c>
      <c r="U315" s="129"/>
      <c r="V315" s="129">
        <v>12</v>
      </c>
      <c r="W315" s="49">
        <v>1356</v>
      </c>
      <c r="X315" s="49">
        <v>886</v>
      </c>
      <c r="Y315" s="50">
        <v>45652</v>
      </c>
      <c r="Z315" s="51">
        <f>IF(Таблица1[[#This Row],[F.H.]]=0,"---",Таблица1[[#This Row],[F.H.]]+Таблица1[[#This Row],[Last F.H.]])</f>
        <v>1956</v>
      </c>
      <c r="AA315" s="52" t="str">
        <f>IF(Таблица1[[#This Row],[LND]]=0,"---",Таблица1[[#This Row],[LND]]+Таблица1[[#This Row],[Last LND]])</f>
        <v>---</v>
      </c>
      <c r="AB315" s="53">
        <f>IF(Таблица1[[#This Row],[MON]]=0,"---",Таблица1[[#This Row],[Last CAL]]+(Таблица1[[#This Row],[MON]]*30.4375))</f>
        <v>46017.25</v>
      </c>
      <c r="AC315" s="54">
        <f>IF(Таблица1[[#This Row],[Next  F.H.]]="---","---",Таблица1[[#This Row],[Next  F.H.]]-$P$1)</f>
        <v>600</v>
      </c>
      <c r="AD315" s="54" t="str">
        <f>IF(Таблица1[[#This Row],[Next LND]]="---","---",Таблица1[[#This Row],[Next LND]]-$S$1)</f>
        <v>---</v>
      </c>
      <c r="AE315" s="54">
        <f ca="1">IF(Таблица1[[#This Row],[Next CAL]]="---","---",Таблица1[[#This Row],[Next CAL]]-$U$1)</f>
        <v>234.25</v>
      </c>
    </row>
    <row r="316" spans="2:31" ht="36" customHeight="1" x14ac:dyDescent="0.25">
      <c r="B316" s="36">
        <v>52</v>
      </c>
      <c r="C316" s="37" t="s">
        <v>393</v>
      </c>
      <c r="D316" s="38" t="s">
        <v>1173</v>
      </c>
      <c r="E316" s="39" t="s">
        <v>1174</v>
      </c>
      <c r="F316" s="39" t="s">
        <v>1175</v>
      </c>
      <c r="G316" s="39"/>
      <c r="H316" s="39" t="s">
        <v>1105</v>
      </c>
      <c r="I316" s="40" t="s">
        <v>80</v>
      </c>
      <c r="J316" s="153" t="s">
        <v>1106</v>
      </c>
      <c r="K316" s="38" t="s">
        <v>87</v>
      </c>
      <c r="L316" s="42" t="s">
        <v>52</v>
      </c>
      <c r="M316" s="43" t="s">
        <v>53</v>
      </c>
      <c r="N316" s="38" t="s">
        <v>54</v>
      </c>
      <c r="O316" s="44">
        <v>1</v>
      </c>
      <c r="P316" s="45" t="s">
        <v>55</v>
      </c>
      <c r="Q316" s="45" t="s">
        <v>55</v>
      </c>
      <c r="R316" s="46" t="str">
        <f>Таблица1[[#This Row],[Task number]]</f>
        <v>52-10/192</v>
      </c>
      <c r="S316" s="55" t="str">
        <f>Таблица1[[#This Row],[Item Name]]&amp;" - "&amp;Таблица1[[#This Row],[Task Description]]&amp;". "&amp;Таблица1[[#This Row],[Data Module Reference]]</f>
        <v>Passenger/crew door hinges - Examine and lubricate as necessary with minimum quantity of CPC (P10-001). -</v>
      </c>
      <c r="T316" s="129">
        <v>600</v>
      </c>
      <c r="U316" s="129"/>
      <c r="V316" s="129">
        <v>12</v>
      </c>
      <c r="W316" s="49">
        <v>1356</v>
      </c>
      <c r="X316" s="49">
        <v>886</v>
      </c>
      <c r="Y316" s="50">
        <v>45652</v>
      </c>
      <c r="Z316" s="51">
        <f>IF(Таблица1[[#This Row],[F.H.]]=0,"---",Таблица1[[#This Row],[F.H.]]+Таблица1[[#This Row],[Last F.H.]])</f>
        <v>1956</v>
      </c>
      <c r="AA316" s="52" t="str">
        <f>IF(Таблица1[[#This Row],[LND]]=0,"---",Таблица1[[#This Row],[LND]]+Таблица1[[#This Row],[Last LND]])</f>
        <v>---</v>
      </c>
      <c r="AB316" s="53">
        <f>IF(Таблица1[[#This Row],[MON]]=0,"---",Таблица1[[#This Row],[Last CAL]]+(Таблица1[[#This Row],[MON]]*30.4375))</f>
        <v>46017.25</v>
      </c>
      <c r="AC316" s="54">
        <f>IF(Таблица1[[#This Row],[Next  F.H.]]="---","---",Таблица1[[#This Row],[Next  F.H.]]-$P$1)</f>
        <v>600</v>
      </c>
      <c r="AD316" s="54" t="str">
        <f>IF(Таблица1[[#This Row],[Next LND]]="---","---",Таблица1[[#This Row],[Next LND]]-$S$1)</f>
        <v>---</v>
      </c>
      <c r="AE316" s="54">
        <f ca="1">IF(Таблица1[[#This Row],[Next CAL]]="---","---",Таблица1[[#This Row],[Next CAL]]-$U$1)</f>
        <v>234.25</v>
      </c>
    </row>
    <row r="317" spans="2:31" ht="36" customHeight="1" x14ac:dyDescent="0.25">
      <c r="B317" s="36">
        <v>52</v>
      </c>
      <c r="C317" s="37" t="s">
        <v>393</v>
      </c>
      <c r="D317" s="38" t="s">
        <v>1176</v>
      </c>
      <c r="E317" s="39" t="s">
        <v>1177</v>
      </c>
      <c r="F317" s="39" t="s">
        <v>1166</v>
      </c>
      <c r="G317" s="39"/>
      <c r="H317" s="39" t="s">
        <v>1105</v>
      </c>
      <c r="I317" s="40" t="s">
        <v>80</v>
      </c>
      <c r="J317" s="153" t="s">
        <v>1106</v>
      </c>
      <c r="K317" s="38" t="s">
        <v>87</v>
      </c>
      <c r="L317" s="42" t="s">
        <v>52</v>
      </c>
      <c r="M317" s="43" t="s">
        <v>53</v>
      </c>
      <c r="N317" s="38" t="s">
        <v>54</v>
      </c>
      <c r="O317" s="44">
        <v>1</v>
      </c>
      <c r="P317" s="45" t="s">
        <v>55</v>
      </c>
      <c r="Q317" s="45" t="s">
        <v>55</v>
      </c>
      <c r="R317" s="46" t="str">
        <f>Таблица1[[#This Row],[Task number]]</f>
        <v>52-30/193</v>
      </c>
      <c r="S317" s="55" t="str">
        <f>Таблица1[[#This Row],[Item Name]]&amp;" - "&amp;Таблица1[[#This Row],[Task Description]]&amp;". "&amp;Таблица1[[#This Row],[Data Module Reference]]</f>
        <v>Cargo door seal - Clean with a dry cloth, examine and apply french chalk (P09-002). -</v>
      </c>
      <c r="T317" s="129">
        <v>600</v>
      </c>
      <c r="U317" s="129"/>
      <c r="V317" s="129">
        <v>12</v>
      </c>
      <c r="W317" s="49">
        <v>1356</v>
      </c>
      <c r="X317" s="49">
        <v>886</v>
      </c>
      <c r="Y317" s="50">
        <v>45652</v>
      </c>
      <c r="Z317" s="51">
        <f>IF(Таблица1[[#This Row],[F.H.]]=0,"---",Таблица1[[#This Row],[F.H.]]+Таблица1[[#This Row],[Last F.H.]])</f>
        <v>1956</v>
      </c>
      <c r="AA317" s="52" t="str">
        <f>IF(Таблица1[[#This Row],[LND]]=0,"---",Таблица1[[#This Row],[LND]]+Таблица1[[#This Row],[Last LND]])</f>
        <v>---</v>
      </c>
      <c r="AB317" s="53">
        <f>IF(Таблица1[[#This Row],[MON]]=0,"---",Таблица1[[#This Row],[Last CAL]]+(Таблица1[[#This Row],[MON]]*30.4375))</f>
        <v>46017.25</v>
      </c>
      <c r="AC317" s="54">
        <f>IF(Таблица1[[#This Row],[Next  F.H.]]="---","---",Таблица1[[#This Row],[Next  F.H.]]-$P$1)</f>
        <v>600</v>
      </c>
      <c r="AD317" s="54" t="str">
        <f>IF(Таблица1[[#This Row],[Next LND]]="---","---",Таблица1[[#This Row],[Next LND]]-$S$1)</f>
        <v>---</v>
      </c>
      <c r="AE317" s="54">
        <f ca="1">IF(Таблица1[[#This Row],[Next CAL]]="---","---",Таблица1[[#This Row],[Next CAL]]-$U$1)</f>
        <v>234.25</v>
      </c>
    </row>
    <row r="318" spans="2:31" ht="36" customHeight="1" x14ac:dyDescent="0.25">
      <c r="B318" s="36">
        <v>52</v>
      </c>
      <c r="C318" s="37" t="s">
        <v>393</v>
      </c>
      <c r="D318" s="38" t="s">
        <v>1178</v>
      </c>
      <c r="E318" s="39" t="s">
        <v>1179</v>
      </c>
      <c r="F318" s="39" t="s">
        <v>312</v>
      </c>
      <c r="G318" s="39" t="s">
        <v>1180</v>
      </c>
      <c r="H318" s="39" t="s">
        <v>1105</v>
      </c>
      <c r="I318" s="40" t="s">
        <v>1181</v>
      </c>
      <c r="J318" s="153" t="s">
        <v>1106</v>
      </c>
      <c r="K318" s="38" t="s">
        <v>87</v>
      </c>
      <c r="L318" s="42" t="s">
        <v>52</v>
      </c>
      <c r="M318" s="43" t="s">
        <v>53</v>
      </c>
      <c r="N318" s="38" t="s">
        <v>54</v>
      </c>
      <c r="O318" s="44">
        <v>3</v>
      </c>
      <c r="P318" s="45" t="s">
        <v>55</v>
      </c>
      <c r="Q318" s="45" t="s">
        <v>1182</v>
      </c>
      <c r="R318" s="46" t="str">
        <f>Таблица1[[#This Row],[Task number]]</f>
        <v>52-30/194</v>
      </c>
      <c r="S318" s="55" t="str">
        <f>Таблица1[[#This Row],[Item Name]]&amp;" - "&amp;Таблица1[[#This Row],[Task Description]]&amp;". "&amp;Таблица1[[#This Row],[Data Module Reference]]</f>
        <v>Cargo door shoot bolts, door frame fittings and hooks - Examine.. 12-B-52-30-00-00A-313A-A</v>
      </c>
      <c r="T318" s="129">
        <v>600</v>
      </c>
      <c r="U318" s="129"/>
      <c r="V318" s="129">
        <v>12</v>
      </c>
      <c r="W318" s="49">
        <v>1356</v>
      </c>
      <c r="X318" s="49">
        <v>886</v>
      </c>
      <c r="Y318" s="50">
        <v>45652</v>
      </c>
      <c r="Z318" s="51">
        <f>IF(Таблица1[[#This Row],[F.H.]]=0,"---",Таблица1[[#This Row],[F.H.]]+Таблица1[[#This Row],[Last F.H.]])</f>
        <v>1956</v>
      </c>
      <c r="AA318" s="52" t="str">
        <f>IF(Таблица1[[#This Row],[LND]]=0,"---",Таблица1[[#This Row],[LND]]+Таблица1[[#This Row],[Last LND]])</f>
        <v>---</v>
      </c>
      <c r="AB318" s="53">
        <f>IF(Таблица1[[#This Row],[MON]]=0,"---",Таблица1[[#This Row],[Last CAL]]+(Таблица1[[#This Row],[MON]]*30.4375))</f>
        <v>46017.25</v>
      </c>
      <c r="AC318" s="54">
        <f>IF(Таблица1[[#This Row],[Next  F.H.]]="---","---",Таблица1[[#This Row],[Next  F.H.]]-$P$1)</f>
        <v>600</v>
      </c>
      <c r="AD318" s="54" t="str">
        <f>IF(Таблица1[[#This Row],[Next LND]]="---","---",Таблица1[[#This Row],[Next LND]]-$S$1)</f>
        <v>---</v>
      </c>
      <c r="AE318" s="54">
        <f ca="1">IF(Таблица1[[#This Row],[Next CAL]]="---","---",Таблица1[[#This Row],[Next CAL]]-$U$1)</f>
        <v>234.25</v>
      </c>
    </row>
    <row r="319" spans="2:31" ht="36" customHeight="1" x14ac:dyDescent="0.25">
      <c r="B319" s="36">
        <v>52</v>
      </c>
      <c r="C319" s="37" t="s">
        <v>393</v>
      </c>
      <c r="D319" s="38" t="s">
        <v>1183</v>
      </c>
      <c r="E319" s="39" t="s">
        <v>1184</v>
      </c>
      <c r="F319" s="39" t="s">
        <v>1175</v>
      </c>
      <c r="G319" s="39"/>
      <c r="H319" s="39" t="s">
        <v>1105</v>
      </c>
      <c r="I319" s="40" t="s">
        <v>80</v>
      </c>
      <c r="J319" s="153" t="s">
        <v>1106</v>
      </c>
      <c r="K319" s="38" t="s">
        <v>87</v>
      </c>
      <c r="L319" s="42" t="s">
        <v>52</v>
      </c>
      <c r="M319" s="43" t="s">
        <v>53</v>
      </c>
      <c r="N319" s="38" t="s">
        <v>54</v>
      </c>
      <c r="O319" s="44">
        <v>0.5</v>
      </c>
      <c r="P319" s="45" t="s">
        <v>55</v>
      </c>
      <c r="Q319" s="45" t="s">
        <v>55</v>
      </c>
      <c r="R319" s="46" t="str">
        <f>Таблица1[[#This Row],[Task number]]</f>
        <v>52-30/195</v>
      </c>
      <c r="S319" s="55" t="str">
        <f>Таблица1[[#This Row],[Item Name]]&amp;" - "&amp;Таблица1[[#This Row],[Task Description]]&amp;". "&amp;Таблица1[[#This Row],[Data Module Reference]]</f>
        <v>Cargo door hinges - Examine and lubricate as necessary with minimum quantity of CPC (P10-001). -</v>
      </c>
      <c r="T319" s="129">
        <v>600</v>
      </c>
      <c r="U319" s="129"/>
      <c r="V319" s="129">
        <v>12</v>
      </c>
      <c r="W319" s="49">
        <v>1356</v>
      </c>
      <c r="X319" s="49">
        <v>886</v>
      </c>
      <c r="Y319" s="50">
        <v>45652</v>
      </c>
      <c r="Z319" s="51">
        <f>IF(Таблица1[[#This Row],[F.H.]]=0,"---",Таблица1[[#This Row],[F.H.]]+Таблица1[[#This Row],[Last F.H.]])</f>
        <v>1956</v>
      </c>
      <c r="AA319" s="52" t="str">
        <f>IF(Таблица1[[#This Row],[LND]]=0,"---",Таблица1[[#This Row],[LND]]+Таблица1[[#This Row],[Last LND]])</f>
        <v>---</v>
      </c>
      <c r="AB319" s="53">
        <f>IF(Таблица1[[#This Row],[MON]]=0,"---",Таблица1[[#This Row],[Last CAL]]+(Таблица1[[#This Row],[MON]]*30.4375))</f>
        <v>46017.25</v>
      </c>
      <c r="AC319" s="54">
        <f>IF(Таблица1[[#This Row],[Next  F.H.]]="---","---",Таблица1[[#This Row],[Next  F.H.]]-$P$1)</f>
        <v>600</v>
      </c>
      <c r="AD319" s="54" t="str">
        <f>IF(Таблица1[[#This Row],[Next LND]]="---","---",Таблица1[[#This Row],[Next LND]]-$S$1)</f>
        <v>---</v>
      </c>
      <c r="AE319" s="54">
        <f ca="1">IF(Таблица1[[#This Row],[Next CAL]]="---","---",Таблица1[[#This Row],[Next CAL]]-$U$1)</f>
        <v>234.25</v>
      </c>
    </row>
    <row r="320" spans="2:31" ht="36" customHeight="1" x14ac:dyDescent="0.25">
      <c r="B320" s="36">
        <v>71</v>
      </c>
      <c r="C320" s="76" t="s">
        <v>81</v>
      </c>
      <c r="D320" s="38" t="s">
        <v>1185</v>
      </c>
      <c r="E320" s="39" t="s">
        <v>1186</v>
      </c>
      <c r="F320" s="39" t="s">
        <v>232</v>
      </c>
      <c r="G320" s="39"/>
      <c r="H320" s="39" t="s">
        <v>1105</v>
      </c>
      <c r="I320" s="40" t="s">
        <v>1187</v>
      </c>
      <c r="J320" s="153" t="s">
        <v>1106</v>
      </c>
      <c r="K320" s="38" t="s">
        <v>87</v>
      </c>
      <c r="L320" s="42" t="s">
        <v>52</v>
      </c>
      <c r="M320" s="43" t="s">
        <v>53</v>
      </c>
      <c r="N320" s="38" t="s">
        <v>88</v>
      </c>
      <c r="O320" s="44">
        <v>0.5</v>
      </c>
      <c r="P320" s="45" t="s">
        <v>55</v>
      </c>
      <c r="Q320" s="45" t="s">
        <v>1188</v>
      </c>
      <c r="R320" s="46" t="str">
        <f>Таблица1[[#This Row],[Task number]]</f>
        <v>71-00/101</v>
      </c>
      <c r="S320" s="55" t="str">
        <f>Таблица1[[#This Row],[Item Name]]&amp;" - "&amp;Таблица1[[#This Row],[Task Description]]&amp;". "&amp;Таблица1[[#This Row],[Data Module Reference]]</f>
        <v>Power plant torque limiter - Operational test. 12-B-71-00-00-00A-903G-A</v>
      </c>
      <c r="T320" s="129">
        <v>600</v>
      </c>
      <c r="U320" s="129"/>
      <c r="V320" s="129">
        <v>12</v>
      </c>
      <c r="W320" s="49">
        <v>1356</v>
      </c>
      <c r="X320" s="49">
        <v>886</v>
      </c>
      <c r="Y320" s="50">
        <v>45652</v>
      </c>
      <c r="Z320" s="51">
        <f>IF(Таблица1[[#This Row],[F.H.]]=0,"---",Таблица1[[#This Row],[F.H.]]+Таблица1[[#This Row],[Last F.H.]])</f>
        <v>1956</v>
      </c>
      <c r="AA320" s="52" t="str">
        <f>IF(Таблица1[[#This Row],[LND]]=0,"---",Таблица1[[#This Row],[LND]]+Таблица1[[#This Row],[Last LND]])</f>
        <v>---</v>
      </c>
      <c r="AB320" s="53">
        <f>IF(Таблица1[[#This Row],[MON]]=0,"---",Таблица1[[#This Row],[Last CAL]]+(Таблица1[[#This Row],[MON]]*30.4375))</f>
        <v>46017.25</v>
      </c>
      <c r="AC320" s="54">
        <f>IF(Таблица1[[#This Row],[Next  F.H.]]="---","---",Таблица1[[#This Row],[Next  F.H.]]-$P$1)</f>
        <v>600</v>
      </c>
      <c r="AD320" s="54" t="str">
        <f>IF(Таблица1[[#This Row],[Next LND]]="---","---",Таблица1[[#This Row],[Next LND]]-$S$1)</f>
        <v>---</v>
      </c>
      <c r="AE320" s="54">
        <f ca="1">IF(Таблица1[[#This Row],[Next CAL]]="---","---",Таблица1[[#This Row],[Next CAL]]-$U$1)</f>
        <v>234.25</v>
      </c>
    </row>
    <row r="321" spans="2:32" ht="36" customHeight="1" x14ac:dyDescent="0.25">
      <c r="B321" s="36">
        <v>71</v>
      </c>
      <c r="C321" s="37" t="s">
        <v>81</v>
      </c>
      <c r="D321" s="38" t="s">
        <v>1189</v>
      </c>
      <c r="E321" s="39" t="s">
        <v>1190</v>
      </c>
      <c r="F321" s="39" t="s">
        <v>232</v>
      </c>
      <c r="G321" s="39"/>
      <c r="H321" s="39" t="s">
        <v>1105</v>
      </c>
      <c r="I321" s="40" t="s">
        <v>1191</v>
      </c>
      <c r="J321" s="153" t="s">
        <v>1106</v>
      </c>
      <c r="K321" s="38" t="s">
        <v>87</v>
      </c>
      <c r="L321" s="42" t="s">
        <v>52</v>
      </c>
      <c r="M321" s="43" t="s">
        <v>53</v>
      </c>
      <c r="N321" s="38" t="s">
        <v>88</v>
      </c>
      <c r="O321" s="44">
        <v>0.5</v>
      </c>
      <c r="P321" s="45" t="s">
        <v>55</v>
      </c>
      <c r="Q321" s="45" t="s">
        <v>55</v>
      </c>
      <c r="R321" s="46" t="str">
        <f>Таблица1[[#This Row],[Task number]]</f>
        <v>71-00/102</v>
      </c>
      <c r="S321" s="55" t="str">
        <f>Таблица1[[#This Row],[Item Name]]&amp;" - "&amp;Таблица1[[#This Row],[Task Description]]&amp;". "&amp;Таблица1[[#This Row],[Data Module Reference]]</f>
        <v>Power plant performance - Operational test. 12-B-71-00-00-00A-903H-A</v>
      </c>
      <c r="T321" s="129">
        <v>600</v>
      </c>
      <c r="U321" s="129"/>
      <c r="V321" s="129">
        <v>12</v>
      </c>
      <c r="W321" s="49">
        <v>1356</v>
      </c>
      <c r="X321" s="49">
        <v>886</v>
      </c>
      <c r="Y321" s="50">
        <v>45652</v>
      </c>
      <c r="Z321" s="51">
        <f>IF(Таблица1[[#This Row],[F.H.]]=0,"---",Таблица1[[#This Row],[F.H.]]+Таблица1[[#This Row],[Last F.H.]])</f>
        <v>1956</v>
      </c>
      <c r="AA321" s="52" t="str">
        <f>IF(Таблица1[[#This Row],[LND]]=0,"---",Таблица1[[#This Row],[LND]]+Таблица1[[#This Row],[Last LND]])</f>
        <v>---</v>
      </c>
      <c r="AB321" s="53">
        <f>IF(Таблица1[[#This Row],[MON]]=0,"---",Таблица1[[#This Row],[Last CAL]]+(Таблица1[[#This Row],[MON]]*30.4375))</f>
        <v>46017.25</v>
      </c>
      <c r="AC321" s="54">
        <f>IF(Таблица1[[#This Row],[Next  F.H.]]="---","---",Таблица1[[#This Row],[Next  F.H.]]-$P$1)</f>
        <v>600</v>
      </c>
      <c r="AD321" s="54" t="str">
        <f>IF(Таблица1[[#This Row],[Next LND]]="---","---",Таблица1[[#This Row],[Next LND]]-$S$1)</f>
        <v>---</v>
      </c>
      <c r="AE321" s="54">
        <f ca="1">IF(Таблица1[[#This Row],[Next CAL]]="---","---",Таблица1[[#This Row],[Next CAL]]-$U$1)</f>
        <v>234.25</v>
      </c>
    </row>
    <row r="322" spans="2:32" ht="36" customHeight="1" x14ac:dyDescent="0.25">
      <c r="B322" s="36">
        <v>71</v>
      </c>
      <c r="C322" s="37" t="s">
        <v>81</v>
      </c>
      <c r="D322" s="38" t="s">
        <v>1192</v>
      </c>
      <c r="E322" s="39" t="s">
        <v>1193</v>
      </c>
      <c r="F322" s="39" t="s">
        <v>63</v>
      </c>
      <c r="G322" s="39"/>
      <c r="H322" s="39" t="s">
        <v>1105</v>
      </c>
      <c r="I322" s="40" t="s">
        <v>1194</v>
      </c>
      <c r="J322" s="153" t="s">
        <v>1106</v>
      </c>
      <c r="K322" s="38" t="s">
        <v>106</v>
      </c>
      <c r="L322" s="42" t="s">
        <v>52</v>
      </c>
      <c r="M322" s="43" t="s">
        <v>53</v>
      </c>
      <c r="N322" s="38" t="s">
        <v>54</v>
      </c>
      <c r="O322" s="44">
        <v>1</v>
      </c>
      <c r="P322" s="45" t="s">
        <v>55</v>
      </c>
      <c r="Q322" s="45" t="s">
        <v>55</v>
      </c>
      <c r="R322" s="46" t="str">
        <f>Таблица1[[#This Row],[Task number]]</f>
        <v>71-00/107</v>
      </c>
      <c r="S322" s="55" t="str">
        <f>Таблица1[[#This Row],[Item Name]]&amp;" - "&amp;Таблица1[[#This Row],[Task Description]]&amp;". "&amp;Таблица1[[#This Row],[Data Module Reference]]</f>
        <v>Engine torque and stick pusher torque transducer electrical connectors - Clean. 12-B-71-00-03-00A-250A-A</v>
      </c>
      <c r="T322" s="129">
        <v>600</v>
      </c>
      <c r="U322" s="129"/>
      <c r="V322" s="129">
        <v>12</v>
      </c>
      <c r="W322" s="49">
        <v>1356</v>
      </c>
      <c r="X322" s="49">
        <v>886</v>
      </c>
      <c r="Y322" s="50">
        <v>45652</v>
      </c>
      <c r="Z322" s="51">
        <f>IF(Таблица1[[#This Row],[F.H.]]=0,"---",Таблица1[[#This Row],[F.H.]]+Таблица1[[#This Row],[Last F.H.]])</f>
        <v>1956</v>
      </c>
      <c r="AA322" s="52" t="str">
        <f>IF(Таблица1[[#This Row],[LND]]=0,"---",Таблица1[[#This Row],[LND]]+Таблица1[[#This Row],[Last LND]])</f>
        <v>---</v>
      </c>
      <c r="AB322" s="53">
        <f>IF(Таблица1[[#This Row],[MON]]=0,"---",Таблица1[[#This Row],[Last CAL]]+(Таблица1[[#This Row],[MON]]*30.4375))</f>
        <v>46017.25</v>
      </c>
      <c r="AC322" s="54">
        <f>IF(Таблица1[[#This Row],[Next  F.H.]]="---","---",Таблица1[[#This Row],[Next  F.H.]]-$P$1)</f>
        <v>600</v>
      </c>
      <c r="AD322" s="54" t="str">
        <f>IF(Таблица1[[#This Row],[Next LND]]="---","---",Таблица1[[#This Row],[Next LND]]-$S$1)</f>
        <v>---</v>
      </c>
      <c r="AE322" s="54">
        <f ca="1">IF(Таблица1[[#This Row],[Next CAL]]="---","---",Таблица1[[#This Row],[Next CAL]]-$U$1)</f>
        <v>234.25</v>
      </c>
    </row>
    <row r="323" spans="2:32" ht="36" customHeight="1" x14ac:dyDescent="0.25">
      <c r="B323" s="36">
        <v>76</v>
      </c>
      <c r="C323" s="37" t="s">
        <v>446</v>
      </c>
      <c r="D323" s="38" t="s">
        <v>1195</v>
      </c>
      <c r="E323" s="39" t="s">
        <v>1196</v>
      </c>
      <c r="F323" s="39" t="s">
        <v>96</v>
      </c>
      <c r="G323" s="39"/>
      <c r="H323" s="39" t="s">
        <v>1105</v>
      </c>
      <c r="I323" s="40" t="s">
        <v>80</v>
      </c>
      <c r="J323" s="153" t="s">
        <v>1106</v>
      </c>
      <c r="K323" s="38" t="s">
        <v>87</v>
      </c>
      <c r="L323" s="42" t="s">
        <v>52</v>
      </c>
      <c r="M323" s="43" t="s">
        <v>53</v>
      </c>
      <c r="N323" s="38" t="s">
        <v>54</v>
      </c>
      <c r="O323" s="44">
        <v>1</v>
      </c>
      <c r="P323" s="45" t="s">
        <v>55</v>
      </c>
      <c r="Q323" s="45" t="s">
        <v>55</v>
      </c>
      <c r="R323" s="46" t="str">
        <f>Таблица1[[#This Row],[Task number]]</f>
        <v>76-00/210</v>
      </c>
      <c r="S323" s="55" t="str">
        <f>Таблица1[[#This Row],[Item Name]]&amp;" - "&amp;Таблица1[[#This Row],[Task Description]]&amp;". "&amp;Таблица1[[#This Row],[Data Module Reference]]</f>
        <v>Engine controls in engine compartment - Examine. -</v>
      </c>
      <c r="T323" s="129">
        <v>600</v>
      </c>
      <c r="U323" s="129"/>
      <c r="V323" s="129">
        <v>12</v>
      </c>
      <c r="W323" s="49">
        <v>1356</v>
      </c>
      <c r="X323" s="49">
        <v>886</v>
      </c>
      <c r="Y323" s="50">
        <v>45652</v>
      </c>
      <c r="Z323" s="51">
        <f>IF(Таблица1[[#This Row],[F.H.]]=0,"---",Таблица1[[#This Row],[F.H.]]+Таблица1[[#This Row],[Last F.H.]])</f>
        <v>1956</v>
      </c>
      <c r="AA323" s="52" t="str">
        <f>IF(Таблица1[[#This Row],[LND]]=0,"---",Таблица1[[#This Row],[LND]]+Таблица1[[#This Row],[Last LND]])</f>
        <v>---</v>
      </c>
      <c r="AB323" s="53">
        <f>IF(Таблица1[[#This Row],[MON]]=0,"---",Таблица1[[#This Row],[Last CAL]]+(Таблица1[[#This Row],[MON]]*30.4375))</f>
        <v>46017.25</v>
      </c>
      <c r="AC323" s="54">
        <f>IF(Таблица1[[#This Row],[Next  F.H.]]="---","---",Таблица1[[#This Row],[Next  F.H.]]-$P$1)</f>
        <v>600</v>
      </c>
      <c r="AD323" s="54" t="str">
        <f>IF(Таблица1[[#This Row],[Next LND]]="---","---",Таблица1[[#This Row],[Next LND]]-$S$1)</f>
        <v>---</v>
      </c>
      <c r="AE323" s="54">
        <f ca="1">IF(Таблица1[[#This Row],[Next CAL]]="---","---",Таблица1[[#This Row],[Next CAL]]-$U$1)</f>
        <v>234.25</v>
      </c>
    </row>
    <row r="324" spans="2:32" ht="36" customHeight="1" x14ac:dyDescent="0.25">
      <c r="B324" s="36">
        <v>79</v>
      </c>
      <c r="C324" s="37" t="s">
        <v>110</v>
      </c>
      <c r="D324" s="38" t="s">
        <v>1197</v>
      </c>
      <c r="E324" s="39" t="s">
        <v>1198</v>
      </c>
      <c r="F324" s="39" t="s">
        <v>232</v>
      </c>
      <c r="G324" s="39"/>
      <c r="H324" s="39" t="s">
        <v>1105</v>
      </c>
      <c r="I324" s="40" t="s">
        <v>1199</v>
      </c>
      <c r="J324" s="153" t="s">
        <v>1106</v>
      </c>
      <c r="K324" s="38" t="s">
        <v>191</v>
      </c>
      <c r="L324" s="42" t="s">
        <v>52</v>
      </c>
      <c r="M324" s="43" t="s">
        <v>53</v>
      </c>
      <c r="N324" s="38" t="s">
        <v>54</v>
      </c>
      <c r="O324" s="44">
        <v>0.5</v>
      </c>
      <c r="P324" s="45" t="s">
        <v>55</v>
      </c>
      <c r="Q324" s="45" t="s">
        <v>55</v>
      </c>
      <c r="R324" s="46" t="str">
        <f>Таблица1[[#This Row],[Task number]]</f>
        <v>79-00/422</v>
      </c>
      <c r="S324" s="55" t="str">
        <f>Таблица1[[#This Row],[Item Name]]&amp;" - "&amp;Таблица1[[#This Row],[Task Description]]&amp;". "&amp;Таблица1[[#This Row],[Data Module Reference]]</f>
        <v>Oil filler cap/dipstick - Operational test. 12-B-79-30-06-00A-903A-A</v>
      </c>
      <c r="T324" s="129">
        <v>600</v>
      </c>
      <c r="U324" s="129"/>
      <c r="V324" s="129">
        <v>12</v>
      </c>
      <c r="W324" s="49">
        <v>1356</v>
      </c>
      <c r="X324" s="49">
        <v>886</v>
      </c>
      <c r="Y324" s="50">
        <v>45652</v>
      </c>
      <c r="Z324" s="51">
        <f>IF(Таблица1[[#This Row],[F.H.]]=0,"---",Таблица1[[#This Row],[F.H.]]+Таблица1[[#This Row],[Last F.H.]])</f>
        <v>1956</v>
      </c>
      <c r="AA324" s="52" t="str">
        <f>IF(Таблица1[[#This Row],[LND]]=0,"---",Таблица1[[#This Row],[LND]]+Таблица1[[#This Row],[Last LND]])</f>
        <v>---</v>
      </c>
      <c r="AB324" s="53">
        <f>IF(Таблица1[[#This Row],[MON]]=0,"---",Таблица1[[#This Row],[Last CAL]]+(Таблица1[[#This Row],[MON]]*30.4375))</f>
        <v>46017.25</v>
      </c>
      <c r="AC324" s="54">
        <f>IF(Таблица1[[#This Row],[Next  F.H.]]="---","---",Таблица1[[#This Row],[Next  F.H.]]-$P$1)</f>
        <v>600</v>
      </c>
      <c r="AD324" s="54" t="str">
        <f>IF(Таблица1[[#This Row],[Next LND]]="---","---",Таблица1[[#This Row],[Next LND]]-$S$1)</f>
        <v>---</v>
      </c>
      <c r="AE324" s="54">
        <f ca="1">IF(Таблица1[[#This Row],[Next CAL]]="---","---",Таблица1[[#This Row],[Next CAL]]-$U$1)</f>
        <v>234.25</v>
      </c>
    </row>
    <row r="325" spans="2:32" ht="36" customHeight="1" x14ac:dyDescent="0.25">
      <c r="B325" s="36">
        <v>6</v>
      </c>
      <c r="C325" s="37" t="s">
        <v>202</v>
      </c>
      <c r="D325" s="38" t="s">
        <v>1200</v>
      </c>
      <c r="E325" s="39" t="s">
        <v>1104</v>
      </c>
      <c r="F325" s="39" t="s">
        <v>205</v>
      </c>
      <c r="G325" s="39"/>
      <c r="H325" s="39" t="s">
        <v>1105</v>
      </c>
      <c r="I325" s="40" t="s">
        <v>207</v>
      </c>
      <c r="J325" s="153" t="s">
        <v>1201</v>
      </c>
      <c r="K325" s="38" t="s">
        <v>51</v>
      </c>
      <c r="L325" s="42" t="s">
        <v>52</v>
      </c>
      <c r="M325" s="43" t="s">
        <v>53</v>
      </c>
      <c r="N325" s="38" t="s">
        <v>54</v>
      </c>
      <c r="O325" s="44">
        <v>1</v>
      </c>
      <c r="P325" s="45" t="s">
        <v>55</v>
      </c>
      <c r="Q325" s="45" t="s">
        <v>55</v>
      </c>
      <c r="R325" s="46" t="str">
        <f>Таблица1[[#This Row],[Task number]]</f>
        <v>06-00/582</v>
      </c>
      <c r="S325" s="55" t="str">
        <f>Таблица1[[#This Row],[Item Name]]&amp;" - "&amp;Таблица1[[#This Row],[Task Description]]&amp;". "&amp;Таблица1[[#This Row],[Data Module Reference]]</f>
        <v>Access panels, engine: 41AT, 42AB, 42AT - Remove and examine. 12-B-06-20-00-00A-040A-A</v>
      </c>
      <c r="T325" s="129">
        <v>600</v>
      </c>
      <c r="U325" s="129"/>
      <c r="V325" s="129">
        <v>12</v>
      </c>
      <c r="W325" s="49">
        <v>1356</v>
      </c>
      <c r="X325" s="49">
        <v>886</v>
      </c>
      <c r="Y325" s="50">
        <v>45652</v>
      </c>
      <c r="Z325" s="51">
        <f>IF(Таблица1[[#This Row],[F.H.]]=0,"---",Таблица1[[#This Row],[F.H.]]+Таблица1[[#This Row],[Last F.H.]])</f>
        <v>1956</v>
      </c>
      <c r="AA325" s="52" t="str">
        <f>IF(Таблица1[[#This Row],[LND]]=0,"---",Таблица1[[#This Row],[LND]]+Таблица1[[#This Row],[Last LND]])</f>
        <v>---</v>
      </c>
      <c r="AB325" s="53">
        <f>IF(Таблица1[[#This Row],[MON]]=0,"---",Таблица1[[#This Row],[Last CAL]]+(Таблица1[[#This Row],[MON]]*30.4375))</f>
        <v>46017.25</v>
      </c>
      <c r="AC325" s="54">
        <f>IF(Таблица1[[#This Row],[Next  F.H.]]="---","---",Таблица1[[#This Row],[Next  F.H.]]-$P$1)</f>
        <v>600</v>
      </c>
      <c r="AD325" s="54" t="str">
        <f>IF(Таблица1[[#This Row],[Next LND]]="---","---",Таблица1[[#This Row],[Next LND]]-$S$1)</f>
        <v>---</v>
      </c>
      <c r="AE325" s="54">
        <f ca="1">IF(Таблица1[[#This Row],[Next CAL]]="---","---",Таблица1[[#This Row],[Next CAL]]-$U$1)</f>
        <v>234.25</v>
      </c>
    </row>
    <row r="326" spans="2:32" ht="36" customHeight="1" x14ac:dyDescent="0.25">
      <c r="B326" s="36">
        <v>28</v>
      </c>
      <c r="C326" s="37" t="s">
        <v>636</v>
      </c>
      <c r="D326" s="38" t="s">
        <v>1202</v>
      </c>
      <c r="E326" s="39" t="s">
        <v>1203</v>
      </c>
      <c r="F326" s="39" t="s">
        <v>1204</v>
      </c>
      <c r="G326" s="39" t="s">
        <v>1205</v>
      </c>
      <c r="H326" s="39" t="s">
        <v>1105</v>
      </c>
      <c r="I326" s="40" t="s">
        <v>80</v>
      </c>
      <c r="J326" s="153" t="s">
        <v>1201</v>
      </c>
      <c r="K326" s="38" t="s">
        <v>87</v>
      </c>
      <c r="L326" s="42" t="s">
        <v>52</v>
      </c>
      <c r="M326" s="43" t="s">
        <v>53</v>
      </c>
      <c r="N326" s="38" t="s">
        <v>54</v>
      </c>
      <c r="O326" s="44">
        <v>1</v>
      </c>
      <c r="P326" s="45" t="s">
        <v>55</v>
      </c>
      <c r="Q326" s="45" t="s">
        <v>55</v>
      </c>
      <c r="R326" s="46" t="str">
        <f>Таблица1[[#This Row],[Task number]]</f>
        <v>28-20/149</v>
      </c>
      <c r="S326" s="55" t="str">
        <f>Таблица1[[#This Row],[Item Name]]&amp;" - "&amp;Таблица1[[#This Row],[Task Description]]&amp;". "&amp;Таблица1[[#This Row],[Data Module Reference]]</f>
        <v>Firewall shutoff valve - Operate FUEL EMERG SHUTOFF lever and make sure firewall shutoff valve opens and closes fully to each dead stop.. -</v>
      </c>
      <c r="T326" s="129">
        <v>600</v>
      </c>
      <c r="U326" s="129"/>
      <c r="V326" s="129">
        <v>12</v>
      </c>
      <c r="W326" s="49">
        <v>1356</v>
      </c>
      <c r="X326" s="49">
        <v>886</v>
      </c>
      <c r="Y326" s="50">
        <v>45652</v>
      </c>
      <c r="Z326" s="51">
        <f>IF(Таблица1[[#This Row],[F.H.]]=0,"---",Таблица1[[#This Row],[F.H.]]+Таблица1[[#This Row],[Last F.H.]])</f>
        <v>1956</v>
      </c>
      <c r="AA326" s="52" t="str">
        <f>IF(Таблица1[[#This Row],[LND]]=0,"---",Таблица1[[#This Row],[LND]]+Таблица1[[#This Row],[Last LND]])</f>
        <v>---</v>
      </c>
      <c r="AB326" s="53">
        <f>IF(Таблица1[[#This Row],[MON]]=0,"---",Таблица1[[#This Row],[Last CAL]]+(Таблица1[[#This Row],[MON]]*30.4375))</f>
        <v>46017.25</v>
      </c>
      <c r="AC326" s="54">
        <f>IF(Таблица1[[#This Row],[Next  F.H.]]="---","---",Таблица1[[#This Row],[Next  F.H.]]-$P$1)</f>
        <v>600</v>
      </c>
      <c r="AD326" s="54" t="str">
        <f>IF(Таблица1[[#This Row],[Next LND]]="---","---",Таблица1[[#This Row],[Next LND]]-$S$1)</f>
        <v>---</v>
      </c>
      <c r="AE326" s="54">
        <f ca="1">IF(Таблица1[[#This Row],[Next CAL]]="---","---",Таблица1[[#This Row],[Next CAL]]-$U$1)</f>
        <v>234.25</v>
      </c>
    </row>
    <row r="327" spans="2:32" s="131" customFormat="1" ht="36" customHeight="1" x14ac:dyDescent="0.25">
      <c r="B327" s="56">
        <v>35</v>
      </c>
      <c r="C327" s="57" t="s">
        <v>379</v>
      </c>
      <c r="D327" s="58" t="s">
        <v>1206</v>
      </c>
      <c r="E327" s="59" t="s">
        <v>1207</v>
      </c>
      <c r="F327" s="59" t="s">
        <v>232</v>
      </c>
      <c r="G327" s="59"/>
      <c r="H327" s="59" t="s">
        <v>1083</v>
      </c>
      <c r="I327" s="60" t="s">
        <v>1208</v>
      </c>
      <c r="J327" s="61" t="s">
        <v>1209</v>
      </c>
      <c r="K327" s="58" t="s">
        <v>106</v>
      </c>
      <c r="L327" s="63" t="s">
        <v>52</v>
      </c>
      <c r="M327" s="64" t="s">
        <v>53</v>
      </c>
      <c r="N327" s="58" t="s">
        <v>54</v>
      </c>
      <c r="O327" s="65">
        <v>1</v>
      </c>
      <c r="P327" s="61"/>
      <c r="Q327" s="61"/>
      <c r="R327" s="66" t="str">
        <f>Таблица1[[#This Row],[Task number]]</f>
        <v>*35-20/459</v>
      </c>
      <c r="S327" s="67" t="str">
        <f>Таблица1[[#This Row],[Item Name]]&amp;" - "&amp;Таблица1[[#This Row],[Task Description]]&amp;". "&amp;Таблица1[[#This Row],[Data Module Reference]]</f>
        <v>Passenger oxygen (plug-in mask) system (if installed) - Operational test. 12-B-35-00-00-00A-903A-A</v>
      </c>
      <c r="T327" s="132"/>
      <c r="U327" s="132"/>
      <c r="V327" s="132"/>
      <c r="W327" s="68"/>
      <c r="X327" s="68"/>
      <c r="Y327" s="69"/>
      <c r="Z327" s="70" t="str">
        <f>IF(Таблица1[[#This Row],[F.H.]]=0,"---",Таблица1[[#This Row],[F.H.]]+Таблица1[[#This Row],[Last F.H.]])</f>
        <v>---</v>
      </c>
      <c r="AA327" s="71" t="str">
        <f>IF(Таблица1[[#This Row],[LND]]=0,"---",Таблица1[[#This Row],[LND]]+Таблица1[[#This Row],[Last LND]])</f>
        <v>---</v>
      </c>
      <c r="AB327" s="72" t="str">
        <f>IF(Таблица1[[#This Row],[MON]]=0,"---",Таблица1[[#This Row],[Last CAL]]+(Таблица1[[#This Row],[MON]]*30.4375))</f>
        <v>---</v>
      </c>
      <c r="AC327" s="71" t="str">
        <f>IF(Таблица1[[#This Row],[Next  F.H.]]="---","---",Таблица1[[#This Row],[Next  F.H.]]-$P$1)</f>
        <v>---</v>
      </c>
      <c r="AD327" s="71" t="str">
        <f>IF(Таблица1[[#This Row],[Next LND]]="---","---",Таблица1[[#This Row],[Next LND]]-$S$1)</f>
        <v>---</v>
      </c>
      <c r="AE327" s="71" t="str">
        <f>IF(Таблица1[[#This Row],[Next CAL]]="---","---",Таблица1[[#This Row],[Next CAL]]-$U$1)</f>
        <v>---</v>
      </c>
      <c r="AF327" s="73" t="s">
        <v>107</v>
      </c>
    </row>
    <row r="328" spans="2:32" ht="36" customHeight="1" x14ac:dyDescent="0.25">
      <c r="B328" s="36">
        <v>6</v>
      </c>
      <c r="C328" s="37" t="s">
        <v>202</v>
      </c>
      <c r="D328" s="38" t="s">
        <v>1210</v>
      </c>
      <c r="E328" s="39" t="s">
        <v>222</v>
      </c>
      <c r="F328" s="39" t="s">
        <v>205</v>
      </c>
      <c r="G328" s="39"/>
      <c r="H328" s="39" t="s">
        <v>1083</v>
      </c>
      <c r="I328" s="40" t="s">
        <v>207</v>
      </c>
      <c r="J328" s="154" t="s">
        <v>1211</v>
      </c>
      <c r="K328" s="38" t="s">
        <v>51</v>
      </c>
      <c r="L328" s="42" t="s">
        <v>52</v>
      </c>
      <c r="M328" s="43" t="s">
        <v>53</v>
      </c>
      <c r="N328" s="38" t="s">
        <v>54</v>
      </c>
      <c r="O328" s="44">
        <v>1</v>
      </c>
      <c r="P328" s="45" t="s">
        <v>55</v>
      </c>
      <c r="Q328" s="45" t="s">
        <v>55</v>
      </c>
      <c r="R328" s="46" t="str">
        <f>Таблица1[[#This Row],[Task number]]</f>
        <v>06-00/602</v>
      </c>
      <c r="S32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28" s="129">
        <v>600</v>
      </c>
      <c r="U328" s="129"/>
      <c r="V328" s="129"/>
      <c r="W328" s="49">
        <v>1132</v>
      </c>
      <c r="X328" s="49">
        <v>821</v>
      </c>
      <c r="Y328" s="50">
        <v>45036</v>
      </c>
      <c r="Z328" s="51">
        <f>IF(Таблица1[[#This Row],[F.H.]]=0,"---",Таблица1[[#This Row],[F.H.]]+Таблица1[[#This Row],[Last F.H.]])</f>
        <v>1732</v>
      </c>
      <c r="AA328" s="52" t="str">
        <f>IF(Таблица1[[#This Row],[LND]]=0,"---",Таблица1[[#This Row],[LND]]+Таблица1[[#This Row],[Last LND]])</f>
        <v>---</v>
      </c>
      <c r="AB328" s="53" t="str">
        <f>IF(Таблица1[[#This Row],[MON]]=0,"---",Таблица1[[#This Row],[Last CAL]]+(Таблица1[[#This Row],[MON]]*30.4375))</f>
        <v>---</v>
      </c>
      <c r="AC328" s="54">
        <f>IF(Таблица1[[#This Row],[Next  F.H.]]="---","---",Таблица1[[#This Row],[Next  F.H.]]-$P$1)</f>
        <v>376</v>
      </c>
      <c r="AD328" s="54" t="str">
        <f>IF(Таблица1[[#This Row],[Next LND]]="---","---",Таблица1[[#This Row],[Next LND]]-$S$1)</f>
        <v>---</v>
      </c>
      <c r="AE328" s="54" t="str">
        <f>IF(Таблица1[[#This Row],[Next CAL]]="---","---",Таблица1[[#This Row],[Next CAL]]-$U$1)</f>
        <v>---</v>
      </c>
    </row>
    <row r="329" spans="2:32" ht="36" customHeight="1" x14ac:dyDescent="0.25">
      <c r="B329" s="36">
        <v>6</v>
      </c>
      <c r="C329" s="37" t="s">
        <v>202</v>
      </c>
      <c r="D329" s="38" t="s">
        <v>1212</v>
      </c>
      <c r="E329" s="39" t="s">
        <v>222</v>
      </c>
      <c r="F329" s="39" t="s">
        <v>210</v>
      </c>
      <c r="G329" s="39"/>
      <c r="H329" s="39" t="s">
        <v>1083</v>
      </c>
      <c r="I329" s="40" t="s">
        <v>207</v>
      </c>
      <c r="J329" s="154" t="s">
        <v>1211</v>
      </c>
      <c r="K329" s="38" t="s">
        <v>51</v>
      </c>
      <c r="L329" s="42" t="s">
        <v>52</v>
      </c>
      <c r="M329" s="43" t="s">
        <v>53</v>
      </c>
      <c r="N329" s="38" t="s">
        <v>88</v>
      </c>
      <c r="O329" s="44">
        <v>1</v>
      </c>
      <c r="P329" s="45" t="s">
        <v>55</v>
      </c>
      <c r="Q329" s="45" t="s">
        <v>55</v>
      </c>
      <c r="R329" s="46" t="str">
        <f>Таблица1[[#This Row],[Task number]]</f>
        <v>06-00/603</v>
      </c>
      <c r="S32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329" s="129">
        <v>600</v>
      </c>
      <c r="U329" s="129"/>
      <c r="V329" s="129"/>
      <c r="W329" s="49">
        <v>1132</v>
      </c>
      <c r="X329" s="49">
        <v>821</v>
      </c>
      <c r="Y329" s="50">
        <v>45036</v>
      </c>
      <c r="Z329" s="51">
        <f>IF(Таблица1[[#This Row],[F.H.]]=0,"---",Таблица1[[#This Row],[F.H.]]+Таблица1[[#This Row],[Last F.H.]])</f>
        <v>1732</v>
      </c>
      <c r="AA329" s="52" t="str">
        <f>IF(Таблица1[[#This Row],[LND]]=0,"---",Таблица1[[#This Row],[LND]]+Таблица1[[#This Row],[Last LND]])</f>
        <v>---</v>
      </c>
      <c r="AB329" s="53" t="str">
        <f>IF(Таблица1[[#This Row],[MON]]=0,"---",Таблица1[[#This Row],[Last CAL]]+(Таблица1[[#This Row],[MON]]*30.4375))</f>
        <v>---</v>
      </c>
      <c r="AC329" s="54">
        <f>IF(Таблица1[[#This Row],[Next  F.H.]]="---","---",Таблица1[[#This Row],[Next  F.H.]]-$P$1)</f>
        <v>376</v>
      </c>
      <c r="AD329" s="54" t="str">
        <f>IF(Таблица1[[#This Row],[Next LND]]="---","---",Таблица1[[#This Row],[Next LND]]-$S$1)</f>
        <v>---</v>
      </c>
      <c r="AE329" s="54" t="str">
        <f>IF(Таблица1[[#This Row],[Next CAL]]="---","---",Таблица1[[#This Row],[Next CAL]]-$U$1)</f>
        <v>---</v>
      </c>
    </row>
    <row r="330" spans="2:32" ht="36" customHeight="1" x14ac:dyDescent="0.25">
      <c r="B330" s="36">
        <v>21</v>
      </c>
      <c r="C330" s="76" t="s">
        <v>229</v>
      </c>
      <c r="D330" s="38" t="s">
        <v>1213</v>
      </c>
      <c r="E330" s="39" t="s">
        <v>1214</v>
      </c>
      <c r="F330" s="39" t="s">
        <v>1215</v>
      </c>
      <c r="G330" s="39"/>
      <c r="H330" s="39" t="s">
        <v>1083</v>
      </c>
      <c r="I330" s="40" t="s">
        <v>1216</v>
      </c>
      <c r="J330" s="154" t="s">
        <v>1211</v>
      </c>
      <c r="K330" s="38" t="s">
        <v>87</v>
      </c>
      <c r="L330" s="42" t="s">
        <v>52</v>
      </c>
      <c r="M330" s="43" t="s">
        <v>53</v>
      </c>
      <c r="N330" s="38" t="s">
        <v>88</v>
      </c>
      <c r="O330" s="44">
        <v>3</v>
      </c>
      <c r="P330" s="45" t="s">
        <v>1217</v>
      </c>
      <c r="Q330" s="45" t="s">
        <v>1218</v>
      </c>
      <c r="R330" s="46" t="str">
        <f>Таблица1[[#This Row],[Task number]]</f>
        <v>21-40/55</v>
      </c>
      <c r="S330" s="55" t="str">
        <f>Таблица1[[#This Row],[Item Name]]&amp;" - "&amp;Таблица1[[#This Row],[Task Description]]&amp;". "&amp;Таблица1[[#This Row],[Data Module Reference]]</f>
        <v>Cold air unit - Add oil. 12-B-21-40-02-00A-902A-A</v>
      </c>
      <c r="T330" s="129">
        <v>600</v>
      </c>
      <c r="U330" s="129"/>
      <c r="V330" s="129"/>
      <c r="W330" s="49">
        <v>1132</v>
      </c>
      <c r="X330" s="49">
        <v>821</v>
      </c>
      <c r="Y330" s="50">
        <v>45036</v>
      </c>
      <c r="Z330" s="51">
        <f>IF(Таблица1[[#This Row],[F.H.]]=0,"---",Таблица1[[#This Row],[F.H.]]+Таблица1[[#This Row],[Last F.H.]])</f>
        <v>1732</v>
      </c>
      <c r="AA330" s="52" t="str">
        <f>IF(Таблица1[[#This Row],[LND]]=0,"---",Таблица1[[#This Row],[LND]]+Таблица1[[#This Row],[Last LND]])</f>
        <v>---</v>
      </c>
      <c r="AB330" s="53" t="str">
        <f>IF(Таблица1[[#This Row],[MON]]=0,"---",Таблица1[[#This Row],[Last CAL]]+(Таблица1[[#This Row],[MON]]*30.4375))</f>
        <v>---</v>
      </c>
      <c r="AC330" s="54">
        <f>IF(Таблица1[[#This Row],[Next  F.H.]]="---","---",Таблица1[[#This Row],[Next  F.H.]]-$P$1)</f>
        <v>376</v>
      </c>
      <c r="AD330" s="54" t="str">
        <f>IF(Таблица1[[#This Row],[Next LND]]="---","---",Таблица1[[#This Row],[Next LND]]-$S$1)</f>
        <v>---</v>
      </c>
      <c r="AE330" s="54" t="str">
        <f>IF(Таблица1[[#This Row],[Next CAL]]="---","---",Таблица1[[#This Row],[Next CAL]]-$U$1)</f>
        <v>---</v>
      </c>
    </row>
    <row r="331" spans="2:32" ht="36" customHeight="1" x14ac:dyDescent="0.25">
      <c r="B331" s="36">
        <v>21</v>
      </c>
      <c r="C331" s="76" t="s">
        <v>229</v>
      </c>
      <c r="D331" s="38" t="s">
        <v>1219</v>
      </c>
      <c r="E331" s="39" t="s">
        <v>1220</v>
      </c>
      <c r="F331" s="39" t="s">
        <v>143</v>
      </c>
      <c r="G331" s="39"/>
      <c r="H331" s="39" t="s">
        <v>1083</v>
      </c>
      <c r="I331" s="40" t="s">
        <v>1221</v>
      </c>
      <c r="J331" s="154" t="s">
        <v>1211</v>
      </c>
      <c r="K331" s="38" t="s">
        <v>87</v>
      </c>
      <c r="L331" s="42" t="s">
        <v>52</v>
      </c>
      <c r="M331" s="43" t="s">
        <v>53</v>
      </c>
      <c r="N331" s="38" t="s">
        <v>54</v>
      </c>
      <c r="O331" s="44">
        <v>1</v>
      </c>
      <c r="P331" s="45" t="s">
        <v>1222</v>
      </c>
      <c r="Q331" s="45" t="s">
        <v>55</v>
      </c>
      <c r="R331" s="46" t="str">
        <f>Таблица1[[#This Row],[Task number]]</f>
        <v>21-40/56</v>
      </c>
      <c r="S331" s="55" t="str">
        <f>Таблица1[[#This Row],[Item Name]]&amp;" - "&amp;Таблица1[[#This Row],[Task Description]]&amp;". "&amp;Таблица1[[#This Row],[Data Module Reference]]</f>
        <v>Heat exchanger matrix - Inspection/check. 12-B-21-40-02-00A-313A-A</v>
      </c>
      <c r="T331" s="129">
        <v>600</v>
      </c>
      <c r="U331" s="129"/>
      <c r="V331" s="129"/>
      <c r="W331" s="49">
        <v>1132</v>
      </c>
      <c r="X331" s="49">
        <v>821</v>
      </c>
      <c r="Y331" s="50">
        <v>45036</v>
      </c>
      <c r="Z331" s="51">
        <f>IF(Таблица1[[#This Row],[F.H.]]=0,"---",Таблица1[[#This Row],[F.H.]]+Таблица1[[#This Row],[Last F.H.]])</f>
        <v>1732</v>
      </c>
      <c r="AA331" s="52" t="str">
        <f>IF(Таблица1[[#This Row],[LND]]=0,"---",Таблица1[[#This Row],[LND]]+Таблица1[[#This Row],[Last LND]])</f>
        <v>---</v>
      </c>
      <c r="AB331" s="53" t="str">
        <f>IF(Таблица1[[#This Row],[MON]]=0,"---",Таблица1[[#This Row],[Last CAL]]+(Таблица1[[#This Row],[MON]]*30.4375))</f>
        <v>---</v>
      </c>
      <c r="AC331" s="54">
        <f>IF(Таблица1[[#This Row],[Next  F.H.]]="---","---",Таблица1[[#This Row],[Next  F.H.]]-$P$1)</f>
        <v>376</v>
      </c>
      <c r="AD331" s="54" t="str">
        <f>IF(Таблица1[[#This Row],[Next LND]]="---","---",Таблица1[[#This Row],[Next LND]]-$S$1)</f>
        <v>---</v>
      </c>
      <c r="AE331" s="54" t="str">
        <f>IF(Таблица1[[#This Row],[Next CAL]]="---","---",Таблица1[[#This Row],[Next CAL]]-$U$1)</f>
        <v>---</v>
      </c>
    </row>
    <row r="332" spans="2:32" ht="36" customHeight="1" x14ac:dyDescent="0.25">
      <c r="B332" s="36">
        <v>24</v>
      </c>
      <c r="C332" s="37" t="s">
        <v>100</v>
      </c>
      <c r="D332" s="38" t="s">
        <v>1223</v>
      </c>
      <c r="E332" s="39" t="s">
        <v>465</v>
      </c>
      <c r="F332" s="39" t="s">
        <v>1224</v>
      </c>
      <c r="G332" s="39"/>
      <c r="H332" s="39" t="s">
        <v>1083</v>
      </c>
      <c r="I332" s="40" t="s">
        <v>865</v>
      </c>
      <c r="J332" s="154" t="s">
        <v>1211</v>
      </c>
      <c r="K332" s="38" t="s">
        <v>106</v>
      </c>
      <c r="L332" s="42" t="s">
        <v>52</v>
      </c>
      <c r="M332" s="43" t="s">
        <v>53</v>
      </c>
      <c r="N332" s="38" t="s">
        <v>88</v>
      </c>
      <c r="O332" s="44">
        <v>1</v>
      </c>
      <c r="P332" s="45" t="s">
        <v>866</v>
      </c>
      <c r="Q332" s="45" t="s">
        <v>835</v>
      </c>
      <c r="R332" s="46" t="str">
        <f>Таблица1[[#This Row],[Task number]]</f>
        <v>24-30/474</v>
      </c>
      <c r="S332" s="55" t="str">
        <f>Таблица1[[#This Row],[Item Name]]&amp;" - "&amp;Таблица1[[#This Row],[Task Description]]&amp;". "&amp;Таблица1[[#This Row],[Data Module Reference]]</f>
        <v>Starter/Generator 2 (P/N 978.91.23.407) - Brush check. 12-B-24-30-01-00A-313A-A</v>
      </c>
      <c r="T332" s="129">
        <v>600</v>
      </c>
      <c r="U332" s="129"/>
      <c r="V332" s="129"/>
      <c r="W332" s="49">
        <v>1132</v>
      </c>
      <c r="X332" s="49">
        <v>821</v>
      </c>
      <c r="Y332" s="50">
        <v>45036</v>
      </c>
      <c r="Z332" s="51">
        <f>IF(Таблица1[[#This Row],[F.H.]]=0,"---",Таблица1[[#This Row],[F.H.]]+Таблица1[[#This Row],[Last F.H.]])</f>
        <v>1732</v>
      </c>
      <c r="AA332" s="52" t="str">
        <f>IF(Таблица1[[#This Row],[LND]]=0,"---",Таблица1[[#This Row],[LND]]+Таблица1[[#This Row],[Last LND]])</f>
        <v>---</v>
      </c>
      <c r="AB332" s="53" t="str">
        <f>IF(Таблица1[[#This Row],[MON]]=0,"---",Таблица1[[#This Row],[Last CAL]]+(Таблица1[[#This Row],[MON]]*30.4375))</f>
        <v>---</v>
      </c>
      <c r="AC332" s="54">
        <f>IF(Таблица1[[#This Row],[Next  F.H.]]="---","---",Таблица1[[#This Row],[Next  F.H.]]-$P$1)</f>
        <v>376</v>
      </c>
      <c r="AD332" s="54" t="str">
        <f>IF(Таблица1[[#This Row],[Next LND]]="---","---",Таблица1[[#This Row],[Next LND]]-$S$1)</f>
        <v>---</v>
      </c>
      <c r="AE332" s="54" t="str">
        <f>IF(Таблица1[[#This Row],[Next CAL]]="---","---",Таблица1[[#This Row],[Next CAL]]-$U$1)</f>
        <v>---</v>
      </c>
    </row>
    <row r="333" spans="2:32" ht="36" customHeight="1" x14ac:dyDescent="0.25">
      <c r="B333" s="36">
        <v>24</v>
      </c>
      <c r="C333" s="37" t="s">
        <v>100</v>
      </c>
      <c r="D333" s="38" t="s">
        <v>1225</v>
      </c>
      <c r="E333" s="39" t="s">
        <v>461</v>
      </c>
      <c r="F333" s="39" t="s">
        <v>1224</v>
      </c>
      <c r="G333" s="39"/>
      <c r="H333" s="39" t="s">
        <v>1083</v>
      </c>
      <c r="I333" s="40" t="s">
        <v>865</v>
      </c>
      <c r="J333" s="154" t="s">
        <v>1226</v>
      </c>
      <c r="K333" s="38" t="s">
        <v>106</v>
      </c>
      <c r="L333" s="42" t="s">
        <v>52</v>
      </c>
      <c r="M333" s="43" t="s">
        <v>53</v>
      </c>
      <c r="N333" s="38" t="s">
        <v>88</v>
      </c>
      <c r="O333" s="44">
        <v>1</v>
      </c>
      <c r="P333" s="45" t="s">
        <v>866</v>
      </c>
      <c r="Q333" s="45" t="s">
        <v>835</v>
      </c>
      <c r="R333" s="46" t="str">
        <f>Таблица1[[#This Row],[Task number]]</f>
        <v>24-30/473</v>
      </c>
      <c r="S333" s="55" t="str">
        <f>Таблица1[[#This Row],[Item Name]]&amp;" - "&amp;Таблица1[[#This Row],[Task Description]]&amp;". "&amp;Таблица1[[#This Row],[Data Module Reference]]</f>
        <v>Generator 1 (P/N 978.91.23.407) - Brush check. 12-B-24-30-01-00A-313A-A</v>
      </c>
      <c r="T333" s="129">
        <v>600</v>
      </c>
      <c r="U333" s="129"/>
      <c r="V333" s="129"/>
      <c r="W333" s="49">
        <v>1132</v>
      </c>
      <c r="X333" s="49">
        <v>821</v>
      </c>
      <c r="Y333" s="50">
        <v>45036</v>
      </c>
      <c r="Z333" s="51">
        <f>IF(Таблица1[[#This Row],[F.H.]]=0,"---",Таблица1[[#This Row],[F.H.]]+Таблица1[[#This Row],[Last F.H.]])</f>
        <v>1732</v>
      </c>
      <c r="AA333" s="52" t="str">
        <f>IF(Таблица1[[#This Row],[LND]]=0,"---",Таблица1[[#This Row],[LND]]+Таблица1[[#This Row],[Last LND]])</f>
        <v>---</v>
      </c>
      <c r="AB333" s="53" t="str">
        <f>IF(Таблица1[[#This Row],[MON]]=0,"---",Таблица1[[#This Row],[Last CAL]]+(Таблица1[[#This Row],[MON]]*30.4375))</f>
        <v>---</v>
      </c>
      <c r="AC333" s="54">
        <f>IF(Таблица1[[#This Row],[Next  F.H.]]="---","---",Таблица1[[#This Row],[Next  F.H.]]-$P$1)</f>
        <v>376</v>
      </c>
      <c r="AD333" s="54" t="str">
        <f>IF(Таблица1[[#This Row],[Next LND]]="---","---",Таблица1[[#This Row],[Next LND]]-$S$1)</f>
        <v>---</v>
      </c>
      <c r="AE333" s="54" t="str">
        <f>IF(Таблица1[[#This Row],[Next CAL]]="---","---",Таблица1[[#This Row],[Next CAL]]-$U$1)</f>
        <v>---</v>
      </c>
    </row>
    <row r="334" spans="2:32" ht="36" customHeight="1" x14ac:dyDescent="0.25">
      <c r="B334" s="36">
        <v>73</v>
      </c>
      <c r="C334" s="37" t="s">
        <v>490</v>
      </c>
      <c r="D334" s="38" t="s">
        <v>1227</v>
      </c>
      <c r="E334" s="39" t="s">
        <v>112</v>
      </c>
      <c r="F334" s="39" t="s">
        <v>1228</v>
      </c>
      <c r="G334" s="39" t="s">
        <v>1229</v>
      </c>
      <c r="H334" s="39" t="s">
        <v>1230</v>
      </c>
      <c r="I334" s="40" t="s">
        <v>1231</v>
      </c>
      <c r="J334" s="45" t="s">
        <v>1232</v>
      </c>
      <c r="K334" s="38" t="s">
        <v>87</v>
      </c>
      <c r="L334" s="75" t="s">
        <v>118</v>
      </c>
      <c r="M334" s="43" t="s">
        <v>53</v>
      </c>
      <c r="N334" s="38" t="s">
        <v>88</v>
      </c>
      <c r="O334" s="44"/>
      <c r="P334" s="45"/>
      <c r="Q334" s="45"/>
      <c r="R334" s="46" t="str">
        <f>Таблица1[[#This Row],[Task number]]</f>
        <v>731040</v>
      </c>
      <c r="S334" s="55" t="str">
        <f>Таблица1[[#This Row],[Item Name]]&amp;" - "&amp;Таблица1[[#This Row],[Task Description]]&amp;". "&amp;Таблица1[[#This Row],[Data Module Reference]]</f>
        <v>Engine - Check fuel pump fuel inlet screen for foreign matter or distortion, clean and reinstall, or install new screen.. EMM 73-10-02, Inspection/Check</v>
      </c>
      <c r="T334" s="48">
        <v>600</v>
      </c>
      <c r="U334" s="134"/>
      <c r="V334" s="134"/>
      <c r="W334" s="49">
        <v>1132</v>
      </c>
      <c r="X334" s="49">
        <v>821</v>
      </c>
      <c r="Y334" s="50">
        <v>45036</v>
      </c>
      <c r="Z334" s="51">
        <f>IF(Таблица1[[#This Row],[F.H.]]=0,"---",Таблица1[[#This Row],[F.H.]]+Таблица1[[#This Row],[Last F.H.]])</f>
        <v>1732</v>
      </c>
      <c r="AA334" s="52" t="str">
        <f>IF(Таблица1[[#This Row],[LND]]=0,"---",Таблица1[[#This Row],[LND]]+Таблица1[[#This Row],[Last LND]])</f>
        <v>---</v>
      </c>
      <c r="AB334" s="53" t="str">
        <f>IF(Таблица1[[#This Row],[MON]]=0,"---",Таблица1[[#This Row],[Last CAL]]+(Таблица1[[#This Row],[MON]]*30.4375))</f>
        <v>---</v>
      </c>
      <c r="AC334" s="54">
        <f>IF(Таблица1[[#This Row],[Next  F.H.]]="---","---",Таблица1[[#This Row],[Next  F.H.]]-$P$1)</f>
        <v>376</v>
      </c>
      <c r="AD334" s="54" t="str">
        <f>IF(Таблица1[[#This Row],[Next LND]]="---","---",Таблица1[[#This Row],[Next LND]]-$S$1)</f>
        <v>---</v>
      </c>
      <c r="AE334" s="54" t="str">
        <f>IF(Таблица1[[#This Row],[Next CAL]]="---","---",Таблица1[[#This Row],[Next CAL]]-$U$1)</f>
        <v>---</v>
      </c>
    </row>
    <row r="335" spans="2:32" ht="36" customHeight="1" x14ac:dyDescent="0.25">
      <c r="B335" s="36">
        <v>73</v>
      </c>
      <c r="C335" s="37" t="s">
        <v>490</v>
      </c>
      <c r="D335" s="38" t="s">
        <v>1233</v>
      </c>
      <c r="E335" s="39" t="s">
        <v>112</v>
      </c>
      <c r="F335" s="39" t="s">
        <v>1234</v>
      </c>
      <c r="G335" s="39" t="s">
        <v>1235</v>
      </c>
      <c r="H335" s="39" t="s">
        <v>1236</v>
      </c>
      <c r="I335" s="40" t="s">
        <v>1237</v>
      </c>
      <c r="J335" s="45" t="s">
        <v>1232</v>
      </c>
      <c r="K335" s="38" t="s">
        <v>87</v>
      </c>
      <c r="L335" s="75" t="s">
        <v>118</v>
      </c>
      <c r="M335" s="43" t="s">
        <v>53</v>
      </c>
      <c r="N335" s="38" t="s">
        <v>88</v>
      </c>
      <c r="O335" s="44"/>
      <c r="P335" s="45"/>
      <c r="Q335" s="45"/>
      <c r="R335" s="46" t="str">
        <f>Таблица1[[#This Row],[Task number]]</f>
        <v>731055</v>
      </c>
      <c r="S335" s="55" t="str">
        <f>Таблица1[[#This Row],[Item Name]]&amp;" - "&amp;Таблица1[[#This Row],[Task Description]]&amp;". "&amp;Таблица1[[#This Row],[Data Module Reference]]</f>
        <v>Engine - Replace fuel pump outlet filter. EMM 73-10-00</v>
      </c>
      <c r="T335" s="48">
        <v>600</v>
      </c>
      <c r="U335" s="134"/>
      <c r="V335" s="134"/>
      <c r="W335" s="49">
        <v>1132</v>
      </c>
      <c r="X335" s="49">
        <v>821</v>
      </c>
      <c r="Y335" s="50">
        <v>45036</v>
      </c>
      <c r="Z335" s="51">
        <f>IF(Таблица1[[#This Row],[F.H.]]=0,"---",Таблица1[[#This Row],[F.H.]]+Таблица1[[#This Row],[Last F.H.]])</f>
        <v>1732</v>
      </c>
      <c r="AA335" s="52" t="str">
        <f>IF(Таблица1[[#This Row],[LND]]=0,"---",Таблица1[[#This Row],[LND]]+Таблица1[[#This Row],[Last LND]])</f>
        <v>---</v>
      </c>
      <c r="AB335" s="53" t="str">
        <f>IF(Таблица1[[#This Row],[MON]]=0,"---",Таблица1[[#This Row],[Last CAL]]+(Таблица1[[#This Row],[MON]]*30.4375))</f>
        <v>---</v>
      </c>
      <c r="AC335" s="54">
        <f>IF(Таблица1[[#This Row],[Next  F.H.]]="---","---",Таблица1[[#This Row],[Next  F.H.]]-$P$1)</f>
        <v>376</v>
      </c>
      <c r="AD335" s="54" t="str">
        <f>IF(Таблица1[[#This Row],[Next LND]]="---","---",Таблица1[[#This Row],[Next LND]]-$S$1)</f>
        <v>---</v>
      </c>
      <c r="AE335" s="54" t="str">
        <f>IF(Таблица1[[#This Row],[Next CAL]]="---","---",Таблица1[[#This Row],[Next CAL]]-$U$1)</f>
        <v>---</v>
      </c>
    </row>
    <row r="336" spans="2:32" s="131" customFormat="1" ht="36" customHeight="1" x14ac:dyDescent="0.25">
      <c r="B336" s="56">
        <v>25</v>
      </c>
      <c r="C336" s="57" t="s">
        <v>68</v>
      </c>
      <c r="D336" s="58" t="s">
        <v>1238</v>
      </c>
      <c r="E336" s="59" t="s">
        <v>539</v>
      </c>
      <c r="F336" s="59" t="s">
        <v>125</v>
      </c>
      <c r="G336" s="59"/>
      <c r="H336" s="59" t="s">
        <v>1239</v>
      </c>
      <c r="I336" s="60" t="s">
        <v>1240</v>
      </c>
      <c r="J336" s="61" t="s">
        <v>1241</v>
      </c>
      <c r="K336" s="58" t="s">
        <v>106</v>
      </c>
      <c r="L336" s="63" t="s">
        <v>52</v>
      </c>
      <c r="M336" s="64" t="s">
        <v>53</v>
      </c>
      <c r="N336" s="58" t="s">
        <v>54</v>
      </c>
      <c r="O336" s="65"/>
      <c r="P336" s="61"/>
      <c r="Q336" s="61"/>
      <c r="R336" s="66" t="str">
        <f>Таблица1[[#This Row],[Task number]]</f>
        <v>25-63/480</v>
      </c>
      <c r="S336" s="67" t="str">
        <f>Таблица1[[#This Row],[Item Name]]&amp;" - "&amp;Таблица1[[#This Row],[Task Description]]&amp;". "&amp;Таблица1[[#This Row],[Data Module Reference]]</f>
        <v>Underwater beacon locator (if installed) - Discard. 12-B-25-63-04-00A-920A-A</v>
      </c>
      <c r="T336" s="132"/>
      <c r="U336" s="132"/>
      <c r="V336" s="132"/>
      <c r="W336" s="68"/>
      <c r="X336" s="68"/>
      <c r="Y336" s="69"/>
      <c r="Z336" s="70" t="str">
        <f>IF(Таблица1[[#This Row],[F.H.]]=0,"---",Таблица1[[#This Row],[F.H.]]+Таблица1[[#This Row],[Last F.H.]])</f>
        <v>---</v>
      </c>
      <c r="AA336" s="71" t="str">
        <f>IF(Таблица1[[#This Row],[LND]]=0,"---",Таблица1[[#This Row],[LND]]+Таблица1[[#This Row],[Last LND]])</f>
        <v>---</v>
      </c>
      <c r="AB336" s="72" t="str">
        <f>IF(Таблица1[[#This Row],[MON]]=0,"---",Таблица1[[#This Row],[Last CAL]]+(Таблица1[[#This Row],[MON]]*30.4375))</f>
        <v>---</v>
      </c>
      <c r="AC336" s="71" t="str">
        <f>IF(Таблица1[[#This Row],[Next  F.H.]]="---","---",Таблица1[[#This Row],[Next  F.H.]]-$P$1)</f>
        <v>---</v>
      </c>
      <c r="AD336" s="71" t="str">
        <f>IF(Таблица1[[#This Row],[Next LND]]="---","---",Таблица1[[#This Row],[Next LND]]-$S$1)</f>
        <v>---</v>
      </c>
      <c r="AE336" s="71" t="str">
        <f>IF(Таблица1[[#This Row],[Next CAL]]="---","---",Таблица1[[#This Row],[Next CAL]]-$U$1)</f>
        <v>---</v>
      </c>
      <c r="AF336" s="73" t="s">
        <v>107</v>
      </c>
    </row>
    <row r="337" spans="2:31" ht="36" customHeight="1" x14ac:dyDescent="0.25">
      <c r="B337" s="36">
        <v>35</v>
      </c>
      <c r="C337" s="37" t="s">
        <v>379</v>
      </c>
      <c r="D337" s="38" t="s">
        <v>1242</v>
      </c>
      <c r="E337" s="39" t="s">
        <v>1243</v>
      </c>
      <c r="F337" s="155" t="s">
        <v>125</v>
      </c>
      <c r="G337" s="39"/>
      <c r="H337" s="39" t="s">
        <v>1239</v>
      </c>
      <c r="I337" s="40" t="s">
        <v>80</v>
      </c>
      <c r="J337" s="45" t="s">
        <v>1241</v>
      </c>
      <c r="K337" s="38" t="s">
        <v>106</v>
      </c>
      <c r="L337" s="42" t="s">
        <v>52</v>
      </c>
      <c r="M337" s="43" t="s">
        <v>53</v>
      </c>
      <c r="N337" s="38" t="s">
        <v>88</v>
      </c>
      <c r="O337" s="44"/>
      <c r="P337" s="45"/>
      <c r="Q337" s="45"/>
      <c r="R337" s="46" t="str">
        <f>Таблица1[[#This Row],[Task number]]</f>
        <v>35-20/453</v>
      </c>
      <c r="S337" s="55" t="str">
        <f>Таблица1[[#This Row],[Item Name]]&amp;" - "&amp;Таблица1[[#This Row],[Task Description]]&amp;". "&amp;Таблица1[[#This Row],[Data Module Reference]]</f>
        <v>Passenger oxygen mask cartridge - Discard. -</v>
      </c>
      <c r="T337" s="134"/>
      <c r="U337" s="134"/>
      <c r="V337" s="48">
        <v>72</v>
      </c>
      <c r="W337" s="49"/>
      <c r="X337" s="49"/>
      <c r="Y337" s="50">
        <v>43769</v>
      </c>
      <c r="Z337" s="51" t="str">
        <f>IF(Таблица1[[#This Row],[F.H.]]=0,"---",Таблица1[[#This Row],[F.H.]]+Таблица1[[#This Row],[Last F.H.]])</f>
        <v>---</v>
      </c>
      <c r="AA337" s="52" t="str">
        <f>IF(Таблица1[[#This Row],[LND]]=0,"---",Таблица1[[#This Row],[LND]]+Таблица1[[#This Row],[Last LND]])</f>
        <v>---</v>
      </c>
      <c r="AB337" s="53">
        <f>IF(Таблица1[[#This Row],[MON]]=0,"---",Таблица1[[#This Row],[Last CAL]]+(Таблица1[[#This Row],[MON]]*30.4375))</f>
        <v>45960.5</v>
      </c>
      <c r="AC337" s="54" t="str">
        <f>IF(Таблица1[[#This Row],[Next  F.H.]]="---","---",Таблица1[[#This Row],[Next  F.H.]]-$P$1)</f>
        <v>---</v>
      </c>
      <c r="AD337" s="54" t="str">
        <f>IF(Таблица1[[#This Row],[Next LND]]="---","---",Таблица1[[#This Row],[Next LND]]-$S$1)</f>
        <v>---</v>
      </c>
      <c r="AE337" s="54">
        <f ca="1">IF(Таблица1[[#This Row],[Next CAL]]="---","---",Таблица1[[#This Row],[Next CAL]]-$U$1)</f>
        <v>177.5</v>
      </c>
    </row>
    <row r="338" spans="2:31" ht="36" customHeight="1" x14ac:dyDescent="0.25">
      <c r="B338" s="96">
        <v>55</v>
      </c>
      <c r="C338" s="97" t="s">
        <v>196</v>
      </c>
      <c r="D338" s="98" t="s">
        <v>1244</v>
      </c>
      <c r="E338" s="99" t="s">
        <v>1245</v>
      </c>
      <c r="F338" s="99" t="s">
        <v>143</v>
      </c>
      <c r="G338" s="99"/>
      <c r="H338" s="100" t="s">
        <v>1239</v>
      </c>
      <c r="I338" s="101" t="s">
        <v>200</v>
      </c>
      <c r="J338" s="45" t="s">
        <v>1241</v>
      </c>
      <c r="K338" s="103" t="s">
        <v>87</v>
      </c>
      <c r="L338" s="104" t="s">
        <v>52</v>
      </c>
      <c r="M338" s="43" t="s">
        <v>53</v>
      </c>
      <c r="N338" s="103" t="s">
        <v>54</v>
      </c>
      <c r="O338" s="105">
        <v>1</v>
      </c>
      <c r="P338" s="45"/>
      <c r="Q338" s="45"/>
      <c r="R338" s="46" t="str">
        <f>Таблица1[[#This Row],[Task number]]</f>
        <v>55-10/640</v>
      </c>
      <c r="S338" s="55" t="str">
        <f>Таблица1[[#This Row],[Item Name]]&amp;" - "&amp;Таблица1[[#This Row],[Task Description]]&amp;". "&amp;Таблица1[[#This Row],[Data Module Reference]]</f>
        <v>Horizontal/vertical stabilizer attachment bolts (P/N 555.10.12.139) - Inspection/check. 12-B-55-00-00-01A-313A-A</v>
      </c>
      <c r="T338" s="134"/>
      <c r="U338" s="134"/>
      <c r="V338" s="48">
        <v>72</v>
      </c>
      <c r="W338" s="49"/>
      <c r="X338" s="49"/>
      <c r="Y338" s="50">
        <v>43769</v>
      </c>
      <c r="Z338" s="51" t="str">
        <f>IF(Таблица1[[#This Row],[F.H.]]=0,"---",Таблица1[[#This Row],[F.H.]]+Таблица1[[#This Row],[Last F.H.]])</f>
        <v>---</v>
      </c>
      <c r="AA338" s="52" t="str">
        <f>IF(Таблица1[[#This Row],[LND]]=0,"---",Таблица1[[#This Row],[LND]]+Таблица1[[#This Row],[Last LND]])</f>
        <v>---</v>
      </c>
      <c r="AB338" s="53">
        <f>IF(Таблица1[[#This Row],[MON]]=0,"---",Таблица1[[#This Row],[Last CAL]]+(Таблица1[[#This Row],[MON]]*30.4375))</f>
        <v>45960.5</v>
      </c>
      <c r="AC338" s="54" t="str">
        <f>IF(Таблица1[[#This Row],[Next  F.H.]]="---","---",Таблица1[[#This Row],[Next  F.H.]]-$P$1)</f>
        <v>---</v>
      </c>
      <c r="AD338" s="54" t="str">
        <f>IF(Таблица1[[#This Row],[Next LND]]="---","---",Таблица1[[#This Row],[Next LND]]-$S$1)</f>
        <v>---</v>
      </c>
      <c r="AE338" s="54">
        <f ca="1">IF(Таблица1[[#This Row],[Next CAL]]="---","---",Таблица1[[#This Row],[Next CAL]]-$U$1)</f>
        <v>177.5</v>
      </c>
    </row>
    <row r="339" spans="2:31" ht="36" customHeight="1" x14ac:dyDescent="0.25">
      <c r="B339" s="36">
        <v>73</v>
      </c>
      <c r="C339" s="37" t="s">
        <v>490</v>
      </c>
      <c r="D339" s="38" t="s">
        <v>1246</v>
      </c>
      <c r="E339" s="39" t="s">
        <v>112</v>
      </c>
      <c r="F339" s="39" t="s">
        <v>1247</v>
      </c>
      <c r="G339" s="39" t="s">
        <v>1248</v>
      </c>
      <c r="H339" s="39" t="s">
        <v>1249</v>
      </c>
      <c r="I339" s="40" t="s">
        <v>1237</v>
      </c>
      <c r="J339" s="45" t="s">
        <v>1250</v>
      </c>
      <c r="K339" s="38" t="s">
        <v>87</v>
      </c>
      <c r="L339" s="75" t="s">
        <v>118</v>
      </c>
      <c r="M339" s="43" t="s">
        <v>53</v>
      </c>
      <c r="N339" s="38" t="s">
        <v>88</v>
      </c>
      <c r="O339" s="44"/>
      <c r="P339" s="45"/>
      <c r="Q339" s="45"/>
      <c r="R339" s="46" t="str">
        <f>Таблица1[[#This Row],[Task number]]</f>
        <v>733020</v>
      </c>
      <c r="S339" s="55" t="str">
        <f>Таблица1[[#This Row],[Item Name]]&amp;" - "&amp;Таблица1[[#This Row],[Task Description]]&amp;". "&amp;Таблица1[[#This Row],[Data Module Reference]]</f>
        <v>Engine - Pneumatic System - Replace P3 filter.. EMM 73-10-00</v>
      </c>
      <c r="T339" s="48">
        <v>900</v>
      </c>
      <c r="U339" s="134"/>
      <c r="V339" s="134"/>
      <c r="W339" s="49">
        <v>812</v>
      </c>
      <c r="X339" s="49"/>
      <c r="Y339" s="50">
        <v>44645</v>
      </c>
      <c r="Z339" s="51">
        <f>IF(Таблица1[[#This Row],[F.H.]]=0,"---",Таблица1[[#This Row],[F.H.]]+Таблица1[[#This Row],[Last F.H.]])</f>
        <v>1712</v>
      </c>
      <c r="AA339" s="52" t="str">
        <f>IF(Таблица1[[#This Row],[LND]]=0,"---",Таблица1[[#This Row],[LND]]+Таблица1[[#This Row],[Last LND]])</f>
        <v>---</v>
      </c>
      <c r="AB339" s="53" t="str">
        <f>IF(Таблица1[[#This Row],[MON]]=0,"---",Таблица1[[#This Row],[Last CAL]]+(Таблица1[[#This Row],[MON]]*30.4375))</f>
        <v>---</v>
      </c>
      <c r="AC339" s="54">
        <f>IF(Таблица1[[#This Row],[Next  F.H.]]="---","---",Таблица1[[#This Row],[Next  F.H.]]-$P$1)</f>
        <v>356</v>
      </c>
      <c r="AD339" s="54" t="str">
        <f>IF(Таблица1[[#This Row],[Next LND]]="---","---",Таблица1[[#This Row],[Next LND]]-$S$1)</f>
        <v>---</v>
      </c>
      <c r="AE339" s="54" t="str">
        <f>IF(Таблица1[[#This Row],[Next CAL]]="---","---",Таблица1[[#This Row],[Next CAL]]-$U$1)</f>
        <v>---</v>
      </c>
    </row>
    <row r="340" spans="2:31" ht="36" customHeight="1" x14ac:dyDescent="0.25">
      <c r="B340" s="36">
        <v>79</v>
      </c>
      <c r="C340" s="37" t="s">
        <v>110</v>
      </c>
      <c r="D340" s="38" t="s">
        <v>1251</v>
      </c>
      <c r="E340" s="39" t="s">
        <v>112</v>
      </c>
      <c r="F340" s="39" t="s">
        <v>1252</v>
      </c>
      <c r="G340" s="39" t="s">
        <v>1253</v>
      </c>
      <c r="H340" s="39" t="s">
        <v>1254</v>
      </c>
      <c r="I340" s="40" t="s">
        <v>1255</v>
      </c>
      <c r="J340" s="45" t="s">
        <v>1250</v>
      </c>
      <c r="K340" s="38" t="s">
        <v>87</v>
      </c>
      <c r="L340" s="75" t="s">
        <v>118</v>
      </c>
      <c r="M340" s="43" t="s">
        <v>53</v>
      </c>
      <c r="N340" s="38" t="s">
        <v>88</v>
      </c>
      <c r="O340" s="44"/>
      <c r="P340" s="45"/>
      <c r="Q340" s="45"/>
      <c r="R340" s="46" t="str">
        <f>Таблица1[[#This Row],[Task number]]</f>
        <v>790050</v>
      </c>
      <c r="S340" s="55" t="str">
        <f>Таблица1[[#This Row],[Item Name]]&amp;" - "&amp;Таблица1[[#This Row],[Task Description]]&amp;". "&amp;Таблица1[[#This Row],[Data Module Reference]]</f>
        <v>Engine - Replace oil filter element.. EMM 79-20-02</v>
      </c>
      <c r="T340" s="48">
        <v>900</v>
      </c>
      <c r="U340" s="134"/>
      <c r="V340" s="134"/>
      <c r="W340" s="49">
        <v>812</v>
      </c>
      <c r="X340" s="49"/>
      <c r="Y340" s="50">
        <v>44645</v>
      </c>
      <c r="Z340" s="51">
        <f>IF(Таблица1[[#This Row],[F.H.]]=0,"---",Таблица1[[#This Row],[F.H.]]+Таблица1[[#This Row],[Last F.H.]])</f>
        <v>1712</v>
      </c>
      <c r="AA340" s="52" t="str">
        <f>IF(Таблица1[[#This Row],[LND]]=0,"---",Таблица1[[#This Row],[LND]]+Таблица1[[#This Row],[Last LND]])</f>
        <v>---</v>
      </c>
      <c r="AB340" s="53" t="str">
        <f>IF(Таблица1[[#This Row],[MON]]=0,"---",Таблица1[[#This Row],[Last CAL]]+(Таблица1[[#This Row],[MON]]*30.4375))</f>
        <v>---</v>
      </c>
      <c r="AC340" s="54">
        <f>IF(Таблица1[[#This Row],[Next  F.H.]]="---","---",Таблица1[[#This Row],[Next  F.H.]]-$P$1)</f>
        <v>356</v>
      </c>
      <c r="AD340" s="54" t="str">
        <f>IF(Таблица1[[#This Row],[Next LND]]="---","---",Таблица1[[#This Row],[Next LND]]-$S$1)</f>
        <v>---</v>
      </c>
      <c r="AE340" s="54" t="str">
        <f>IF(Таблица1[[#This Row],[Next CAL]]="---","---",Таблица1[[#This Row],[Next CAL]]-$U$1)</f>
        <v>---</v>
      </c>
    </row>
    <row r="341" spans="2:31" ht="36" customHeight="1" x14ac:dyDescent="0.25">
      <c r="B341" s="36">
        <v>56</v>
      </c>
      <c r="C341" s="37" t="s">
        <v>140</v>
      </c>
      <c r="D341" s="38" t="s">
        <v>1256</v>
      </c>
      <c r="E341" s="39" t="s">
        <v>1257</v>
      </c>
      <c r="F341" s="39" t="s">
        <v>1258</v>
      </c>
      <c r="G341" s="39"/>
      <c r="H341" s="156" t="s">
        <v>1259</v>
      </c>
      <c r="I341" s="40" t="s">
        <v>80</v>
      </c>
      <c r="J341" s="45" t="s">
        <v>1260</v>
      </c>
      <c r="K341" s="38" t="s">
        <v>87</v>
      </c>
      <c r="L341" s="42" t="s">
        <v>52</v>
      </c>
      <c r="M341" s="43" t="s">
        <v>53</v>
      </c>
      <c r="N341" s="38" t="s">
        <v>88</v>
      </c>
      <c r="O341" s="44"/>
      <c r="P341" s="45"/>
      <c r="Q341" s="45"/>
      <c r="R341" s="46" t="str">
        <f>Таблица1[[#This Row],[Task number]]</f>
        <v>*56-11/12</v>
      </c>
      <c r="S341" s="55" t="str">
        <f>Таблица1[[#This Row],[Item Name]]&amp;" - "&amp;Таблица1[[#This Row],[Task Description]]&amp;". "&amp;Таблица1[[#This Row],[Data Module Reference]]</f>
        <v>Cockpit outer side, DV windows and cabin windows - Replace. -</v>
      </c>
      <c r="T341" s="134"/>
      <c r="U341" s="134"/>
      <c r="V341" s="134"/>
      <c r="W341" s="49"/>
      <c r="X341" s="49"/>
      <c r="Y341" s="50">
        <v>43769</v>
      </c>
      <c r="Z341" s="51" t="str">
        <f>IF(Таблица1[[#This Row],[F.H.]]=0,"---",Таблица1[[#This Row],[F.H.]]+Таблица1[[#This Row],[Last F.H.]])</f>
        <v>---</v>
      </c>
      <c r="AA341" s="52" t="str">
        <f>IF(Таблица1[[#This Row],[LND]]=0,"---",Таблица1[[#This Row],[LND]]+Таблица1[[#This Row],[Last LND]])</f>
        <v>---</v>
      </c>
      <c r="AB341" s="53" t="str">
        <f>IF(Таблица1[[#This Row],[MON]]=0,"---",Таблица1[[#This Row],[Last CAL]]+(Таблица1[[#This Row],[MON]]*30.4375))</f>
        <v>---</v>
      </c>
      <c r="AC341" s="54" t="str">
        <f>IF(Таблица1[[#This Row],[Next  F.H.]]="---","---",Таблица1[[#This Row],[Next  F.H.]]-$P$1)</f>
        <v>---</v>
      </c>
      <c r="AD341" s="54" t="str">
        <f>IF(Таблица1[[#This Row],[Next LND]]="---","---",Таблица1[[#This Row],[Next LND]]-$S$1)</f>
        <v>---</v>
      </c>
      <c r="AE341" s="54" t="str">
        <f>IF(Таблица1[[#This Row],[Next CAL]]="---","---",Таблица1[[#This Row],[Next CAL]]-$U$1)</f>
        <v>---</v>
      </c>
    </row>
    <row r="342" spans="2:31" ht="36" customHeight="1" x14ac:dyDescent="0.25">
      <c r="B342" s="36">
        <v>56</v>
      </c>
      <c r="C342" s="37" t="s">
        <v>140</v>
      </c>
      <c r="D342" s="38" t="s">
        <v>1261</v>
      </c>
      <c r="E342" s="39" t="s">
        <v>1262</v>
      </c>
      <c r="F342" s="39" t="s">
        <v>1263</v>
      </c>
      <c r="G342" s="39"/>
      <c r="H342" s="156" t="s">
        <v>1264</v>
      </c>
      <c r="I342" s="40" t="s">
        <v>822</v>
      </c>
      <c r="J342" s="45" t="s">
        <v>1260</v>
      </c>
      <c r="K342" s="38" t="s">
        <v>87</v>
      </c>
      <c r="L342" s="42" t="s">
        <v>52</v>
      </c>
      <c r="M342" s="43" t="s">
        <v>53</v>
      </c>
      <c r="N342" s="38" t="s">
        <v>54</v>
      </c>
      <c r="O342" s="44"/>
      <c r="P342" s="45"/>
      <c r="Q342" s="45"/>
      <c r="R342" s="46" t="str">
        <f>Таблица1[[#This Row],[Task number]]</f>
        <v>*56-11/13</v>
      </c>
      <c r="S342" s="55" t="str">
        <f>Таблица1[[#This Row],[Item Name]]&amp;" - "&amp;Таблица1[[#This Row],[Task Description]]&amp;". "&amp;Таблица1[[#This Row],[Data Module Reference]]</f>
        <v>Cockpit inner and outer side, DV windows and cabin windows - Refer to AMM for limitations. 12-B-56-00-00-00A-313A-A</v>
      </c>
      <c r="T342" s="134"/>
      <c r="U342" s="134"/>
      <c r="V342" s="134"/>
      <c r="W342" s="49"/>
      <c r="X342" s="49"/>
      <c r="Y342" s="50">
        <v>43769</v>
      </c>
      <c r="Z342" s="51" t="str">
        <f>IF(Таблица1[[#This Row],[F.H.]]=0,"---",Таблица1[[#This Row],[F.H.]]+Таблица1[[#This Row],[Last F.H.]])</f>
        <v>---</v>
      </c>
      <c r="AA342" s="52" t="str">
        <f>IF(Таблица1[[#This Row],[LND]]=0,"---",Таблица1[[#This Row],[LND]]+Таблица1[[#This Row],[Last LND]])</f>
        <v>---</v>
      </c>
      <c r="AB342" s="53" t="str">
        <f>IF(Таблица1[[#This Row],[MON]]=0,"---",Таблица1[[#This Row],[Last CAL]]+(Таблица1[[#This Row],[MON]]*30.4375))</f>
        <v>---</v>
      </c>
      <c r="AC342" s="54" t="str">
        <f>IF(Таблица1[[#This Row],[Next  F.H.]]="---","---",Таблица1[[#This Row],[Next  F.H.]]-$P$1)</f>
        <v>---</v>
      </c>
      <c r="AD342" s="54" t="str">
        <f>IF(Таблица1[[#This Row],[Next LND]]="---","---",Таблица1[[#This Row],[Next LND]]-$S$1)</f>
        <v>---</v>
      </c>
      <c r="AE342" s="54" t="str">
        <f>IF(Таблица1[[#This Row],[Next CAL]]="---","---",Таблица1[[#This Row],[Next CAL]]-$U$1)</f>
        <v>---</v>
      </c>
    </row>
    <row r="343" spans="2:31" ht="36" customHeight="1" x14ac:dyDescent="0.25">
      <c r="B343" s="36">
        <v>56</v>
      </c>
      <c r="C343" s="37" t="s">
        <v>140</v>
      </c>
      <c r="D343" s="38" t="s">
        <v>1265</v>
      </c>
      <c r="E343" s="39" t="s">
        <v>821</v>
      </c>
      <c r="F343" s="39" t="s">
        <v>1258</v>
      </c>
      <c r="G343" s="39"/>
      <c r="H343" s="156" t="s">
        <v>1266</v>
      </c>
      <c r="I343" s="40" t="s">
        <v>80</v>
      </c>
      <c r="J343" s="45" t="s">
        <v>1260</v>
      </c>
      <c r="K343" s="38" t="s">
        <v>87</v>
      </c>
      <c r="L343" s="42" t="s">
        <v>52</v>
      </c>
      <c r="M343" s="43" t="s">
        <v>53</v>
      </c>
      <c r="N343" s="38" t="s">
        <v>88</v>
      </c>
      <c r="O343" s="44"/>
      <c r="P343" s="45"/>
      <c r="Q343" s="45"/>
      <c r="R343" s="46" t="str">
        <f>Таблица1[[#This Row],[Task number]]</f>
        <v>*56-11/14</v>
      </c>
      <c r="S343" s="55" t="str">
        <f>Таблица1[[#This Row],[Item Name]]&amp;" - "&amp;Таблица1[[#This Row],[Task Description]]&amp;". "&amp;Таблица1[[#This Row],[Data Module Reference]]</f>
        <v>Windshield LH and RH - Replace. -</v>
      </c>
      <c r="T343" s="134"/>
      <c r="U343" s="134"/>
      <c r="V343" s="134"/>
      <c r="W343" s="49"/>
      <c r="X343" s="49"/>
      <c r="Y343" s="50">
        <v>43769</v>
      </c>
      <c r="Z343" s="51" t="str">
        <f>IF(Таблица1[[#This Row],[F.H.]]=0,"---",Таблица1[[#This Row],[F.H.]]+Таблица1[[#This Row],[Last F.H.]])</f>
        <v>---</v>
      </c>
      <c r="AA343" s="52" t="str">
        <f>IF(Таблица1[[#This Row],[LND]]=0,"---",Таблица1[[#This Row],[LND]]+Таблица1[[#This Row],[Last LND]])</f>
        <v>---</v>
      </c>
      <c r="AB343" s="53" t="str">
        <f>IF(Таблица1[[#This Row],[MON]]=0,"---",Таблица1[[#This Row],[Last CAL]]+(Таблица1[[#This Row],[MON]]*30.4375))</f>
        <v>---</v>
      </c>
      <c r="AC343" s="54" t="str">
        <f>IF(Таблица1[[#This Row],[Next  F.H.]]="---","---",Таблица1[[#This Row],[Next  F.H.]]-$P$1)</f>
        <v>---</v>
      </c>
      <c r="AD343" s="54" t="str">
        <f>IF(Таблица1[[#This Row],[Next LND]]="---","---",Таблица1[[#This Row],[Next LND]]-$S$1)</f>
        <v>---</v>
      </c>
      <c r="AE343" s="54" t="str">
        <f>IF(Таблица1[[#This Row],[Next CAL]]="---","---",Таблица1[[#This Row],[Next CAL]]-$U$1)</f>
        <v>---</v>
      </c>
    </row>
    <row r="344" spans="2:31" ht="36" customHeight="1" x14ac:dyDescent="0.25">
      <c r="B344" s="36">
        <v>56</v>
      </c>
      <c r="C344" s="37" t="s">
        <v>140</v>
      </c>
      <c r="D344" s="38" t="s">
        <v>1267</v>
      </c>
      <c r="E344" s="39" t="s">
        <v>821</v>
      </c>
      <c r="F344" s="39" t="s">
        <v>1268</v>
      </c>
      <c r="G344" s="39"/>
      <c r="H344" s="156" t="s">
        <v>1269</v>
      </c>
      <c r="I344" s="40" t="s">
        <v>80</v>
      </c>
      <c r="J344" s="45" t="s">
        <v>1260</v>
      </c>
      <c r="K344" s="38" t="s">
        <v>87</v>
      </c>
      <c r="L344" s="42" t="s">
        <v>52</v>
      </c>
      <c r="M344" s="43" t="s">
        <v>53</v>
      </c>
      <c r="N344" s="38" t="s">
        <v>54</v>
      </c>
      <c r="O344" s="44"/>
      <c r="P344" s="45"/>
      <c r="Q344" s="45"/>
      <c r="R344" s="46" t="str">
        <f>Таблица1[[#This Row],[Task number]]</f>
        <v>*56-11/15</v>
      </c>
      <c r="S344" s="55" t="str">
        <f>Таблица1[[#This Row],[Item Name]]&amp;" - "&amp;Таблица1[[#This Row],[Task Description]]&amp;". "&amp;Таблица1[[#This Row],[Data Module Reference]]</f>
        <v>Windshield LH and RH - Only unpressurized flight is permitted up to the next scheduled inspection providing it does not cause visual problems.. -</v>
      </c>
      <c r="T344" s="134"/>
      <c r="U344" s="134"/>
      <c r="V344" s="134"/>
      <c r="W344" s="49"/>
      <c r="X344" s="49"/>
      <c r="Y344" s="50">
        <v>43769</v>
      </c>
      <c r="Z344" s="51" t="str">
        <f>IF(Таблица1[[#This Row],[F.H.]]=0,"---",Таблица1[[#This Row],[F.H.]]+Таблица1[[#This Row],[Last F.H.]])</f>
        <v>---</v>
      </c>
      <c r="AA344" s="52" t="str">
        <f>IF(Таблица1[[#This Row],[LND]]=0,"---",Таблица1[[#This Row],[LND]]+Таблица1[[#This Row],[Last LND]])</f>
        <v>---</v>
      </c>
      <c r="AB344" s="53" t="str">
        <f>IF(Таблица1[[#This Row],[MON]]=0,"---",Таблица1[[#This Row],[Last CAL]]+(Таблица1[[#This Row],[MON]]*30.4375))</f>
        <v>---</v>
      </c>
      <c r="AC344" s="54" t="str">
        <f>IF(Таблица1[[#This Row],[Next  F.H.]]="---","---",Таблица1[[#This Row],[Next  F.H.]]-$P$1)</f>
        <v>---</v>
      </c>
      <c r="AD344" s="54" t="str">
        <f>IF(Таблица1[[#This Row],[Next LND]]="---","---",Таблица1[[#This Row],[Next LND]]-$S$1)</f>
        <v>---</v>
      </c>
      <c r="AE344" s="54" t="str">
        <f>IF(Таблица1[[#This Row],[Next CAL]]="---","---",Таблица1[[#This Row],[Next CAL]]-$U$1)</f>
        <v>---</v>
      </c>
    </row>
    <row r="345" spans="2:31" ht="36" customHeight="1" x14ac:dyDescent="0.25">
      <c r="B345" s="36">
        <v>0</v>
      </c>
      <c r="C345" s="37" t="s">
        <v>986</v>
      </c>
      <c r="D345" s="38" t="s">
        <v>1270</v>
      </c>
      <c r="E345" s="39" t="s">
        <v>1271</v>
      </c>
      <c r="F345" s="39" t="s">
        <v>1272</v>
      </c>
      <c r="G345" s="39"/>
      <c r="H345" s="39" t="s">
        <v>1273</v>
      </c>
      <c r="I345" s="40"/>
      <c r="J345" s="45" t="s">
        <v>1274</v>
      </c>
      <c r="K345" s="38" t="s">
        <v>1275</v>
      </c>
      <c r="L345" s="42" t="s">
        <v>1276</v>
      </c>
      <c r="M345" s="43" t="s">
        <v>1275</v>
      </c>
      <c r="N345" s="38" t="s">
        <v>1275</v>
      </c>
      <c r="O345" s="44" t="s">
        <v>1275</v>
      </c>
      <c r="P345" s="45"/>
      <c r="Q345" s="45"/>
      <c r="R345" s="46" t="str">
        <f>Таблица1[[#This Row],[Task number]]</f>
        <v>00-00-00</v>
      </c>
      <c r="S345" s="55" t="str">
        <f>Таблица1[[#This Row],[Item Name]]&amp;" - "&amp;Таблица1[[#This Row],[Task Description]]&amp;". "&amp;Таблица1[[#This Row],[Data Module Reference]]</f>
        <v xml:space="preserve">Noise Certificate - Prolongation. </v>
      </c>
      <c r="T345" s="134"/>
      <c r="U345" s="134"/>
      <c r="V345" s="134"/>
      <c r="W345" s="135"/>
      <c r="X345" s="135"/>
      <c r="Y345" s="50"/>
      <c r="Z345" s="51" t="str">
        <f>IF(Таблица1[[#This Row],[F.H.]]=0,"---",Таблица1[[#This Row],[F.H.]]+Таблица1[[#This Row],[Last F.H.]])</f>
        <v>---</v>
      </c>
      <c r="AA345" s="52" t="str">
        <f>IF(Таблица1[[#This Row],[LND]]=0,"---",Таблица1[[#This Row],[LND]]+Таблица1[[#This Row],[Last LND]])</f>
        <v>---</v>
      </c>
      <c r="AB345" s="53">
        <v>46847</v>
      </c>
      <c r="AC345" s="54" t="str">
        <f>IF(Таблица1[[#This Row],[Next  F.H.]]="---","---",Таблица1[[#This Row],[Next  F.H.]]-$P$1)</f>
        <v>---</v>
      </c>
      <c r="AD345" s="54" t="str">
        <f>IF(Таблица1[[#This Row],[Next LND]]="---","---",Таблица1[[#This Row],[Next LND]]-$S$1)</f>
        <v>---</v>
      </c>
      <c r="AE345" s="54">
        <f ca="1">IF(Таблица1[[#This Row],[Next CAL]]="---","---",Таблица1[[#This Row],[Next CAL]]-$U$1)</f>
        <v>1064</v>
      </c>
    </row>
    <row r="346" spans="2:31" ht="36" customHeight="1" x14ac:dyDescent="0.25">
      <c r="B346" s="36">
        <v>0</v>
      </c>
      <c r="C346" s="37" t="s">
        <v>1277</v>
      </c>
      <c r="D346" s="38" t="s">
        <v>1278</v>
      </c>
      <c r="E346" s="39" t="s">
        <v>46</v>
      </c>
      <c r="F346" s="39" t="s">
        <v>1279</v>
      </c>
      <c r="G346" s="39"/>
      <c r="H346" s="39" t="s">
        <v>1280</v>
      </c>
      <c r="I346" s="40" t="s">
        <v>1281</v>
      </c>
      <c r="J346" s="45" t="s">
        <v>1282</v>
      </c>
      <c r="K346" s="38" t="s">
        <v>87</v>
      </c>
      <c r="L346" s="42" t="s">
        <v>52</v>
      </c>
      <c r="M346" s="43" t="s">
        <v>53</v>
      </c>
      <c r="N346" s="38" t="s">
        <v>88</v>
      </c>
      <c r="O346" s="44">
        <v>7</v>
      </c>
      <c r="P346" s="45"/>
      <c r="Q346" s="45"/>
      <c r="R346" s="46" t="str">
        <f>Таблица1[[#This Row],[Task number]]</f>
        <v>00-00/45-1</v>
      </c>
      <c r="S346" s="55" t="str">
        <f>Таблица1[[#This Row],[Item Name]]&amp;" - "&amp;Таблица1[[#This Row],[Task Description]]&amp;". "&amp;Таблица1[[#This Row],[Data Module Reference]]</f>
        <v>Aircraft - Do the External corrosion and corrosion protection inspections. 12-B-20-40-00-00A-901A-A</v>
      </c>
      <c r="T346" s="134"/>
      <c r="U346" s="134"/>
      <c r="V346" s="48">
        <v>6</v>
      </c>
      <c r="W346" s="49">
        <v>1356</v>
      </c>
      <c r="X346" s="49">
        <v>886</v>
      </c>
      <c r="Y346" s="50">
        <v>45652</v>
      </c>
      <c r="Z346" s="51" t="str">
        <f>IF(Таблица1[[#This Row],[F.H.]]=0,"---",Таблица1[[#This Row],[F.H.]]+Таблица1[[#This Row],[Last F.H.]])</f>
        <v>---</v>
      </c>
      <c r="AA346" s="52" t="str">
        <f>IF(Таблица1[[#This Row],[LND]]=0,"---",Таблица1[[#This Row],[LND]]+Таблица1[[#This Row],[Last LND]])</f>
        <v>---</v>
      </c>
      <c r="AB346" s="53">
        <f>IF(Таблица1[[#This Row],[MON]]=0,"---",Таблица1[[#This Row],[Last CAL]]+(Таблица1[[#This Row],[MON]]*30.4375))</f>
        <v>45834.625</v>
      </c>
      <c r="AC346" s="54" t="str">
        <f>IF(Таблица1[[#This Row],[Next  F.H.]]="---","---",Таблица1[[#This Row],[Next  F.H.]]-$P$1)</f>
        <v>---</v>
      </c>
      <c r="AD346" s="54" t="str">
        <f>IF(Таблица1[[#This Row],[Next LND]]="---","---",Таблица1[[#This Row],[Next LND]]-$S$1)</f>
        <v>---</v>
      </c>
      <c r="AE346" s="54">
        <f ca="1">IF(Таблица1[[#This Row],[Next CAL]]="---","---",Таблица1[[#This Row],[Next CAL]]-$U$1)</f>
        <v>51.625</v>
      </c>
    </row>
    <row r="347" spans="2:31" ht="36" customHeight="1" x14ac:dyDescent="0.25">
      <c r="B347" s="36">
        <v>0</v>
      </c>
      <c r="C347" s="37" t="s">
        <v>1277</v>
      </c>
      <c r="D347" s="38" t="s">
        <v>1283</v>
      </c>
      <c r="E347" s="39" t="s">
        <v>46</v>
      </c>
      <c r="F347" s="39" t="s">
        <v>1284</v>
      </c>
      <c r="G347" s="39"/>
      <c r="H347" s="39" t="s">
        <v>1280</v>
      </c>
      <c r="I347" s="40" t="s">
        <v>1281</v>
      </c>
      <c r="J347" s="45" t="s">
        <v>1282</v>
      </c>
      <c r="K347" s="38" t="s">
        <v>87</v>
      </c>
      <c r="L347" s="42" t="s">
        <v>52</v>
      </c>
      <c r="M347" s="43" t="s">
        <v>53</v>
      </c>
      <c r="N347" s="38" t="s">
        <v>88</v>
      </c>
      <c r="O347" s="44">
        <v>7</v>
      </c>
      <c r="P347" s="45"/>
      <c r="Q347" s="45"/>
      <c r="R347" s="46" t="str">
        <f>Таблица1[[#This Row],[Task number]]</f>
        <v>00-00/45-2</v>
      </c>
      <c r="S347" s="55" t="str">
        <f>Таблица1[[#This Row],[Item Name]]&amp;" - "&amp;Таблица1[[#This Row],[Task Description]]&amp;". "&amp;Таблица1[[#This Row],[Data Module Reference]]</f>
        <v>Aircraft - Do the Internal corrosion and corrosion protection inspections. 12-B-20-40-00-00A-901A-A</v>
      </c>
      <c r="T347" s="134"/>
      <c r="U347" s="134"/>
      <c r="V347" s="48">
        <v>12</v>
      </c>
      <c r="W347" s="49">
        <v>1356</v>
      </c>
      <c r="X347" s="49">
        <v>886</v>
      </c>
      <c r="Y347" s="50">
        <v>45652</v>
      </c>
      <c r="Z347" s="51" t="str">
        <f>IF(Таблица1[[#This Row],[F.H.]]=0,"---",Таблица1[[#This Row],[F.H.]]+Таблица1[[#This Row],[Last F.H.]])</f>
        <v>---</v>
      </c>
      <c r="AA347" s="52" t="str">
        <f>IF(Таблица1[[#This Row],[LND]]=0,"---",Таблица1[[#This Row],[LND]]+Таблица1[[#This Row],[Last LND]])</f>
        <v>---</v>
      </c>
      <c r="AB347" s="53">
        <f>IF(Таблица1[[#This Row],[MON]]=0,"---",Таблица1[[#This Row],[Last CAL]]+(Таблица1[[#This Row],[MON]]*30.4375))</f>
        <v>46017.25</v>
      </c>
      <c r="AC347" s="54" t="str">
        <f>IF(Таблица1[[#This Row],[Next  F.H.]]="---","---",Таблица1[[#This Row],[Next  F.H.]]-$P$1)</f>
        <v>---</v>
      </c>
      <c r="AD347" s="54" t="str">
        <f>IF(Таблица1[[#This Row],[Next LND]]="---","---",Таблица1[[#This Row],[Next LND]]-$S$1)</f>
        <v>---</v>
      </c>
      <c r="AE347" s="54">
        <f ca="1">IF(Таблица1[[#This Row],[Next CAL]]="---","---",Таблица1[[#This Row],[Next CAL]]-$U$1)</f>
        <v>234.25</v>
      </c>
    </row>
    <row r="348" spans="2:31" ht="36" customHeight="1" x14ac:dyDescent="0.25">
      <c r="B348" s="36">
        <v>20</v>
      </c>
      <c r="C348" s="37" t="s">
        <v>1285</v>
      </c>
      <c r="D348" s="38" t="s">
        <v>1286</v>
      </c>
      <c r="E348" s="39" t="s">
        <v>46</v>
      </c>
      <c r="F348" s="39" t="s">
        <v>1287</v>
      </c>
      <c r="G348" s="39"/>
      <c r="H348" s="39"/>
      <c r="I348" s="40" t="s">
        <v>1281</v>
      </c>
      <c r="J348" s="45" t="s">
        <v>1282</v>
      </c>
      <c r="K348" s="38" t="s">
        <v>87</v>
      </c>
      <c r="L348" s="42" t="s">
        <v>52</v>
      </c>
      <c r="M348" s="43" t="s">
        <v>53</v>
      </c>
      <c r="N348" s="38" t="s">
        <v>88</v>
      </c>
      <c r="O348" s="44"/>
      <c r="P348" s="45" t="s">
        <v>1288</v>
      </c>
      <c r="Q348" s="39" t="s">
        <v>1289</v>
      </c>
      <c r="R348" s="46" t="str">
        <f>Таблица1[[#This Row],[Task number]]</f>
        <v>20-40-00</v>
      </c>
      <c r="S348" s="55" t="str">
        <f>Таблица1[[#This Row],[Item Name]]&amp;" - "&amp;Таблица1[[#This Row],[Task Description]]&amp;". "&amp;Таблица1[[#This Row],[Data Module Reference]]</f>
        <v>Aircraft - Re-Apply Corrosion preventive compounds to exposed areas (especially landing gears) after every wash. 12-B-20-40-00-00A-901A-A</v>
      </c>
      <c r="T348" s="134"/>
      <c r="U348" s="134"/>
      <c r="V348" s="48">
        <v>6</v>
      </c>
      <c r="W348" s="49">
        <v>1356</v>
      </c>
      <c r="X348" s="49">
        <v>886</v>
      </c>
      <c r="Y348" s="50">
        <v>45652</v>
      </c>
      <c r="Z348" s="51" t="str">
        <f>IF(Таблица1[[#This Row],[F.H.]]=0,"---",Таблица1[[#This Row],[F.H.]]+Таблица1[[#This Row],[Last F.H.]])</f>
        <v>---</v>
      </c>
      <c r="AA348" s="52" t="str">
        <f>IF(Таблица1[[#This Row],[LND]]=0,"---",Таблица1[[#This Row],[LND]]+Таблица1[[#This Row],[Last LND]])</f>
        <v>---</v>
      </c>
      <c r="AB348" s="53">
        <f>IF(Таблица1[[#This Row],[MON]]=0,"---",Таблица1[[#This Row],[Last CAL]]+(Таблица1[[#This Row],[MON]]*30.4375))</f>
        <v>45834.625</v>
      </c>
      <c r="AC348" s="54" t="str">
        <f>IF(Таблица1[[#This Row],[Next  F.H.]]="---","---",Таблица1[[#This Row],[Next  F.H.]]-$P$1)</f>
        <v>---</v>
      </c>
      <c r="AD348" s="54" t="str">
        <f>IF(Таблица1[[#This Row],[Next LND]]="---","---",Таблица1[[#This Row],[Next LND]]-$S$1)</f>
        <v>---</v>
      </c>
      <c r="AE348" s="54">
        <f ca="1">IF(Таблица1[[#This Row],[Next CAL]]="---","---",Таблица1[[#This Row],[Next CAL]]-$U$1)</f>
        <v>51.625</v>
      </c>
    </row>
    <row r="349" spans="2:31" ht="36" customHeight="1" x14ac:dyDescent="0.25">
      <c r="B349" s="36">
        <v>52</v>
      </c>
      <c r="C349" s="37" t="s">
        <v>393</v>
      </c>
      <c r="D349" s="38" t="s">
        <v>1290</v>
      </c>
      <c r="E349" s="39" t="s">
        <v>1291</v>
      </c>
      <c r="F349" s="39" t="s">
        <v>1292</v>
      </c>
      <c r="G349" s="39" t="s">
        <v>1293</v>
      </c>
      <c r="H349" s="39" t="s">
        <v>1294</v>
      </c>
      <c r="I349" s="40" t="s">
        <v>1295</v>
      </c>
      <c r="J349" s="45" t="s">
        <v>1296</v>
      </c>
      <c r="K349" s="38" t="s">
        <v>87</v>
      </c>
      <c r="L349" s="42" t="s">
        <v>52</v>
      </c>
      <c r="M349" s="43" t="s">
        <v>53</v>
      </c>
      <c r="N349" s="38" t="s">
        <v>88</v>
      </c>
      <c r="O349" s="44"/>
      <c r="P349" s="45"/>
      <c r="Q349" s="45"/>
      <c r="R349" s="46" t="str">
        <f>Таблица1[[#This Row],[Task number]]</f>
        <v>52-10/88</v>
      </c>
      <c r="S349" s="55" t="str">
        <f>Таблица1[[#This Row],[Item Name]]&amp;" - "&amp;Таблица1[[#This Row],[Task Description]]&amp;". "&amp;Таблица1[[#This Row],[Data Module Reference]]</f>
        <v>Passenger/crew door - Examine with trim removed. 12-B-25-21-03-00A-920A-A --- or --- 12-B-25-22-03-00A-920A-A --- and --- 12-B-52-10-00-00A-313A-A</v>
      </c>
      <c r="T349" s="48">
        <v>4000</v>
      </c>
      <c r="U349" s="48"/>
      <c r="V349" s="48">
        <v>48</v>
      </c>
      <c r="W349" s="49">
        <v>1247</v>
      </c>
      <c r="X349" s="49">
        <v>860</v>
      </c>
      <c r="Y349" s="50">
        <v>45287</v>
      </c>
      <c r="Z349" s="51">
        <f>IF(Таблица1[[#This Row],[F.H.]]=0,"---",Таблица1[[#This Row],[F.H.]]+Таблица1[[#This Row],[Last F.H.]])</f>
        <v>5247</v>
      </c>
      <c r="AA349" s="52" t="str">
        <f>IF(Таблица1[[#This Row],[LND]]=0,"---",Таблица1[[#This Row],[LND]]+Таблица1[[#This Row],[Last LND]])</f>
        <v>---</v>
      </c>
      <c r="AB349" s="53">
        <f>IF(Таблица1[[#This Row],[MON]]=0,"---",Таблица1[[#This Row],[Last CAL]]+(Таблица1[[#This Row],[MON]]*30.4375))</f>
        <v>46748</v>
      </c>
      <c r="AC349" s="54">
        <f>IF(Таблица1[[#This Row],[Next  F.H.]]="---","---",Таблица1[[#This Row],[Next  F.H.]]-$P$1)</f>
        <v>3891</v>
      </c>
      <c r="AD349" s="54" t="str">
        <f>IF(Таблица1[[#This Row],[Next LND]]="---","---",Таблица1[[#This Row],[Next LND]]-$S$1)</f>
        <v>---</v>
      </c>
      <c r="AE349" s="54">
        <f ca="1">IF(Таблица1[[#This Row],[Next CAL]]="---","---",Таблица1[[#This Row],[Next CAL]]-$U$1)</f>
        <v>965</v>
      </c>
    </row>
    <row r="350" spans="2:31" ht="36" customHeight="1" x14ac:dyDescent="0.25">
      <c r="B350" s="36">
        <v>52</v>
      </c>
      <c r="C350" s="37" t="s">
        <v>393</v>
      </c>
      <c r="D350" s="38" t="s">
        <v>1297</v>
      </c>
      <c r="E350" s="39" t="s">
        <v>403</v>
      </c>
      <c r="F350" s="39" t="s">
        <v>1292</v>
      </c>
      <c r="G350" s="39" t="s">
        <v>1298</v>
      </c>
      <c r="H350" s="39" t="s">
        <v>1299</v>
      </c>
      <c r="I350" s="40" t="s">
        <v>1300</v>
      </c>
      <c r="J350" s="45" t="s">
        <v>1296</v>
      </c>
      <c r="K350" s="38" t="s">
        <v>87</v>
      </c>
      <c r="L350" s="42" t="s">
        <v>52</v>
      </c>
      <c r="M350" s="43" t="s">
        <v>53</v>
      </c>
      <c r="N350" s="38" t="s">
        <v>88</v>
      </c>
      <c r="O350" s="44"/>
      <c r="P350" s="45"/>
      <c r="Q350" s="45"/>
      <c r="R350" s="46" t="str">
        <f>Таблица1[[#This Row],[Task number]]</f>
        <v>52-30/89</v>
      </c>
      <c r="S350" s="55" t="str">
        <f>Таблица1[[#This Row],[Item Name]]&amp;" - "&amp;Таблица1[[#This Row],[Task Description]]&amp;". "&amp;Таблица1[[#This Row],[Data Module Reference]]</f>
        <v>Cargo door - Examine with trim removed. 12-B-25-21-03-00A-920A-A --- or  --- 12-B-25-22-03-00A-920A-A --- and --- 12-B-52-30-00-00A-313A-A</v>
      </c>
      <c r="T350" s="48">
        <v>4000</v>
      </c>
      <c r="U350" s="48"/>
      <c r="V350" s="48">
        <v>48</v>
      </c>
      <c r="W350" s="49">
        <v>1247</v>
      </c>
      <c r="X350" s="49">
        <v>860</v>
      </c>
      <c r="Y350" s="50">
        <v>45287</v>
      </c>
      <c r="Z350" s="51">
        <f>IF(Таблица1[[#This Row],[F.H.]]=0,"---",Таблица1[[#This Row],[F.H.]]+Таблица1[[#This Row],[Last F.H.]])</f>
        <v>5247</v>
      </c>
      <c r="AA350" s="52" t="str">
        <f>IF(Таблица1[[#This Row],[LND]]=0,"---",Таблица1[[#This Row],[LND]]+Таблица1[[#This Row],[Last LND]])</f>
        <v>---</v>
      </c>
      <c r="AB350" s="53">
        <f>IF(Таблица1[[#This Row],[MON]]=0,"---",Таблица1[[#This Row],[Last CAL]]+(Таблица1[[#This Row],[MON]]*30.4375))</f>
        <v>46748</v>
      </c>
      <c r="AC350" s="54">
        <f>IF(Таблица1[[#This Row],[Next  F.H.]]="---","---",Таблица1[[#This Row],[Next  F.H.]]-$P$1)</f>
        <v>3891</v>
      </c>
      <c r="AD350" s="54" t="str">
        <f>IF(Таблица1[[#This Row],[Next LND]]="---","---",Таблица1[[#This Row],[Next LND]]-$S$1)</f>
        <v>---</v>
      </c>
      <c r="AE350" s="54">
        <f ca="1">IF(Таблица1[[#This Row],[Next CAL]]="---","---",Таблица1[[#This Row],[Next CAL]]-$U$1)</f>
        <v>965</v>
      </c>
    </row>
    <row r="351" spans="2:31" ht="36" customHeight="1" x14ac:dyDescent="0.25">
      <c r="B351" s="36">
        <v>53</v>
      </c>
      <c r="C351" s="37" t="s">
        <v>187</v>
      </c>
      <c r="D351" s="38" t="s">
        <v>1301</v>
      </c>
      <c r="E351" s="39" t="s">
        <v>1302</v>
      </c>
      <c r="F351" s="39" t="s">
        <v>1303</v>
      </c>
      <c r="G351" s="39" t="s">
        <v>1304</v>
      </c>
      <c r="H351" s="39" t="s">
        <v>1305</v>
      </c>
      <c r="I351" s="40" t="s">
        <v>80</v>
      </c>
      <c r="J351" s="45" t="s">
        <v>1296</v>
      </c>
      <c r="K351" s="38" t="s">
        <v>87</v>
      </c>
      <c r="L351" s="42" t="s">
        <v>52</v>
      </c>
      <c r="M351" s="43" t="s">
        <v>53</v>
      </c>
      <c r="N351" s="38" t="s">
        <v>88</v>
      </c>
      <c r="O351" s="44"/>
      <c r="P351" s="45"/>
      <c r="Q351" s="45"/>
      <c r="R351" s="46" t="str">
        <f>Таблица1[[#This Row],[Task number]]</f>
        <v>53-00/90</v>
      </c>
      <c r="S351" s="55" t="str">
        <f>Таблица1[[#This Row],[Item Name]]&amp;" - "&amp;Таблица1[[#This Row],[Task Description]]&amp;". "&amp;Таблица1[[#This Row],[Data Module Reference]]</f>
        <v>Front pressure bulkhead - Examine with insulation on engine and cockpit sides removed.. -</v>
      </c>
      <c r="T351" s="48">
        <v>4000</v>
      </c>
      <c r="U351" s="48"/>
      <c r="V351" s="48">
        <v>48</v>
      </c>
      <c r="W351" s="49">
        <v>1247</v>
      </c>
      <c r="X351" s="49">
        <v>860</v>
      </c>
      <c r="Y351" s="50">
        <v>45287</v>
      </c>
      <c r="Z351" s="51">
        <f>IF(Таблица1[[#This Row],[F.H.]]=0,"---",Таблица1[[#This Row],[F.H.]]+Таблица1[[#This Row],[Last F.H.]])</f>
        <v>5247</v>
      </c>
      <c r="AA351" s="52" t="str">
        <f>IF(Таблица1[[#This Row],[LND]]=0,"---",Таблица1[[#This Row],[LND]]+Таблица1[[#This Row],[Last LND]])</f>
        <v>---</v>
      </c>
      <c r="AB351" s="53">
        <f>IF(Таблица1[[#This Row],[MON]]=0,"---",Таблица1[[#This Row],[Last CAL]]+(Таблица1[[#This Row],[MON]]*30.4375))</f>
        <v>46748</v>
      </c>
      <c r="AC351" s="54">
        <f>IF(Таблица1[[#This Row],[Next  F.H.]]="---","---",Таблица1[[#This Row],[Next  F.H.]]-$P$1)</f>
        <v>3891</v>
      </c>
      <c r="AD351" s="54" t="str">
        <f>IF(Таблица1[[#This Row],[Next LND]]="---","---",Таблица1[[#This Row],[Next LND]]-$S$1)</f>
        <v>---</v>
      </c>
      <c r="AE351" s="54">
        <f ca="1">IF(Таблица1[[#This Row],[Next CAL]]="---","---",Таблица1[[#This Row],[Next CAL]]-$U$1)</f>
        <v>965</v>
      </c>
    </row>
    <row r="352" spans="2:31" ht="36" customHeight="1" x14ac:dyDescent="0.25">
      <c r="B352" s="36">
        <v>53</v>
      </c>
      <c r="C352" s="76" t="s">
        <v>187</v>
      </c>
      <c r="D352" s="38" t="s">
        <v>1306</v>
      </c>
      <c r="E352" s="39" t="s">
        <v>1307</v>
      </c>
      <c r="F352" s="39" t="s">
        <v>1308</v>
      </c>
      <c r="G352" s="39" t="s">
        <v>1309</v>
      </c>
      <c r="H352" s="39" t="s">
        <v>1310</v>
      </c>
      <c r="I352" s="40" t="s">
        <v>80</v>
      </c>
      <c r="J352" s="45" t="s">
        <v>1296</v>
      </c>
      <c r="K352" s="38" t="s">
        <v>87</v>
      </c>
      <c r="L352" s="42" t="s">
        <v>52</v>
      </c>
      <c r="M352" s="43" t="s">
        <v>53</v>
      </c>
      <c r="N352" s="38" t="s">
        <v>88</v>
      </c>
      <c r="O352" s="44"/>
      <c r="P352" s="45"/>
      <c r="Q352" s="45"/>
      <c r="R352" s="46" t="str">
        <f>Таблица1[[#This Row],[Task number]]</f>
        <v>53-00/91</v>
      </c>
      <c r="S352" s="55" t="str">
        <f>Таблица1[[#This Row],[Item Name]]&amp;" - "&amp;Таблица1[[#This Row],[Task Description]]&amp;". "&amp;Таблица1[[#This Row],[Data Module Reference]]</f>
        <v>Fuselage internal bottom surface - Examine Frames 10, 21, 24, 36 and frames adjacent to doors and to emergency exit, with insulation removed.. -</v>
      </c>
      <c r="T352" s="48">
        <v>4000</v>
      </c>
      <c r="U352" s="48"/>
      <c r="V352" s="48">
        <v>48</v>
      </c>
      <c r="W352" s="49">
        <v>1247</v>
      </c>
      <c r="X352" s="49">
        <v>860</v>
      </c>
      <c r="Y352" s="50">
        <v>45287</v>
      </c>
      <c r="Z352" s="51">
        <f>IF(Таблица1[[#This Row],[F.H.]]=0,"---",Таблица1[[#This Row],[F.H.]]+Таблица1[[#This Row],[Last F.H.]])</f>
        <v>5247</v>
      </c>
      <c r="AA352" s="52" t="str">
        <f>IF(Таблица1[[#This Row],[LND]]=0,"---",Таблица1[[#This Row],[LND]]+Таблица1[[#This Row],[Last LND]])</f>
        <v>---</v>
      </c>
      <c r="AB352" s="53">
        <f>IF(Таблица1[[#This Row],[MON]]=0,"---",Таблица1[[#This Row],[Last CAL]]+(Таблица1[[#This Row],[MON]]*30.4375))</f>
        <v>46748</v>
      </c>
      <c r="AC352" s="54">
        <f>IF(Таблица1[[#This Row],[Next  F.H.]]="---","---",Таблица1[[#This Row],[Next  F.H.]]-$P$1)</f>
        <v>3891</v>
      </c>
      <c r="AD352" s="54" t="str">
        <f>IF(Таблица1[[#This Row],[Next LND]]="---","---",Таблица1[[#This Row],[Next LND]]-$S$1)</f>
        <v>---</v>
      </c>
      <c r="AE352" s="54">
        <f ca="1">IF(Таблица1[[#This Row],[Next CAL]]="---","---",Таблица1[[#This Row],[Next CAL]]-$U$1)</f>
        <v>965</v>
      </c>
    </row>
    <row r="353" spans="2:32" ht="36" customHeight="1" x14ac:dyDescent="0.25">
      <c r="B353" s="36">
        <v>53</v>
      </c>
      <c r="C353" s="37"/>
      <c r="D353" s="38" t="s">
        <v>1311</v>
      </c>
      <c r="E353" s="39" t="s">
        <v>409</v>
      </c>
      <c r="F353" s="39" t="s">
        <v>1292</v>
      </c>
      <c r="G353" s="39"/>
      <c r="H353" s="39" t="s">
        <v>1312</v>
      </c>
      <c r="I353" s="40" t="s">
        <v>80</v>
      </c>
      <c r="J353" s="45" t="s">
        <v>1296</v>
      </c>
      <c r="K353" s="38"/>
      <c r="L353" s="42" t="s">
        <v>52</v>
      </c>
      <c r="M353" s="43" t="s">
        <v>53</v>
      </c>
      <c r="N353" s="38" t="s">
        <v>88</v>
      </c>
      <c r="O353" s="44"/>
      <c r="P353" s="45"/>
      <c r="Q353" s="45"/>
      <c r="R353" s="46" t="str">
        <f>Таблица1[[#This Row],[Task number]]</f>
        <v>53-00/92</v>
      </c>
      <c r="S353" s="55" t="str">
        <f>Таблица1[[#This Row],[Item Name]]&amp;" - "&amp;Таблица1[[#This Row],[Task Description]]&amp;". "&amp;Таблица1[[#This Row],[Data Module Reference]]</f>
        <v>Rear pressure bulkhead - Examine with trim removed. -</v>
      </c>
      <c r="T353" s="48">
        <v>4000</v>
      </c>
      <c r="U353" s="48"/>
      <c r="V353" s="48">
        <v>48</v>
      </c>
      <c r="W353" s="49">
        <v>1247</v>
      </c>
      <c r="X353" s="49">
        <v>860</v>
      </c>
      <c r="Y353" s="50">
        <v>45287</v>
      </c>
      <c r="Z353" s="51">
        <f>IF(Таблица1[[#This Row],[F.H.]]=0,"---",Таблица1[[#This Row],[F.H.]]+Таблица1[[#This Row],[Last F.H.]])</f>
        <v>5247</v>
      </c>
      <c r="AA353" s="52" t="str">
        <f>IF(Таблица1[[#This Row],[LND]]=0,"---",Таблица1[[#This Row],[LND]]+Таблица1[[#This Row],[Last LND]])</f>
        <v>---</v>
      </c>
      <c r="AB353" s="53">
        <f>IF(Таблица1[[#This Row],[MON]]=0,"---",Таблица1[[#This Row],[Last CAL]]+(Таблица1[[#This Row],[MON]]*30.4375))</f>
        <v>46748</v>
      </c>
      <c r="AC353" s="54">
        <f>IF(Таблица1[[#This Row],[Next  F.H.]]="---","---",Таблица1[[#This Row],[Next  F.H.]]-$P$1)</f>
        <v>3891</v>
      </c>
      <c r="AD353" s="54" t="str">
        <f>IF(Таблица1[[#This Row],[Next LND]]="---","---",Таблица1[[#This Row],[Next LND]]-$S$1)</f>
        <v>---</v>
      </c>
      <c r="AE353" s="54">
        <f ca="1">IF(Таблица1[[#This Row],[Next CAL]]="---","---",Таблица1[[#This Row],[Next CAL]]-$U$1)</f>
        <v>965</v>
      </c>
    </row>
    <row r="354" spans="2:32" ht="36" customHeight="1" x14ac:dyDescent="0.25">
      <c r="B354" s="36">
        <v>53</v>
      </c>
      <c r="C354" s="37"/>
      <c r="D354" s="38" t="s">
        <v>1313</v>
      </c>
      <c r="E354" s="39" t="s">
        <v>1314</v>
      </c>
      <c r="F354" s="39" t="s">
        <v>96</v>
      </c>
      <c r="G354" s="39"/>
      <c r="H354" s="39" t="s">
        <v>1315</v>
      </c>
      <c r="I354" s="40" t="s">
        <v>80</v>
      </c>
      <c r="J354" s="45" t="s">
        <v>1296</v>
      </c>
      <c r="K354" s="38" t="s">
        <v>87</v>
      </c>
      <c r="L354" s="42" t="s">
        <v>52</v>
      </c>
      <c r="M354" s="43" t="s">
        <v>53</v>
      </c>
      <c r="N354" s="38" t="s">
        <v>88</v>
      </c>
      <c r="O354" s="44"/>
      <c r="P354" s="45"/>
      <c r="Q354" s="45"/>
      <c r="R354" s="46" t="str">
        <f>Таблица1[[#This Row],[Task number]]</f>
        <v>53-00/93</v>
      </c>
      <c r="S354" s="55" t="str">
        <f>Таблица1[[#This Row],[Item Name]]&amp;" - "&amp;Таблица1[[#This Row],[Task Description]]&amp;". "&amp;Таблица1[[#This Row],[Data Module Reference]]</f>
        <v>Structure around windows - Examine. -</v>
      </c>
      <c r="T354" s="48">
        <v>4000</v>
      </c>
      <c r="U354" s="48"/>
      <c r="V354" s="48">
        <v>48</v>
      </c>
      <c r="W354" s="49">
        <v>1247</v>
      </c>
      <c r="X354" s="49">
        <v>860</v>
      </c>
      <c r="Y354" s="50">
        <v>45287</v>
      </c>
      <c r="Z354" s="51">
        <f>IF(Таблица1[[#This Row],[F.H.]]=0,"---",Таблица1[[#This Row],[F.H.]]+Таблица1[[#This Row],[Last F.H.]])</f>
        <v>5247</v>
      </c>
      <c r="AA354" s="52" t="str">
        <f>IF(Таблица1[[#This Row],[LND]]=0,"---",Таблица1[[#This Row],[LND]]+Таблица1[[#This Row],[Last LND]])</f>
        <v>---</v>
      </c>
      <c r="AB354" s="53">
        <f>IF(Таблица1[[#This Row],[MON]]=0,"---",Таблица1[[#This Row],[Last CAL]]+(Таблица1[[#This Row],[MON]]*30.4375))</f>
        <v>46748</v>
      </c>
      <c r="AC354" s="54">
        <f>IF(Таблица1[[#This Row],[Next  F.H.]]="---","---",Таблица1[[#This Row],[Next  F.H.]]-$P$1)</f>
        <v>3891</v>
      </c>
      <c r="AD354" s="54" t="str">
        <f>IF(Таблица1[[#This Row],[Next LND]]="---","---",Таблица1[[#This Row],[Next LND]]-$S$1)</f>
        <v>---</v>
      </c>
      <c r="AE354" s="54">
        <f ca="1">IF(Таблица1[[#This Row],[Next CAL]]="---","---",Таблица1[[#This Row],[Next CAL]]-$U$1)</f>
        <v>965</v>
      </c>
    </row>
    <row r="355" spans="2:32" ht="36" customHeight="1" x14ac:dyDescent="0.25">
      <c r="B355" s="36">
        <v>53</v>
      </c>
      <c r="C355" s="37" t="s">
        <v>187</v>
      </c>
      <c r="D355" s="38" t="s">
        <v>1316</v>
      </c>
      <c r="E355" s="39" t="s">
        <v>1317</v>
      </c>
      <c r="F355" s="39" t="s">
        <v>312</v>
      </c>
      <c r="G355" s="39" t="s">
        <v>1318</v>
      </c>
      <c r="H355" s="39" t="s">
        <v>1319</v>
      </c>
      <c r="I355" s="40" t="s">
        <v>80</v>
      </c>
      <c r="J355" s="45" t="s">
        <v>1296</v>
      </c>
      <c r="K355" s="94" t="s">
        <v>87</v>
      </c>
      <c r="L355" s="42" t="s">
        <v>52</v>
      </c>
      <c r="M355" s="43" t="s">
        <v>53</v>
      </c>
      <c r="N355" s="38" t="s">
        <v>88</v>
      </c>
      <c r="O355" s="44"/>
      <c r="P355" s="45"/>
      <c r="Q355" s="45"/>
      <c r="R355" s="46" t="str">
        <f>Таблица1[[#This Row],[Task number]]</f>
        <v>53-00/94</v>
      </c>
      <c r="S355" s="55" t="str">
        <f>Таблица1[[#This Row],[Item Name]]&amp;" - "&amp;Таблица1[[#This Row],[Task Description]]&amp;". "&amp;Таблица1[[#This Row],[Data Module Reference]]</f>
        <v>Door frames and emergency exit frame - Examine.. -</v>
      </c>
      <c r="T355" s="48">
        <v>4000</v>
      </c>
      <c r="U355" s="48"/>
      <c r="V355" s="48">
        <v>48</v>
      </c>
      <c r="W355" s="49">
        <v>1247</v>
      </c>
      <c r="X355" s="49">
        <v>860</v>
      </c>
      <c r="Y355" s="50">
        <v>45287</v>
      </c>
      <c r="Z355" s="51">
        <f>IF(Таблица1[[#This Row],[F.H.]]=0,"---",Таблица1[[#This Row],[F.H.]]+Таблица1[[#This Row],[Last F.H.]])</f>
        <v>5247</v>
      </c>
      <c r="AA355" s="52" t="str">
        <f>IF(Таблица1[[#This Row],[LND]]=0,"---",Таблица1[[#This Row],[LND]]+Таблица1[[#This Row],[Last LND]])</f>
        <v>---</v>
      </c>
      <c r="AB355" s="53">
        <f>IF(Таблица1[[#This Row],[MON]]=0,"---",Таблица1[[#This Row],[Last CAL]]+(Таблица1[[#This Row],[MON]]*30.4375))</f>
        <v>46748</v>
      </c>
      <c r="AC355" s="54">
        <f>IF(Таблица1[[#This Row],[Next  F.H.]]="---","---",Таблица1[[#This Row],[Next  F.H.]]-$P$1)</f>
        <v>3891</v>
      </c>
      <c r="AD355" s="54" t="str">
        <f>IF(Таблица1[[#This Row],[Next LND]]="---","---",Таблица1[[#This Row],[Next LND]]-$S$1)</f>
        <v>---</v>
      </c>
      <c r="AE355" s="54">
        <f ca="1">IF(Таблица1[[#This Row],[Next CAL]]="---","---",Таблица1[[#This Row],[Next CAL]]-$U$1)</f>
        <v>965</v>
      </c>
    </row>
    <row r="356" spans="2:32" ht="36" customHeight="1" x14ac:dyDescent="0.25">
      <c r="B356" s="36">
        <v>55</v>
      </c>
      <c r="C356" s="37" t="s">
        <v>126</v>
      </c>
      <c r="D356" s="38" t="s">
        <v>1320</v>
      </c>
      <c r="E356" s="39" t="s">
        <v>1321</v>
      </c>
      <c r="F356" s="39" t="s">
        <v>432</v>
      </c>
      <c r="G356" s="39"/>
      <c r="H356" s="39" t="s">
        <v>1322</v>
      </c>
      <c r="I356" s="40" t="s">
        <v>80</v>
      </c>
      <c r="J356" s="45" t="s">
        <v>1296</v>
      </c>
      <c r="K356" s="94" t="s">
        <v>87</v>
      </c>
      <c r="L356" s="42" t="s">
        <v>52</v>
      </c>
      <c r="M356" s="43" t="s">
        <v>53</v>
      </c>
      <c r="N356" s="38" t="s">
        <v>619</v>
      </c>
      <c r="O356" s="44"/>
      <c r="P356" s="45"/>
      <c r="Q356" s="45"/>
      <c r="R356" s="46" t="str">
        <f>Таблица1[[#This Row],[Task number]]</f>
        <v>55-10/96</v>
      </c>
      <c r="S356" s="55" t="str">
        <f>Таблица1[[#This Row],[Item Name]]&amp;" - "&amp;Таблица1[[#This Row],[Task Description]]&amp;". "&amp;Таблица1[[#This Row],[Data Module Reference]]</f>
        <v>Vertical stabilizer internal surfaces - Examine as far as possible with panels removed. -</v>
      </c>
      <c r="T356" s="48">
        <v>4000</v>
      </c>
      <c r="U356" s="48"/>
      <c r="V356" s="48">
        <v>48</v>
      </c>
      <c r="W356" s="49">
        <v>1247</v>
      </c>
      <c r="X356" s="49">
        <v>860</v>
      </c>
      <c r="Y356" s="50">
        <v>45287</v>
      </c>
      <c r="Z356" s="51">
        <f>IF(Таблица1[[#This Row],[F.H.]]=0,"---",Таблица1[[#This Row],[F.H.]]+Таблица1[[#This Row],[Last F.H.]])</f>
        <v>5247</v>
      </c>
      <c r="AA356" s="52" t="str">
        <f>IF(Таблица1[[#This Row],[LND]]=0,"---",Таблица1[[#This Row],[LND]]+Таблица1[[#This Row],[Last LND]])</f>
        <v>---</v>
      </c>
      <c r="AB356" s="53">
        <f>IF(Таблица1[[#This Row],[MON]]=0,"---",Таблица1[[#This Row],[Last CAL]]+(Таблица1[[#This Row],[MON]]*30.4375))</f>
        <v>46748</v>
      </c>
      <c r="AC356" s="54">
        <f>IF(Таблица1[[#This Row],[Next  F.H.]]="---","---",Таблица1[[#This Row],[Next  F.H.]]-$P$1)</f>
        <v>3891</v>
      </c>
      <c r="AD356" s="54" t="str">
        <f>IF(Таблица1[[#This Row],[Next LND]]="---","---",Таблица1[[#This Row],[Next LND]]-$S$1)</f>
        <v>---</v>
      </c>
      <c r="AE356" s="54">
        <f ca="1">IF(Таблица1[[#This Row],[Next CAL]]="---","---",Таблица1[[#This Row],[Next CAL]]-$U$1)</f>
        <v>965</v>
      </c>
    </row>
    <row r="357" spans="2:32" ht="36" customHeight="1" x14ac:dyDescent="0.25">
      <c r="B357" s="36">
        <v>57</v>
      </c>
      <c r="C357" s="37" t="s">
        <v>147</v>
      </c>
      <c r="D357" s="38" t="s">
        <v>1323</v>
      </c>
      <c r="E357" s="39" t="s">
        <v>431</v>
      </c>
      <c r="F357" s="39" t="s">
        <v>1324</v>
      </c>
      <c r="G357" s="39"/>
      <c r="H357" s="39" t="s">
        <v>1325</v>
      </c>
      <c r="I357" s="40" t="s">
        <v>80</v>
      </c>
      <c r="J357" s="45" t="s">
        <v>1296</v>
      </c>
      <c r="K357" s="38" t="s">
        <v>87</v>
      </c>
      <c r="L357" s="42" t="s">
        <v>52</v>
      </c>
      <c r="M357" s="43" t="s">
        <v>53</v>
      </c>
      <c r="N357" s="38" t="s">
        <v>88</v>
      </c>
      <c r="O357" s="44"/>
      <c r="P357" s="45"/>
      <c r="Q357" s="45"/>
      <c r="R357" s="46" t="str">
        <f>Таблица1[[#This Row],[Task number]]</f>
        <v>57-00/97</v>
      </c>
      <c r="S357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all wing panels removed. -</v>
      </c>
      <c r="T357" s="48">
        <v>4000</v>
      </c>
      <c r="U357" s="48"/>
      <c r="V357" s="48">
        <v>48</v>
      </c>
      <c r="W357" s="49">
        <v>1247</v>
      </c>
      <c r="X357" s="49">
        <v>860</v>
      </c>
      <c r="Y357" s="50">
        <v>45287</v>
      </c>
      <c r="Z357" s="51">
        <f>IF(Таблица1[[#This Row],[F.H.]]=0,"---",Таблица1[[#This Row],[F.H.]]+Таблица1[[#This Row],[Last F.H.]])</f>
        <v>5247</v>
      </c>
      <c r="AA357" s="52" t="str">
        <f>IF(Таблица1[[#This Row],[LND]]=0,"---",Таблица1[[#This Row],[LND]]+Таблица1[[#This Row],[Last LND]])</f>
        <v>---</v>
      </c>
      <c r="AB357" s="53">
        <f>IF(Таблица1[[#This Row],[MON]]=0,"---",Таблица1[[#This Row],[Last CAL]]+(Таблица1[[#This Row],[MON]]*30.4375))</f>
        <v>46748</v>
      </c>
      <c r="AC357" s="54">
        <f>IF(Таблица1[[#This Row],[Next  F.H.]]="---","---",Таблица1[[#This Row],[Next  F.H.]]-$P$1)</f>
        <v>3891</v>
      </c>
      <c r="AD357" s="54" t="str">
        <f>IF(Таблица1[[#This Row],[Next LND]]="---","---",Таблица1[[#This Row],[Next LND]]-$S$1)</f>
        <v>---</v>
      </c>
      <c r="AE357" s="54">
        <f ca="1">IF(Таблица1[[#This Row],[Next CAL]]="---","---",Таблица1[[#This Row],[Next CAL]]-$U$1)</f>
        <v>965</v>
      </c>
    </row>
    <row r="358" spans="2:32" ht="36" customHeight="1" x14ac:dyDescent="0.25">
      <c r="B358" s="36">
        <v>57</v>
      </c>
      <c r="C358" s="76" t="s">
        <v>147</v>
      </c>
      <c r="D358" s="38" t="s">
        <v>1326</v>
      </c>
      <c r="E358" s="39" t="s">
        <v>1327</v>
      </c>
      <c r="F358" s="39" t="s">
        <v>1328</v>
      </c>
      <c r="G358" s="39"/>
      <c r="H358" s="39" t="s">
        <v>1329</v>
      </c>
      <c r="I358" s="40" t="s">
        <v>80</v>
      </c>
      <c r="J358" s="45" t="s">
        <v>1296</v>
      </c>
      <c r="K358" s="38" t="s">
        <v>87</v>
      </c>
      <c r="L358" s="42" t="s">
        <v>52</v>
      </c>
      <c r="M358" s="43" t="s">
        <v>53</v>
      </c>
      <c r="N358" s="38" t="s">
        <v>88</v>
      </c>
      <c r="O358" s="44"/>
      <c r="P358" s="45"/>
      <c r="Q358" s="45"/>
      <c r="R358" s="46" t="str">
        <f>Таблица1[[#This Row],[Task number]]</f>
        <v>57-00/98</v>
      </c>
      <c r="S358" s="55" t="str">
        <f>Таблица1[[#This Row],[Item Name]]&amp;" - "&amp;Таблица1[[#This Row],[Task Description]]&amp;". "&amp;Таблица1[[#This Row],[Data Module Reference]]</f>
        <v>Landing gear compartments - Examine, especially main and rear spar parts. -</v>
      </c>
      <c r="T358" s="48">
        <v>4000</v>
      </c>
      <c r="U358" s="48"/>
      <c r="V358" s="48">
        <v>48</v>
      </c>
      <c r="W358" s="49">
        <v>1247</v>
      </c>
      <c r="X358" s="49">
        <v>860</v>
      </c>
      <c r="Y358" s="50">
        <v>45287</v>
      </c>
      <c r="Z358" s="51">
        <f>IF(Таблица1[[#This Row],[F.H.]]=0,"---",Таблица1[[#This Row],[F.H.]]+Таблица1[[#This Row],[Last F.H.]])</f>
        <v>5247</v>
      </c>
      <c r="AA358" s="52" t="str">
        <f>IF(Таблица1[[#This Row],[LND]]=0,"---",Таблица1[[#This Row],[LND]]+Таблица1[[#This Row],[Last LND]])</f>
        <v>---</v>
      </c>
      <c r="AB358" s="53">
        <f>IF(Таблица1[[#This Row],[MON]]=0,"---",Таблица1[[#This Row],[Last CAL]]+(Таблица1[[#This Row],[MON]]*30.4375))</f>
        <v>46748</v>
      </c>
      <c r="AC358" s="54">
        <f>IF(Таблица1[[#This Row],[Next  F.H.]]="---","---",Таблица1[[#This Row],[Next  F.H.]]-$P$1)</f>
        <v>3891</v>
      </c>
      <c r="AD358" s="54" t="str">
        <f>IF(Таблица1[[#This Row],[Next LND]]="---","---",Таблица1[[#This Row],[Next LND]]-$S$1)</f>
        <v>---</v>
      </c>
      <c r="AE358" s="54">
        <f ca="1">IF(Таблица1[[#This Row],[Next CAL]]="---","---",Таблица1[[#This Row],[Next CAL]]-$U$1)</f>
        <v>965</v>
      </c>
    </row>
    <row r="359" spans="2:32" ht="36" customHeight="1" x14ac:dyDescent="0.25">
      <c r="B359" s="36">
        <v>23</v>
      </c>
      <c r="C359" s="37" t="s">
        <v>595</v>
      </c>
      <c r="D359" s="38" t="s">
        <v>1330</v>
      </c>
      <c r="E359" s="39" t="s">
        <v>1331</v>
      </c>
      <c r="F359" s="39" t="s">
        <v>1332</v>
      </c>
      <c r="G359" s="39"/>
      <c r="H359" s="39" t="s">
        <v>1333</v>
      </c>
      <c r="I359" s="40"/>
      <c r="J359" s="45" t="s">
        <v>1334</v>
      </c>
      <c r="K359" s="38"/>
      <c r="L359" s="42"/>
      <c r="M359" s="43"/>
      <c r="N359" s="38"/>
      <c r="O359" s="44"/>
      <c r="P359" s="45"/>
      <c r="Q359" s="45"/>
      <c r="R359" s="46" t="s">
        <v>1330</v>
      </c>
      <c r="S359" s="55" t="s">
        <v>1335</v>
      </c>
      <c r="T359" s="134"/>
      <c r="U359" s="134"/>
      <c r="V359" s="48">
        <v>96</v>
      </c>
      <c r="W359" s="135"/>
      <c r="X359" s="135"/>
      <c r="Y359" s="50">
        <v>44361</v>
      </c>
      <c r="Z359" s="51" t="str">
        <f>IF(Таблица1[[#This Row],[F.H.]]=0,"---",Таблица1[[#This Row],[F.H.]]+Таблица1[[#This Row],[Last F.H.]])</f>
        <v>---</v>
      </c>
      <c r="AA359" s="52" t="str">
        <f>IF(Таблица1[[#This Row],[LND]]=0,"---",Таблица1[[#This Row],[LND]]+Таблица1[[#This Row],[Last LND]])</f>
        <v>---</v>
      </c>
      <c r="AB359" s="53">
        <f>IF(Таблица1[[#This Row],[MON]]=0,"---",Таблица1[[#This Row],[Last CAL]]+(Таблица1[[#This Row],[MON]]*30.4375))</f>
        <v>47283</v>
      </c>
      <c r="AC359" s="54" t="str">
        <f>IF(Таблица1[[#This Row],[Next  F.H.]]="---","---",Таблица1[[#This Row],[Next  F.H.]]-$P$1)</f>
        <v>---</v>
      </c>
      <c r="AD359" s="54" t="str">
        <f>IF(Таблица1[[#This Row],[Next LND]]="---","---",Таблица1[[#This Row],[Next LND]]-$S$1)</f>
        <v>---</v>
      </c>
      <c r="AE359" s="54">
        <f ca="1">IF(Таблица1[[#This Row],[Next CAL]]="---","---",Таблица1[[#This Row],[Next CAL]]-$U$1)</f>
        <v>1500</v>
      </c>
      <c r="AF359" t="s">
        <v>1336</v>
      </c>
    </row>
    <row r="360" spans="2:32" ht="36" customHeight="1" x14ac:dyDescent="0.25">
      <c r="B360" s="36">
        <v>23</v>
      </c>
      <c r="C360" s="37" t="s">
        <v>595</v>
      </c>
      <c r="D360" s="38" t="s">
        <v>1337</v>
      </c>
      <c r="E360" s="39" t="s">
        <v>1338</v>
      </c>
      <c r="F360" s="39" t="s">
        <v>1332</v>
      </c>
      <c r="G360" s="39"/>
      <c r="H360" s="39" t="s">
        <v>1339</v>
      </c>
      <c r="I360" s="40"/>
      <c r="J360" s="45" t="s">
        <v>1334</v>
      </c>
      <c r="K360" s="38"/>
      <c r="L360" s="42"/>
      <c r="M360" s="43"/>
      <c r="N360" s="38"/>
      <c r="O360" s="44"/>
      <c r="P360" s="45"/>
      <c r="Q360" s="45"/>
      <c r="R360" s="46" t="s">
        <v>1337</v>
      </c>
      <c r="S360" s="55" t="s">
        <v>1340</v>
      </c>
      <c r="T360" s="134"/>
      <c r="U360" s="134"/>
      <c r="V360" s="48">
        <v>30</v>
      </c>
      <c r="W360" s="135"/>
      <c r="X360" s="135"/>
      <c r="Y360" s="50">
        <v>45562</v>
      </c>
      <c r="Z360" s="51" t="str">
        <f>IF(Таблица1[[#This Row],[F.H.]]=0,"---",Таблица1[[#This Row],[F.H.]]+Таблица1[[#This Row],[Last F.H.]])</f>
        <v>---</v>
      </c>
      <c r="AA360" s="52" t="str">
        <f>IF(Таблица1[[#This Row],[LND]]=0,"---",Таблица1[[#This Row],[LND]]+Таблица1[[#This Row],[Last LND]])</f>
        <v>---</v>
      </c>
      <c r="AB360" s="53">
        <f>IF(Таблица1[[#This Row],[MON]]=0,"---",Таблица1[[#This Row],[Last CAL]]+(Таблица1[[#This Row],[MON]]*30.4375))</f>
        <v>46475.125</v>
      </c>
      <c r="AC360" s="54" t="str">
        <f>IF(Таблица1[[#This Row],[Next  F.H.]]="---","---",Таблица1[[#This Row],[Next  F.H.]]-$P$1)</f>
        <v>---</v>
      </c>
      <c r="AD360" s="54" t="str">
        <f>IF(Таблица1[[#This Row],[Next LND]]="---","---",Таблица1[[#This Row],[Next LND]]-$S$1)</f>
        <v>---</v>
      </c>
      <c r="AE360" s="54">
        <f ca="1">IF(Таблица1[[#This Row],[Next CAL]]="---","---",Таблица1[[#This Row],[Next CAL]]-$U$1)</f>
        <v>692.125</v>
      </c>
      <c r="AF360" t="s">
        <v>1341</v>
      </c>
    </row>
    <row r="361" spans="2:32" ht="36" customHeight="1" x14ac:dyDescent="0.25">
      <c r="B361" s="38">
        <v>31</v>
      </c>
      <c r="C361" s="37" t="s">
        <v>359</v>
      </c>
      <c r="D361" s="38" t="s">
        <v>1342</v>
      </c>
      <c r="E361" s="39" t="s">
        <v>1343</v>
      </c>
      <c r="F361" s="39"/>
      <c r="G361" s="39"/>
      <c r="H361" s="39" t="s">
        <v>1334</v>
      </c>
      <c r="I361" s="40" t="s">
        <v>1344</v>
      </c>
      <c r="J361" s="45" t="s">
        <v>1345</v>
      </c>
      <c r="K361" s="45" t="s">
        <v>1346</v>
      </c>
      <c r="L361" s="42" t="s">
        <v>52</v>
      </c>
      <c r="M361" s="43" t="s">
        <v>53</v>
      </c>
      <c r="N361" s="38" t="s">
        <v>54</v>
      </c>
      <c r="O361" s="44">
        <v>1</v>
      </c>
      <c r="P361" s="45" t="s">
        <v>1347</v>
      </c>
      <c r="Q361" s="45" t="s">
        <v>55</v>
      </c>
      <c r="R361" s="46" t="str">
        <f>Таблица1[[#This Row],[Task number]]</f>
        <v>31-30-01</v>
      </c>
      <c r="S361" s="55" t="str">
        <f>Таблица1[[#This Row],[Item Name]]&amp;" - "&amp;Таблица1[[#This Row],[Task Description]]&amp;". "&amp;Таблица1[[#This Row],[Data Module Reference]]</f>
        <v>Recorders CVFDR or LDR - storage readout (downloading) - . 12-B-31-30-01-00A-551A-A</v>
      </c>
      <c r="T361" s="134"/>
      <c r="U361" s="134"/>
      <c r="V361" s="134"/>
      <c r="W361" s="49"/>
      <c r="X361" s="49"/>
      <c r="Y361" s="50">
        <v>43769</v>
      </c>
      <c r="Z361" s="51" t="str">
        <f>IF(Таблица1[[#This Row],[F.H.]]=0,"---",Таблица1[[#This Row],[F.H.]]+Таблица1[[#This Row],[Last F.H.]])</f>
        <v>---</v>
      </c>
      <c r="AA361" s="52" t="str">
        <f>IF(Таблица1[[#This Row],[LND]]=0,"---",Таблица1[[#This Row],[LND]]+Таблица1[[#This Row],[Last LND]])</f>
        <v>---</v>
      </c>
      <c r="AB361" s="53" t="str">
        <f>IF(Таблица1[[#This Row],[MON]]=0,"---",Таблица1[[#This Row],[Last CAL]]+(Таблица1[[#This Row],[MON]]*30.4375))</f>
        <v>---</v>
      </c>
      <c r="AC361" s="54" t="str">
        <f>IF(Таблица1[[#This Row],[Next  F.H.]]="---","---",Таблица1[[#This Row],[Next  F.H.]]-$P$1)</f>
        <v>---</v>
      </c>
      <c r="AD361" s="54" t="str">
        <f>IF(Таблица1[[#This Row],[Next LND]]="---","---",Таблица1[[#This Row],[Next LND]]-$S$1)</f>
        <v>---</v>
      </c>
      <c r="AE361" s="54" t="str">
        <f>IF(Таблица1[[#This Row],[Next CAL]]="---","---",Таблица1[[#This Row],[Next CAL]]-$U$1)</f>
        <v>---</v>
      </c>
    </row>
    <row r="362" spans="2:32" ht="36" customHeight="1" x14ac:dyDescent="0.25">
      <c r="B362" s="38">
        <v>71</v>
      </c>
      <c r="C362" s="37" t="s">
        <v>81</v>
      </c>
      <c r="D362" s="45">
        <v>710061</v>
      </c>
      <c r="E362" s="39" t="s">
        <v>1348</v>
      </c>
      <c r="F362" s="39"/>
      <c r="G362" s="39"/>
      <c r="H362" s="39" t="s">
        <v>1334</v>
      </c>
      <c r="I362" s="40" t="s">
        <v>1349</v>
      </c>
      <c r="J362" s="45" t="s">
        <v>112</v>
      </c>
      <c r="K362" s="45" t="s">
        <v>1346</v>
      </c>
      <c r="L362" s="75" t="s">
        <v>118</v>
      </c>
      <c r="M362" s="43" t="s">
        <v>53</v>
      </c>
      <c r="N362" s="38" t="s">
        <v>54</v>
      </c>
      <c r="O362" s="44">
        <v>1</v>
      </c>
      <c r="P362" s="45"/>
      <c r="Q362" s="45" t="s">
        <v>55</v>
      </c>
      <c r="R362" s="46">
        <f>Таблица1[[#This Row],[Task number]]</f>
        <v>710061</v>
      </c>
      <c r="S362" s="55" t="str">
        <f>Таблица1[[#This Row],[Item Name]]&amp;" - "&amp;Таблица1[[#This Row],[Task Description]]&amp;". "&amp;Таблица1[[#This Row],[Data Module Reference]]</f>
        <v>Perform engine condition trend Monitoring - . AMM 12-B-31-30-01-00A-551A-A; EMM 72-00-00</v>
      </c>
      <c r="T362" s="134"/>
      <c r="U362" s="134"/>
      <c r="V362" s="48">
        <v>6</v>
      </c>
      <c r="W362" s="49">
        <v>1356</v>
      </c>
      <c r="X362" s="49">
        <v>886</v>
      </c>
      <c r="Y362" s="50">
        <v>45652</v>
      </c>
      <c r="Z362" s="51" t="str">
        <f>IF(Таблица1[[#This Row],[F.H.]]=0,"---",Таблица1[[#This Row],[F.H.]]+Таблица1[[#This Row],[Last F.H.]])</f>
        <v>---</v>
      </c>
      <c r="AA362" s="52" t="str">
        <f>IF(Таблица1[[#This Row],[LND]]=0,"---",Таблица1[[#This Row],[LND]]+Таблица1[[#This Row],[Last LND]])</f>
        <v>---</v>
      </c>
      <c r="AB362" s="53">
        <f>IF(Таблица1[[#This Row],[MON]]=0,"---",Таблица1[[#This Row],[Last CAL]]+(Таблица1[[#This Row],[MON]]*30.4375))</f>
        <v>45834.625</v>
      </c>
      <c r="AC362" s="54" t="str">
        <f>IF(Таблица1[[#This Row],[Next  F.H.]]="---","---",Таблица1[[#This Row],[Next  F.H.]]-$P$1)</f>
        <v>---</v>
      </c>
      <c r="AD362" s="54" t="str">
        <f>IF(Таблица1[[#This Row],[Next LND]]="---","---",Таблица1[[#This Row],[Next LND]]-$S$1)</f>
        <v>---</v>
      </c>
      <c r="AE362" s="54">
        <f ca="1">IF(Таблица1[[#This Row],[Next CAL]]="---","---",Таблица1[[#This Row],[Next CAL]]-$U$1)</f>
        <v>51.625</v>
      </c>
    </row>
    <row r="363" spans="2:32" ht="36" customHeight="1" x14ac:dyDescent="0.25">
      <c r="B363" s="38">
        <v>71</v>
      </c>
      <c r="C363" s="37" t="s">
        <v>81</v>
      </c>
      <c r="D363" s="45" t="s">
        <v>1350</v>
      </c>
      <c r="E363" s="39" t="s">
        <v>1351</v>
      </c>
      <c r="F363" s="39"/>
      <c r="G363" s="39"/>
      <c r="H363" s="39" t="s">
        <v>1334</v>
      </c>
      <c r="I363" s="40" t="s">
        <v>1352</v>
      </c>
      <c r="J363" s="45" t="s">
        <v>1353</v>
      </c>
      <c r="K363" s="45" t="s">
        <v>87</v>
      </c>
      <c r="L363" s="75" t="s">
        <v>118</v>
      </c>
      <c r="M363" s="43" t="s">
        <v>53</v>
      </c>
      <c r="N363" s="38" t="s">
        <v>54</v>
      </c>
      <c r="O363" s="44">
        <v>1</v>
      </c>
      <c r="P363" s="45" t="s">
        <v>1354</v>
      </c>
      <c r="Q363" s="45" t="s">
        <v>55</v>
      </c>
      <c r="R363" s="46" t="str">
        <f>Таблица1[[#This Row],[Task number]]</f>
        <v>71-00/103</v>
      </c>
      <c r="S363" s="55" t="str">
        <f>Таблица1[[#This Row],[Item Name]]&amp;" - "&amp;Таблица1[[#This Row],[Task Description]]&amp;". "&amp;Таблица1[[#This Row],[Data Module Reference]]</f>
        <v>Compressor performance recovery wash - . EMM 71-00-00</v>
      </c>
      <c r="T363" s="48"/>
      <c r="U363" s="48"/>
      <c r="V363" s="48"/>
      <c r="W363" s="49"/>
      <c r="X363" s="49"/>
      <c r="Y363" s="50">
        <v>43769</v>
      </c>
      <c r="Z363" s="51" t="str">
        <f>IF(Таблица1[[#This Row],[F.H.]]=0,"---",Таблица1[[#This Row],[F.H.]]+Таблица1[[#This Row],[Last F.H.]])</f>
        <v>---</v>
      </c>
      <c r="AA363" s="52" t="str">
        <f>IF(Таблица1[[#This Row],[LND]]=0,"---",Таблица1[[#This Row],[LND]]+Таблица1[[#This Row],[Last LND]])</f>
        <v>---</v>
      </c>
      <c r="AB363" s="53" t="str">
        <f>IF(Таблица1[[#This Row],[MON]]=0,"---",Таблица1[[#This Row],[Last CAL]]+(Таблица1[[#This Row],[MON]]*30.4375))</f>
        <v>---</v>
      </c>
      <c r="AC363" s="54" t="str">
        <f>IF(Таблица1[[#This Row],[Next  F.H.]]="---","---",Таблица1[[#This Row],[Next  F.H.]]-$P$1)</f>
        <v>---</v>
      </c>
      <c r="AD363" s="54" t="str">
        <f>IF(Таблица1[[#This Row],[Next LND]]="---","---",Таблица1[[#This Row],[Next LND]]-$S$1)</f>
        <v>---</v>
      </c>
      <c r="AE363" s="54" t="str">
        <f>IF(Таблица1[[#This Row],[Next CAL]]="---","---",Таблица1[[#This Row],[Next CAL]]-$U$1)</f>
        <v>---</v>
      </c>
    </row>
    <row r="364" spans="2:32" ht="36" customHeight="1" x14ac:dyDescent="0.25">
      <c r="B364" s="38">
        <v>71</v>
      </c>
      <c r="C364" s="37" t="s">
        <v>81</v>
      </c>
      <c r="D364" s="45" t="s">
        <v>1355</v>
      </c>
      <c r="E364" s="39" t="s">
        <v>1356</v>
      </c>
      <c r="F364" s="39"/>
      <c r="G364" s="39"/>
      <c r="H364" s="39" t="s">
        <v>1334</v>
      </c>
      <c r="I364" s="40" t="s">
        <v>1352</v>
      </c>
      <c r="J364" s="45" t="s">
        <v>1353</v>
      </c>
      <c r="K364" s="45" t="s">
        <v>87</v>
      </c>
      <c r="L364" s="75" t="s">
        <v>118</v>
      </c>
      <c r="M364" s="43" t="s">
        <v>53</v>
      </c>
      <c r="N364" s="38" t="s">
        <v>54</v>
      </c>
      <c r="O364" s="44">
        <v>1</v>
      </c>
      <c r="P364" s="45" t="s">
        <v>1357</v>
      </c>
      <c r="Q364" s="45" t="s">
        <v>55</v>
      </c>
      <c r="R364" s="46" t="str">
        <f>Таблица1[[#This Row],[Task number]]</f>
        <v>71-00/104</v>
      </c>
      <c r="S364" s="55" t="str">
        <f>Таблица1[[#This Row],[Item Name]]&amp;" - "&amp;Таблица1[[#This Row],[Task Description]]&amp;". "&amp;Таблица1[[#This Row],[Data Module Reference]]</f>
        <v>Compressor Desalination Wash - . EMM 71-00-00</v>
      </c>
      <c r="T364" s="48">
        <v>100</v>
      </c>
      <c r="U364" s="48"/>
      <c r="V364" s="48">
        <v>6</v>
      </c>
      <c r="W364" s="49">
        <v>1356</v>
      </c>
      <c r="X364" s="49">
        <v>886</v>
      </c>
      <c r="Y364" s="50">
        <v>45652</v>
      </c>
      <c r="Z364" s="51">
        <f>IF(Таблица1[[#This Row],[F.H.]]=0,"---",Таблица1[[#This Row],[F.H.]]+Таблица1[[#This Row],[Last F.H.]])</f>
        <v>1456</v>
      </c>
      <c r="AA364" s="52" t="str">
        <f>IF(Таблица1[[#This Row],[LND]]=0,"---",Таблица1[[#This Row],[LND]]+Таблица1[[#This Row],[Last LND]])</f>
        <v>---</v>
      </c>
      <c r="AB364" s="53">
        <f>IF(Таблица1[[#This Row],[MON]]=0,"---",Таблица1[[#This Row],[Last CAL]]+(Таблица1[[#This Row],[MON]]*30.4375))</f>
        <v>45834.625</v>
      </c>
      <c r="AC364" s="54">
        <f>IF(Таблица1[[#This Row],[Next  F.H.]]="---","---",Таблица1[[#This Row],[Next  F.H.]]-$P$1)</f>
        <v>100</v>
      </c>
      <c r="AD364" s="54" t="str">
        <f>IF(Таблица1[[#This Row],[Next LND]]="---","---",Таблица1[[#This Row],[Next LND]]-$S$1)</f>
        <v>---</v>
      </c>
      <c r="AE364" s="54">
        <f ca="1">IF(Таблица1[[#This Row],[Next CAL]]="---","---",Таблица1[[#This Row],[Next CAL]]-$U$1)</f>
        <v>51.625</v>
      </c>
    </row>
    <row r="365" spans="2:32" ht="36" customHeight="1" x14ac:dyDescent="0.25">
      <c r="B365" s="38">
        <v>71</v>
      </c>
      <c r="C365" s="37" t="s">
        <v>81</v>
      </c>
      <c r="D365" s="45" t="s">
        <v>1358</v>
      </c>
      <c r="E365" s="39" t="s">
        <v>1359</v>
      </c>
      <c r="F365" s="39"/>
      <c r="G365" s="39"/>
      <c r="H365" s="39" t="s">
        <v>1334</v>
      </c>
      <c r="I365" s="40" t="s">
        <v>1352</v>
      </c>
      <c r="J365" s="45" t="s">
        <v>1353</v>
      </c>
      <c r="K365" s="45" t="s">
        <v>87</v>
      </c>
      <c r="L365" s="75" t="s">
        <v>118</v>
      </c>
      <c r="M365" s="43" t="s">
        <v>53</v>
      </c>
      <c r="N365" s="38" t="s">
        <v>54</v>
      </c>
      <c r="O365" s="44">
        <v>1</v>
      </c>
      <c r="P365" s="45" t="s">
        <v>1360</v>
      </c>
      <c r="Q365" s="45" t="s">
        <v>55</v>
      </c>
      <c r="R365" s="46" t="str">
        <f>Таблица1[[#This Row],[Task number]]</f>
        <v>71-00/105</v>
      </c>
      <c r="S365" s="55" t="str">
        <f>Таблица1[[#This Row],[Item Name]]&amp;" - "&amp;Таблица1[[#This Row],[Task Description]]&amp;". "&amp;Таблица1[[#This Row],[Data Module Reference]]</f>
        <v>Compressor Turbine Desalination Wash - . EMM 71-00-00</v>
      </c>
      <c r="T365" s="48">
        <v>100</v>
      </c>
      <c r="U365" s="48"/>
      <c r="V365" s="48">
        <v>6</v>
      </c>
      <c r="W365" s="49">
        <v>1356</v>
      </c>
      <c r="X365" s="49">
        <v>886</v>
      </c>
      <c r="Y365" s="50">
        <v>45652</v>
      </c>
      <c r="Z365" s="51">
        <f>IF(Таблица1[[#This Row],[F.H.]]=0,"---",Таблица1[[#This Row],[F.H.]]+Таблица1[[#This Row],[Last F.H.]])</f>
        <v>1456</v>
      </c>
      <c r="AA365" s="52" t="str">
        <f>IF(Таблица1[[#This Row],[LND]]=0,"---",Таблица1[[#This Row],[LND]]+Таблица1[[#This Row],[Last LND]])</f>
        <v>---</v>
      </c>
      <c r="AB365" s="53">
        <f>IF(Таблица1[[#This Row],[MON]]=0,"---",Таблица1[[#This Row],[Last CAL]]+(Таблица1[[#This Row],[MON]]*30.4375))</f>
        <v>45834.625</v>
      </c>
      <c r="AC365" s="54">
        <f>IF(Таблица1[[#This Row],[Next  F.H.]]="---","---",Таблица1[[#This Row],[Next  F.H.]]-$P$1)</f>
        <v>100</v>
      </c>
      <c r="AD365" s="54" t="str">
        <f>IF(Таблица1[[#This Row],[Next LND]]="---","---",Таблица1[[#This Row],[Next LND]]-$S$1)</f>
        <v>---</v>
      </c>
      <c r="AE365" s="54">
        <f ca="1">IF(Таблица1[[#This Row],[Next CAL]]="---","---",Таблица1[[#This Row],[Next CAL]]-$U$1)</f>
        <v>51.625</v>
      </c>
    </row>
    <row r="366" spans="2:32" ht="36" customHeight="1" x14ac:dyDescent="0.25">
      <c r="B366" s="36">
        <v>0</v>
      </c>
      <c r="C366" s="37" t="s">
        <v>1277</v>
      </c>
      <c r="D366" s="38" t="s">
        <v>1361</v>
      </c>
      <c r="E366" s="39" t="s">
        <v>46</v>
      </c>
      <c r="F366" s="39" t="s">
        <v>1362</v>
      </c>
      <c r="G366" s="39"/>
      <c r="H366" s="39" t="s">
        <v>1363</v>
      </c>
      <c r="I366" s="40" t="s">
        <v>80</v>
      </c>
      <c r="J366" s="74" t="s">
        <v>1363</v>
      </c>
      <c r="K366" s="38" t="s">
        <v>87</v>
      </c>
      <c r="L366" s="42" t="s">
        <v>52</v>
      </c>
      <c r="M366" s="43" t="s">
        <v>53</v>
      </c>
      <c r="N366" s="38" t="s">
        <v>88</v>
      </c>
      <c r="O366" s="44">
        <v>2</v>
      </c>
      <c r="P366" s="45" t="s">
        <v>55</v>
      </c>
      <c r="Q366" s="45" t="s">
        <v>55</v>
      </c>
      <c r="R366" s="46" t="str">
        <f>Таблица1[[#This Row],[Task number]]</f>
        <v>00-00/121</v>
      </c>
      <c r="S366" s="55" t="str">
        <f>Таблица1[[#This Row],[Item Name]]&amp;" - "&amp;Таблица1[[#This Row],[Task Description]]&amp;". "&amp;Таблица1[[#This Row],[Data Module Reference]]</f>
        <v>Aircraft - Airworthiness Directives and Service Bulletins reviewed and complied with as required.. -</v>
      </c>
      <c r="T366" s="129"/>
      <c r="U366" s="129"/>
      <c r="V366" s="129"/>
      <c r="W366" s="49"/>
      <c r="X366" s="49"/>
      <c r="Y366" s="50">
        <v>43769</v>
      </c>
      <c r="Z366" s="51" t="str">
        <f>IF(Таблица1[[#This Row],[F.H.]]=0,"---",Таблица1[[#This Row],[F.H.]]+Таблица1[[#This Row],[Last F.H.]])</f>
        <v>---</v>
      </c>
      <c r="AA366" s="52" t="str">
        <f>IF(Таблица1[[#This Row],[LND]]=0,"---",Таблица1[[#This Row],[LND]]+Таблица1[[#This Row],[Last LND]])</f>
        <v>---</v>
      </c>
      <c r="AB366" s="53" t="str">
        <f>IF(Таблица1[[#This Row],[MON]]=0,"---",Таблица1[[#This Row],[Last CAL]]+(Таблица1[[#This Row],[MON]]*30.4375))</f>
        <v>---</v>
      </c>
      <c r="AC366" s="54" t="str">
        <f>IF(Таблица1[[#This Row],[Next  F.H.]]="---","---",Таблица1[[#This Row],[Next  F.H.]]-$P$1)</f>
        <v>---</v>
      </c>
      <c r="AD366" s="54" t="str">
        <f>IF(Таблица1[[#This Row],[Next LND]]="---","---",Таблица1[[#This Row],[Next LND]]-$S$1)</f>
        <v>---</v>
      </c>
      <c r="AE366" s="54" t="str">
        <f>IF(Таблица1[[#This Row],[Next CAL]]="---","---",Таблица1[[#This Row],[Next CAL]]-$U$1)</f>
        <v>---</v>
      </c>
    </row>
    <row r="367" spans="2:32" ht="36" customHeight="1" x14ac:dyDescent="0.25">
      <c r="B367" s="36">
        <v>0</v>
      </c>
      <c r="C367" s="37" t="s">
        <v>1277</v>
      </c>
      <c r="D367" s="38" t="s">
        <v>1364</v>
      </c>
      <c r="E367" s="39" t="s">
        <v>46</v>
      </c>
      <c r="F367" s="39" t="s">
        <v>1365</v>
      </c>
      <c r="G367" s="39"/>
      <c r="H367" s="39" t="s">
        <v>1363</v>
      </c>
      <c r="I367" s="40" t="s">
        <v>80</v>
      </c>
      <c r="J367" s="74" t="s">
        <v>1363</v>
      </c>
      <c r="K367" s="38" t="s">
        <v>87</v>
      </c>
      <c r="L367" s="42" t="s">
        <v>52</v>
      </c>
      <c r="M367" s="43" t="s">
        <v>53</v>
      </c>
      <c r="N367" s="38" t="s">
        <v>88</v>
      </c>
      <c r="O367" s="44">
        <v>2</v>
      </c>
      <c r="P367" s="45" t="s">
        <v>55</v>
      </c>
      <c r="Q367" s="45" t="s">
        <v>55</v>
      </c>
      <c r="R367" s="46" t="str">
        <f>Таблица1[[#This Row],[Task number]]</f>
        <v>00-00/122</v>
      </c>
      <c r="S367" s="55" t="str">
        <f>Таблица1[[#This Row],[Item Name]]&amp;" - "&amp;Таблица1[[#This Row],[Task Description]]&amp;". "&amp;Таблица1[[#This Row],[Data Module Reference]]</f>
        <v>Aircraft - Chapter 4 and Chapter 5 - Overhaul and Replacement Schedule and Time Limited Inspection Requirements DMs reviewed and any additional requirements are complied with. -</v>
      </c>
      <c r="T367" s="129"/>
      <c r="U367" s="129"/>
      <c r="V367" s="129"/>
      <c r="W367" s="49"/>
      <c r="X367" s="49"/>
      <c r="Y367" s="50">
        <v>43769</v>
      </c>
      <c r="Z367" s="51" t="str">
        <f>IF(Таблица1[[#This Row],[F.H.]]=0,"---",Таблица1[[#This Row],[F.H.]]+Таблица1[[#This Row],[Last F.H.]])</f>
        <v>---</v>
      </c>
      <c r="AA367" s="52" t="str">
        <f>IF(Таблица1[[#This Row],[LND]]=0,"---",Таблица1[[#This Row],[LND]]+Таблица1[[#This Row],[Last LND]])</f>
        <v>---</v>
      </c>
      <c r="AB367" s="53" t="str">
        <f>IF(Таблица1[[#This Row],[MON]]=0,"---",Таблица1[[#This Row],[Last CAL]]+(Таблица1[[#This Row],[MON]]*30.4375))</f>
        <v>---</v>
      </c>
      <c r="AC367" s="54" t="str">
        <f>IF(Таблица1[[#This Row],[Next  F.H.]]="---","---",Таблица1[[#This Row],[Next  F.H.]]-$P$1)</f>
        <v>---</v>
      </c>
      <c r="AD367" s="54" t="str">
        <f>IF(Таблица1[[#This Row],[Next LND]]="---","---",Таблица1[[#This Row],[Next LND]]-$S$1)</f>
        <v>---</v>
      </c>
      <c r="AE367" s="54" t="str">
        <f>IF(Таблица1[[#This Row],[Next CAL]]="---","---",Таблица1[[#This Row],[Next CAL]]-$U$1)</f>
        <v>---</v>
      </c>
    </row>
    <row r="368" spans="2:32" ht="36" customHeight="1" x14ac:dyDescent="0.25">
      <c r="B368" s="36">
        <v>0</v>
      </c>
      <c r="C368" s="37" t="s">
        <v>1277</v>
      </c>
      <c r="D368" s="38" t="s">
        <v>1366</v>
      </c>
      <c r="E368" s="39" t="s">
        <v>46</v>
      </c>
      <c r="F368" s="39" t="s">
        <v>1367</v>
      </c>
      <c r="G368" s="39"/>
      <c r="H368" s="39" t="s">
        <v>1363</v>
      </c>
      <c r="I368" s="40" t="s">
        <v>80</v>
      </c>
      <c r="J368" s="74" t="s">
        <v>1363</v>
      </c>
      <c r="K368" s="38" t="s">
        <v>87</v>
      </c>
      <c r="L368" s="42" t="s">
        <v>52</v>
      </c>
      <c r="M368" s="43" t="s">
        <v>53</v>
      </c>
      <c r="N368" s="38" t="s">
        <v>88</v>
      </c>
      <c r="O368" s="44">
        <v>0.5</v>
      </c>
      <c r="P368" s="45" t="s">
        <v>55</v>
      </c>
      <c r="Q368" s="45" t="s">
        <v>55</v>
      </c>
      <c r="R368" s="46" t="str">
        <f>Таблица1[[#This Row],[Task number]]</f>
        <v>00-00/481</v>
      </c>
      <c r="S368" s="55" t="str">
        <f>Таблица1[[#This Row],[Item Name]]&amp;" - "&amp;Таблица1[[#This Row],[Task Description]]&amp;". "&amp;Таблица1[[#This Row],[Data Module Reference]]</f>
        <v>Aircraft - Check Aircraft Flight Manual is at the latest revision.. -</v>
      </c>
      <c r="T368" s="129"/>
      <c r="U368" s="129"/>
      <c r="V368" s="129"/>
      <c r="W368" s="49"/>
      <c r="X368" s="49"/>
      <c r="Y368" s="50">
        <v>43769</v>
      </c>
      <c r="Z368" s="51" t="str">
        <f>IF(Таблица1[[#This Row],[F.H.]]=0,"---",Таблица1[[#This Row],[F.H.]]+Таблица1[[#This Row],[Last F.H.]])</f>
        <v>---</v>
      </c>
      <c r="AA368" s="52" t="str">
        <f>IF(Таблица1[[#This Row],[LND]]=0,"---",Таблица1[[#This Row],[LND]]+Таблица1[[#This Row],[Last LND]])</f>
        <v>---</v>
      </c>
      <c r="AB368" s="53" t="str">
        <f>IF(Таблица1[[#This Row],[MON]]=0,"---",Таблица1[[#This Row],[Last CAL]]+(Таблица1[[#This Row],[MON]]*30.4375))</f>
        <v>---</v>
      </c>
      <c r="AC368" s="54" t="str">
        <f>IF(Таблица1[[#This Row],[Next  F.H.]]="---","---",Таблица1[[#This Row],[Next  F.H.]]-$P$1)</f>
        <v>---</v>
      </c>
      <c r="AD368" s="54" t="str">
        <f>IF(Таблица1[[#This Row],[Next LND]]="---","---",Таблица1[[#This Row],[Next LND]]-$S$1)</f>
        <v>---</v>
      </c>
      <c r="AE368" s="54" t="str">
        <f>IF(Таблица1[[#This Row],[Next CAL]]="---","---",Таблица1[[#This Row],[Next CAL]]-$U$1)</f>
        <v>---</v>
      </c>
    </row>
    <row r="369" spans="2:32" ht="36" customHeight="1" x14ac:dyDescent="0.25">
      <c r="B369" s="36">
        <v>7</v>
      </c>
      <c r="C369" s="37" t="s">
        <v>44</v>
      </c>
      <c r="D369" s="38" t="s">
        <v>1368</v>
      </c>
      <c r="E369" s="39" t="s">
        <v>46</v>
      </c>
      <c r="F369" s="39" t="s">
        <v>1369</v>
      </c>
      <c r="G369" s="39"/>
      <c r="H369" s="39" t="s">
        <v>1363</v>
      </c>
      <c r="I369" s="40" t="s">
        <v>49</v>
      </c>
      <c r="J369" s="74" t="s">
        <v>1363</v>
      </c>
      <c r="K369" s="38" t="s">
        <v>51</v>
      </c>
      <c r="L369" s="42" t="s">
        <v>52</v>
      </c>
      <c r="M369" s="43" t="s">
        <v>53</v>
      </c>
      <c r="N369" s="38" t="s">
        <v>54</v>
      </c>
      <c r="O369" s="44">
        <v>1</v>
      </c>
      <c r="P369" s="45" t="s">
        <v>55</v>
      </c>
      <c r="Q369" s="45" t="s">
        <v>55</v>
      </c>
      <c r="R369" s="46" t="str">
        <f>Таблица1[[#This Row],[Task number]]</f>
        <v>07-10/160</v>
      </c>
      <c r="S369" s="55" t="str">
        <f>Таблица1[[#This Row],[Item Name]]&amp;" - "&amp;Таблица1[[#This Row],[Task Description]]&amp;". "&amp;Таблица1[[#This Row],[Data Module Reference]]</f>
        <v>Aircraft - Lower to the ground, remove jacks and disconnect from ground. 12-B-07-10-00-00A-901A-A</v>
      </c>
      <c r="T369" s="129"/>
      <c r="U369" s="129"/>
      <c r="V369" s="129"/>
      <c r="W369" s="49"/>
      <c r="X369" s="49"/>
      <c r="Y369" s="50">
        <v>43769</v>
      </c>
      <c r="Z369" s="51" t="str">
        <f>IF(Таблица1[[#This Row],[F.H.]]=0,"---",Таблица1[[#This Row],[F.H.]]+Таблица1[[#This Row],[Last F.H.]])</f>
        <v>---</v>
      </c>
      <c r="AA369" s="52" t="str">
        <f>IF(Таблица1[[#This Row],[LND]]=0,"---",Таблица1[[#This Row],[LND]]+Таблица1[[#This Row],[Last LND]])</f>
        <v>---</v>
      </c>
      <c r="AB369" s="53" t="str">
        <f>IF(Таблица1[[#This Row],[MON]]=0,"---",Таблица1[[#This Row],[Last CAL]]+(Таблица1[[#This Row],[MON]]*30.4375))</f>
        <v>---</v>
      </c>
      <c r="AC369" s="54" t="str">
        <f>IF(Таблица1[[#This Row],[Next  F.H.]]="---","---",Таблица1[[#This Row],[Next  F.H.]]-$P$1)</f>
        <v>---</v>
      </c>
      <c r="AD369" s="54" t="str">
        <f>IF(Таблица1[[#This Row],[Next LND]]="---","---",Таблица1[[#This Row],[Next LND]]-$S$1)</f>
        <v>---</v>
      </c>
      <c r="AE369" s="54" t="str">
        <f>IF(Таблица1[[#This Row],[Next CAL]]="---","---",Таблица1[[#This Row],[Next CAL]]-$U$1)</f>
        <v>---</v>
      </c>
    </row>
    <row r="370" spans="2:32" ht="36" customHeight="1" x14ac:dyDescent="0.25">
      <c r="B370" s="36">
        <v>25</v>
      </c>
      <c r="C370" s="37" t="s">
        <v>68</v>
      </c>
      <c r="D370" s="38" t="s">
        <v>1370</v>
      </c>
      <c r="E370" s="39" t="s">
        <v>70</v>
      </c>
      <c r="F370" s="39" t="s">
        <v>1371</v>
      </c>
      <c r="G370" s="39"/>
      <c r="H370" s="39" t="s">
        <v>1363</v>
      </c>
      <c r="I370" s="40" t="s">
        <v>72</v>
      </c>
      <c r="J370" s="74" t="s">
        <v>1363</v>
      </c>
      <c r="K370" s="94" t="s">
        <v>51</v>
      </c>
      <c r="L370" s="42" t="s">
        <v>52</v>
      </c>
      <c r="M370" s="43" t="s">
        <v>53</v>
      </c>
      <c r="N370" s="38" t="s">
        <v>88</v>
      </c>
      <c r="O370" s="44">
        <v>1</v>
      </c>
      <c r="P370" s="45" t="s">
        <v>55</v>
      </c>
      <c r="Q370" s="45" t="s">
        <v>55</v>
      </c>
      <c r="R370" s="46" t="str">
        <f>Таблица1[[#This Row],[Task number]]</f>
        <v>25-10/297</v>
      </c>
      <c r="S370" s="55" t="str">
        <f>Таблица1[[#This Row],[Item Name]]&amp;" - "&amp;Таблица1[[#This Row],[Task Description]]&amp;". "&amp;Таблица1[[#This Row],[Data Module Reference]]</f>
        <v>Crew seats - Install as necessary to close the inspection. 12-B-25-10-01-00A-920A-A</v>
      </c>
      <c r="T370" s="129"/>
      <c r="U370" s="129"/>
      <c r="V370" s="129"/>
      <c r="W370" s="49"/>
      <c r="X370" s="49"/>
      <c r="Y370" s="50">
        <v>43769</v>
      </c>
      <c r="Z370" s="51" t="str">
        <f>IF(Таблица1[[#This Row],[F.H.]]=0,"---",Таблица1[[#This Row],[F.H.]]+Таблица1[[#This Row],[Last F.H.]])</f>
        <v>---</v>
      </c>
      <c r="AA370" s="52" t="str">
        <f>IF(Таблица1[[#This Row],[LND]]=0,"---",Таблица1[[#This Row],[LND]]+Таблица1[[#This Row],[Last LND]])</f>
        <v>---</v>
      </c>
      <c r="AB370" s="53" t="str">
        <f>IF(Таблица1[[#This Row],[MON]]=0,"---",Таблица1[[#This Row],[Last CAL]]+(Таблица1[[#This Row],[MON]]*30.4375))</f>
        <v>---</v>
      </c>
      <c r="AC370" s="54" t="str">
        <f>IF(Таблица1[[#This Row],[Next  F.H.]]="---","---",Таблица1[[#This Row],[Next  F.H.]]-$P$1)</f>
        <v>---</v>
      </c>
      <c r="AD370" s="54" t="str">
        <f>IF(Таблица1[[#This Row],[Next LND]]="---","---",Таблица1[[#This Row],[Next LND]]-$S$1)</f>
        <v>---</v>
      </c>
      <c r="AE370" s="54" t="str">
        <f>IF(Таблица1[[#This Row],[Next CAL]]="---","---",Таблица1[[#This Row],[Next CAL]]-$U$1)</f>
        <v>---</v>
      </c>
    </row>
    <row r="371" spans="2:32" ht="36" customHeight="1" x14ac:dyDescent="0.25">
      <c r="B371" s="36">
        <v>25</v>
      </c>
      <c r="C371" s="37" t="s">
        <v>68</v>
      </c>
      <c r="D371" s="38" t="s">
        <v>1372</v>
      </c>
      <c r="E371" s="39" t="s">
        <v>74</v>
      </c>
      <c r="F371" s="39" t="s">
        <v>1371</v>
      </c>
      <c r="G371" s="39"/>
      <c r="H371" s="39" t="s">
        <v>1363</v>
      </c>
      <c r="I371" s="40" t="s">
        <v>75</v>
      </c>
      <c r="J371" s="74" t="s">
        <v>1363</v>
      </c>
      <c r="K371" s="38" t="s">
        <v>51</v>
      </c>
      <c r="L371" s="42" t="s">
        <v>52</v>
      </c>
      <c r="M371" s="43" t="s">
        <v>53</v>
      </c>
      <c r="N371" s="38" t="s">
        <v>88</v>
      </c>
      <c r="O371" s="44">
        <v>3</v>
      </c>
      <c r="P371" s="45" t="s">
        <v>55</v>
      </c>
      <c r="Q371" s="45" t="s">
        <v>55</v>
      </c>
      <c r="R371" s="46" t="str">
        <f>Таблица1[[#This Row],[Task number]]</f>
        <v>25-20/299</v>
      </c>
      <c r="S371" s="55" t="str">
        <f>Таблица1[[#This Row],[Item Name]]&amp;" - "&amp;Таблица1[[#This Row],[Task Description]]&amp;". "&amp;Таблица1[[#This Row],[Data Module Reference]]</f>
        <v>Passenger seats - Install as necessary to close the inspection. 12-B-25-21-01-00A-920A-A ---  or  --- 12-B-25-22-01-00A-920A-A</v>
      </c>
      <c r="T371" s="129"/>
      <c r="U371" s="129"/>
      <c r="V371" s="129"/>
      <c r="W371" s="49"/>
      <c r="X371" s="49"/>
      <c r="Y371" s="50">
        <v>43769</v>
      </c>
      <c r="Z371" s="51" t="str">
        <f>IF(Таблица1[[#This Row],[F.H.]]=0,"---",Таблица1[[#This Row],[F.H.]]+Таблица1[[#This Row],[Last F.H.]])</f>
        <v>---</v>
      </c>
      <c r="AA371" s="52" t="str">
        <f>IF(Таблица1[[#This Row],[LND]]=0,"---",Таблица1[[#This Row],[LND]]+Таблица1[[#This Row],[Last LND]])</f>
        <v>---</v>
      </c>
      <c r="AB371" s="53" t="str">
        <f>IF(Таблица1[[#This Row],[MON]]=0,"---",Таблица1[[#This Row],[Last CAL]]+(Таблица1[[#This Row],[MON]]*30.4375))</f>
        <v>---</v>
      </c>
      <c r="AC371" s="54" t="str">
        <f>IF(Таблица1[[#This Row],[Next  F.H.]]="---","---",Таблица1[[#This Row],[Next  F.H.]]-$P$1)</f>
        <v>---</v>
      </c>
      <c r="AD371" s="54" t="str">
        <f>IF(Таблица1[[#This Row],[Next LND]]="---","---",Таблица1[[#This Row],[Next LND]]-$S$1)</f>
        <v>---</v>
      </c>
      <c r="AE371" s="54" t="str">
        <f>IF(Таблица1[[#This Row],[Next CAL]]="---","---",Таблица1[[#This Row],[Next CAL]]-$U$1)</f>
        <v>---</v>
      </c>
    </row>
    <row r="372" spans="2:32" ht="36" customHeight="1" x14ac:dyDescent="0.25">
      <c r="B372" s="36">
        <v>27</v>
      </c>
      <c r="C372" s="37" t="s">
        <v>76</v>
      </c>
      <c r="D372" s="38" t="s">
        <v>1373</v>
      </c>
      <c r="E372" s="39" t="s">
        <v>78</v>
      </c>
      <c r="F372" s="39" t="s">
        <v>1374</v>
      </c>
      <c r="G372" s="39"/>
      <c r="H372" s="39" t="s">
        <v>1363</v>
      </c>
      <c r="I372" s="40" t="s">
        <v>80</v>
      </c>
      <c r="J372" s="74" t="s">
        <v>1363</v>
      </c>
      <c r="K372" s="38" t="s">
        <v>51</v>
      </c>
      <c r="L372" s="42" t="s">
        <v>52</v>
      </c>
      <c r="M372" s="43" t="s">
        <v>53</v>
      </c>
      <c r="N372" s="38" t="s">
        <v>88</v>
      </c>
      <c r="O372" s="44">
        <v>0.5</v>
      </c>
      <c r="P372" s="45" t="s">
        <v>55</v>
      </c>
      <c r="Q372" s="45" t="s">
        <v>55</v>
      </c>
      <c r="R372" s="46" t="str">
        <f>Таблица1[[#This Row],[Task number]]</f>
        <v>27-50/475</v>
      </c>
      <c r="S372" s="55" t="str">
        <f>Таблица1[[#This Row],[Item Name]]&amp;" - "&amp;Таблица1[[#This Row],[Task Description]]&amp;". "&amp;Таблица1[[#This Row],[Data Module Reference]]</f>
        <v>Flaps - Retract to 0° as necessary to close the inspection. -</v>
      </c>
      <c r="T372" s="129"/>
      <c r="U372" s="129"/>
      <c r="V372" s="129"/>
      <c r="W372" s="49"/>
      <c r="X372" s="49"/>
      <c r="Y372" s="50">
        <v>43769</v>
      </c>
      <c r="Z372" s="51" t="str">
        <f>IF(Таблица1[[#This Row],[F.H.]]=0,"---",Таблица1[[#This Row],[F.H.]]+Таблица1[[#This Row],[Last F.H.]])</f>
        <v>---</v>
      </c>
      <c r="AA372" s="52" t="str">
        <f>IF(Таблица1[[#This Row],[LND]]=0,"---",Таблица1[[#This Row],[LND]]+Таблица1[[#This Row],[Last LND]])</f>
        <v>---</v>
      </c>
      <c r="AB372" s="53" t="str">
        <f>IF(Таблица1[[#This Row],[MON]]=0,"---",Таблица1[[#This Row],[Last CAL]]+(Таблица1[[#This Row],[MON]]*30.4375))</f>
        <v>---</v>
      </c>
      <c r="AC372" s="54" t="str">
        <f>IF(Таблица1[[#This Row],[Next  F.H.]]="---","---",Таблица1[[#This Row],[Next  F.H.]]-$P$1)</f>
        <v>---</v>
      </c>
      <c r="AD372" s="54" t="str">
        <f>IF(Таблица1[[#This Row],[Next LND]]="---","---",Таблица1[[#This Row],[Next LND]]-$S$1)</f>
        <v>---</v>
      </c>
      <c r="AE372" s="54" t="str">
        <f>IF(Таблица1[[#This Row],[Next CAL]]="---","---",Таблица1[[#This Row],[Next CAL]]-$U$1)</f>
        <v>---</v>
      </c>
    </row>
    <row r="373" spans="2:32" ht="36" customHeight="1" x14ac:dyDescent="0.25">
      <c r="B373" s="36">
        <v>71</v>
      </c>
      <c r="C373" s="37" t="s">
        <v>81</v>
      </c>
      <c r="D373" s="38" t="s">
        <v>1375</v>
      </c>
      <c r="E373" s="39" t="s">
        <v>83</v>
      </c>
      <c r="F373" s="39" t="s">
        <v>1376</v>
      </c>
      <c r="G373" s="39"/>
      <c r="H373" s="39" t="s">
        <v>1363</v>
      </c>
      <c r="I373" s="40" t="s">
        <v>86</v>
      </c>
      <c r="J373" s="74" t="s">
        <v>1363</v>
      </c>
      <c r="K373" s="38" t="s">
        <v>87</v>
      </c>
      <c r="L373" s="42" t="s">
        <v>52</v>
      </c>
      <c r="M373" s="43" t="s">
        <v>53</v>
      </c>
      <c r="N373" s="38" t="s">
        <v>88</v>
      </c>
      <c r="O373" s="44">
        <v>2</v>
      </c>
      <c r="P373" s="45" t="s">
        <v>55</v>
      </c>
      <c r="Q373" s="45" t="s">
        <v>55</v>
      </c>
      <c r="R373" s="46" t="str">
        <f>Таблица1[[#This Row],[Task number]]</f>
        <v>71-00/204</v>
      </c>
      <c r="S373" s="55" t="str">
        <f>Таблица1[[#This Row],[Item Name]]&amp;" - "&amp;Таблица1[[#This Row],[Task Description]]&amp;". "&amp;Таблица1[[#This Row],[Data Module Reference]]</f>
        <v>Power plant - Post inspection ground run tests. 12-B-71-00-00-00A-903A-A</v>
      </c>
      <c r="T373" s="129"/>
      <c r="U373" s="129"/>
      <c r="V373" s="129"/>
      <c r="W373" s="49"/>
      <c r="X373" s="49"/>
      <c r="Y373" s="50">
        <v>43769</v>
      </c>
      <c r="Z373" s="51" t="str">
        <f>IF(Таблица1[[#This Row],[F.H.]]=0,"---",Таблица1[[#This Row],[F.H.]]+Таблица1[[#This Row],[Last F.H.]])</f>
        <v>---</v>
      </c>
      <c r="AA373" s="52" t="str">
        <f>IF(Таблица1[[#This Row],[LND]]=0,"---",Таблица1[[#This Row],[LND]]+Таблица1[[#This Row],[Last LND]])</f>
        <v>---</v>
      </c>
      <c r="AB373" s="53" t="str">
        <f>IF(Таблица1[[#This Row],[MON]]=0,"---",Таблица1[[#This Row],[Last CAL]]+(Таблица1[[#This Row],[MON]]*30.4375))</f>
        <v>---</v>
      </c>
      <c r="AC373" s="54" t="str">
        <f>IF(Таблица1[[#This Row],[Next  F.H.]]="---","---",Таблица1[[#This Row],[Next  F.H.]]-$P$1)</f>
        <v>---</v>
      </c>
      <c r="AD373" s="54" t="str">
        <f>IF(Таблица1[[#This Row],[Next LND]]="---","---",Таблица1[[#This Row],[Next LND]]-$S$1)</f>
        <v>---</v>
      </c>
      <c r="AE373" s="54" t="str">
        <f>IF(Таблица1[[#This Row],[Next CAL]]="---","---",Таблица1[[#This Row],[Next CAL]]-$U$1)</f>
        <v>---</v>
      </c>
    </row>
    <row r="374" spans="2:32" s="131" customFormat="1" ht="36" customHeight="1" x14ac:dyDescent="0.25">
      <c r="B374" s="36">
        <v>71</v>
      </c>
      <c r="C374" s="37" t="s">
        <v>81</v>
      </c>
      <c r="D374" s="38" t="s">
        <v>1377</v>
      </c>
      <c r="E374" s="39" t="s">
        <v>1378</v>
      </c>
      <c r="F374" s="39" t="s">
        <v>1379</v>
      </c>
      <c r="G374" s="39"/>
      <c r="H374" s="39" t="s">
        <v>1363</v>
      </c>
      <c r="I374" s="40" t="s">
        <v>80</v>
      </c>
      <c r="J374" s="74" t="s">
        <v>1363</v>
      </c>
      <c r="K374" s="38" t="s">
        <v>87</v>
      </c>
      <c r="L374" s="42"/>
      <c r="M374" s="43" t="s">
        <v>53</v>
      </c>
      <c r="N374" s="38" t="s">
        <v>88</v>
      </c>
      <c r="O374" s="44">
        <v>1.5</v>
      </c>
      <c r="P374" s="45" t="s">
        <v>55</v>
      </c>
      <c r="Q374" s="45" t="s">
        <v>55</v>
      </c>
      <c r="R374" s="46" t="str">
        <f>Таблица1[[#This Row],[Task number]]</f>
        <v>71-00/476</v>
      </c>
      <c r="S374" s="55" t="str">
        <f>Таблица1[[#This Row],[Item Name]]&amp;" - "&amp;Таблица1[[#This Row],[Task Description]]&amp;". "&amp;Таблица1[[#This Row],[Data Module Reference]]</f>
        <v>P&amp;WC airworthiness directives and service bulletins - Reviewed and complied with as necessary. -</v>
      </c>
      <c r="T374" s="129"/>
      <c r="U374" s="129"/>
      <c r="V374" s="129"/>
      <c r="W374" s="49"/>
      <c r="X374" s="49"/>
      <c r="Y374" s="50">
        <v>43769</v>
      </c>
      <c r="Z374" s="51" t="str">
        <f>IF(Таблица1[[#This Row],[F.H.]]=0,"---",Таблица1[[#This Row],[F.H.]]+Таблица1[[#This Row],[Last F.H.]])</f>
        <v>---</v>
      </c>
      <c r="AA374" s="52" t="str">
        <f>IF(Таблица1[[#This Row],[LND]]=0,"---",Таблица1[[#This Row],[LND]]+Таблица1[[#This Row],[Last LND]])</f>
        <v>---</v>
      </c>
      <c r="AB374" s="53" t="str">
        <f>IF(Таблица1[[#This Row],[MON]]=0,"---",Таблица1[[#This Row],[Last CAL]]+(Таблица1[[#This Row],[MON]]*30.4375))</f>
        <v>---</v>
      </c>
      <c r="AC374" s="54" t="str">
        <f>IF(Таблица1[[#This Row],[Next  F.H.]]="---","---",Таблица1[[#This Row],[Next  F.H.]]-$P$1)</f>
        <v>---</v>
      </c>
      <c r="AD374" s="54" t="str">
        <f>IF(Таблица1[[#This Row],[Next LND]]="---","---",Таблица1[[#This Row],[Next LND]]-$S$1)</f>
        <v>---</v>
      </c>
      <c r="AE374" s="54" t="str">
        <f>IF(Таблица1[[#This Row],[Next CAL]]="---","---",Таблица1[[#This Row],[Next CAL]]-$U$1)</f>
        <v>---</v>
      </c>
    </row>
    <row r="375" spans="2:32" ht="36" customHeight="1" x14ac:dyDescent="0.25">
      <c r="B375" s="36">
        <v>71</v>
      </c>
      <c r="C375" s="37" t="s">
        <v>81</v>
      </c>
      <c r="D375" s="38" t="s">
        <v>1380</v>
      </c>
      <c r="E375" s="39" t="s">
        <v>90</v>
      </c>
      <c r="F375" s="39" t="s">
        <v>1381</v>
      </c>
      <c r="G375" s="39"/>
      <c r="H375" s="39" t="s">
        <v>1363</v>
      </c>
      <c r="I375" s="40" t="s">
        <v>80</v>
      </c>
      <c r="J375" s="74" t="s">
        <v>1363</v>
      </c>
      <c r="K375" s="38" t="s">
        <v>51</v>
      </c>
      <c r="L375" s="42" t="s">
        <v>52</v>
      </c>
      <c r="M375" s="43" t="s">
        <v>53</v>
      </c>
      <c r="N375" s="38" t="s">
        <v>88</v>
      </c>
      <c r="O375" s="44">
        <v>1</v>
      </c>
      <c r="P375" s="45" t="s">
        <v>55</v>
      </c>
      <c r="Q375" s="45" t="s">
        <v>55</v>
      </c>
      <c r="R375" s="46" t="str">
        <f>Таблица1[[#This Row],[Task number]]</f>
        <v>71-10/208</v>
      </c>
      <c r="S375" s="55" t="str">
        <f>Таблица1[[#This Row],[Item Name]]&amp;" - "&amp;Таблица1[[#This Row],[Task Description]]&amp;". "&amp;Таблица1[[#This Row],[Data Module Reference]]</f>
        <v>Engine cowlings ENG 43AL and ENG 43AR - Close. -</v>
      </c>
      <c r="T375" s="129"/>
      <c r="U375" s="129"/>
      <c r="V375" s="129"/>
      <c r="W375" s="49"/>
      <c r="X375" s="49"/>
      <c r="Y375" s="50">
        <v>43769</v>
      </c>
      <c r="Z375" s="51" t="str">
        <f>IF(Таблица1[[#This Row],[F.H.]]=0,"---",Таблица1[[#This Row],[F.H.]]+Таблица1[[#This Row],[Last F.H.]])</f>
        <v>---</v>
      </c>
      <c r="AA375" s="52" t="str">
        <f>IF(Таблица1[[#This Row],[LND]]=0,"---",Таблица1[[#This Row],[LND]]+Таблица1[[#This Row],[Last LND]])</f>
        <v>---</v>
      </c>
      <c r="AB375" s="53" t="str">
        <f>IF(Таблица1[[#This Row],[MON]]=0,"---",Таблица1[[#This Row],[Last CAL]]+(Таблица1[[#This Row],[MON]]*30.4375))</f>
        <v>---</v>
      </c>
      <c r="AC375" s="54" t="str">
        <f>IF(Таблица1[[#This Row],[Next  F.H.]]="---","---",Таблица1[[#This Row],[Next  F.H.]]-$P$1)</f>
        <v>---</v>
      </c>
      <c r="AD375" s="54" t="str">
        <f>IF(Таблица1[[#This Row],[Next LND]]="---","---",Таблица1[[#This Row],[Next LND]]-$S$1)</f>
        <v>---</v>
      </c>
      <c r="AE375" s="54" t="str">
        <f>IF(Таблица1[[#This Row],[Next CAL]]="---","---",Таблица1[[#This Row],[Next CAL]]-$U$1)</f>
        <v>---</v>
      </c>
    </row>
    <row r="376" spans="2:32" ht="36" customHeight="1" x14ac:dyDescent="0.25">
      <c r="B376" s="36">
        <v>72</v>
      </c>
      <c r="C376" s="37" t="s">
        <v>919</v>
      </c>
      <c r="D376" s="38" t="s">
        <v>1382</v>
      </c>
      <c r="E376" s="39" t="s">
        <v>1383</v>
      </c>
      <c r="F376" s="39" t="s">
        <v>135</v>
      </c>
      <c r="G376" s="39"/>
      <c r="H376" s="39" t="s">
        <v>1384</v>
      </c>
      <c r="I376" s="40" t="s">
        <v>80</v>
      </c>
      <c r="J376" s="45" t="s">
        <v>1385</v>
      </c>
      <c r="K376" s="38" t="s">
        <v>87</v>
      </c>
      <c r="L376" s="42" t="s">
        <v>52</v>
      </c>
      <c r="M376" s="43" t="s">
        <v>53</v>
      </c>
      <c r="N376" s="38" t="s">
        <v>88</v>
      </c>
      <c r="O376" s="44"/>
      <c r="P376" s="45"/>
      <c r="Q376" s="45"/>
      <c r="R376" s="46" t="str">
        <f>Таблица1[[#This Row],[Task number]]</f>
        <v>*72-00/18</v>
      </c>
      <c r="S376" s="55" t="str">
        <f>Таблица1[[#This Row],[Item Name]]&amp;" - "&amp;Таблица1[[#This Row],[Task Description]]&amp;". "&amp;Таблица1[[#This Row],[Data Module Reference]]</f>
        <v>Engine rotor components - Life limit. -</v>
      </c>
      <c r="T376" s="134"/>
      <c r="U376" s="134"/>
      <c r="V376" s="134"/>
      <c r="W376" s="49"/>
      <c r="X376" s="49"/>
      <c r="Y376" s="50">
        <v>43769</v>
      </c>
      <c r="Z376" s="51" t="str">
        <f>IF(Таблица1[[#This Row],[F.H.]]=0,"---",Таблица1[[#This Row],[F.H.]]+Таблица1[[#This Row],[Last F.H.]])</f>
        <v>---</v>
      </c>
      <c r="AA376" s="52" t="str">
        <f>IF(Таблица1[[#This Row],[LND]]=0,"---",Таблица1[[#This Row],[LND]]+Таблица1[[#This Row],[Last LND]])</f>
        <v>---</v>
      </c>
      <c r="AB376" s="53" t="str">
        <f>IF(Таблица1[[#This Row],[MON]]=0,"---",Таблица1[[#This Row],[Last CAL]]+(Таблица1[[#This Row],[MON]]*30.4375))</f>
        <v>---</v>
      </c>
      <c r="AC376" s="54" t="str">
        <f>IF(Таблица1[[#This Row],[Next  F.H.]]="---","---",Таблица1[[#This Row],[Next  F.H.]]-$P$1)</f>
        <v>---</v>
      </c>
      <c r="AD376" s="54" t="str">
        <f>IF(Таблица1[[#This Row],[Next LND]]="---","---",Таблица1[[#This Row],[Next LND]]-$S$1)</f>
        <v>---</v>
      </c>
      <c r="AE376" s="54" t="str">
        <f>IF(Таблица1[[#This Row],[Next CAL]]="---","---",Таблица1[[#This Row],[Next CAL]]-$U$1)</f>
        <v>---</v>
      </c>
    </row>
    <row r="377" spans="2:32" ht="36" customHeight="1" x14ac:dyDescent="0.25">
      <c r="B377" s="56">
        <v>10</v>
      </c>
      <c r="C377" s="57" t="s">
        <v>691</v>
      </c>
      <c r="D377" s="58" t="s">
        <v>1386</v>
      </c>
      <c r="E377" s="59" t="s">
        <v>1387</v>
      </c>
      <c r="F377" s="59" t="s">
        <v>1388</v>
      </c>
      <c r="G377" s="59"/>
      <c r="H377" s="59" t="s">
        <v>1389</v>
      </c>
      <c r="I377" s="60" t="s">
        <v>1390</v>
      </c>
      <c r="J377" s="61" t="s">
        <v>1389</v>
      </c>
      <c r="K377" s="58" t="s">
        <v>51</v>
      </c>
      <c r="L377" s="63" t="s">
        <v>52</v>
      </c>
      <c r="M377" s="64" t="s">
        <v>53</v>
      </c>
      <c r="N377" s="58" t="s">
        <v>54</v>
      </c>
      <c r="O377" s="65">
        <v>2</v>
      </c>
      <c r="P377" s="59" t="s">
        <v>1391</v>
      </c>
      <c r="Q377" s="61" t="s">
        <v>55</v>
      </c>
      <c r="R377" s="66" t="str">
        <f>Таблица1[[#This Row],[Task number]]</f>
        <v>10-10-00</v>
      </c>
      <c r="S377" s="67" t="str">
        <f>Таблица1[[#This Row],[Item Name]]&amp;" - "&amp;Таблица1[[#This Row],[Task Description]]&amp;". "&amp;Таблица1[[#This Row],[Data Module Reference]]</f>
        <v>PARKING - AIRCRAFT WITH FOUR-BLADED PROPELLER. 12-B-10-10-00-00A-901A-A</v>
      </c>
      <c r="T377" s="132"/>
      <c r="U377" s="132"/>
      <c r="V377" s="132"/>
      <c r="W377" s="68"/>
      <c r="X377" s="68"/>
      <c r="Y377" s="69"/>
      <c r="Z377" s="70" t="str">
        <f>IF(Таблица1[[#This Row],[F.H.]]=0,"---",Таблица1[[#This Row],[F.H.]]+Таблица1[[#This Row],[Last F.H.]])</f>
        <v>---</v>
      </c>
      <c r="AA377" s="71" t="str">
        <f>IF(Таблица1[[#This Row],[LND]]=0,"---",Таблица1[[#This Row],[LND]]+Таблица1[[#This Row],[Last LND]])</f>
        <v>---</v>
      </c>
      <c r="AB377" s="72" t="str">
        <f>IF(Таблица1[[#This Row],[MON]]=0,"---",Таблица1[[#This Row],[Last CAL]]+(Таблица1[[#This Row],[MON]]*30.4375))</f>
        <v>---</v>
      </c>
      <c r="AC377" s="71" t="str">
        <f>IF(Таблица1[[#This Row],[Next  F.H.]]="---","---",Таблица1[[#This Row],[Next  F.H.]]-$P$1)</f>
        <v>---</v>
      </c>
      <c r="AD377" s="71" t="str">
        <f>IF(Таблица1[[#This Row],[Next LND]]="---","---",Таблица1[[#This Row],[Next LND]]-$S$1)</f>
        <v>---</v>
      </c>
      <c r="AE377" s="71" t="str">
        <f>IF(Таблица1[[#This Row],[Next CAL]]="---","---",Таблица1[[#This Row],[Next CAL]]-$U$1)</f>
        <v>---</v>
      </c>
      <c r="AF377" s="73" t="s">
        <v>107</v>
      </c>
    </row>
    <row r="378" spans="2:32" ht="36" customHeight="1" x14ac:dyDescent="0.25">
      <c r="B378" s="36">
        <v>10</v>
      </c>
      <c r="C378" s="37" t="s">
        <v>691</v>
      </c>
      <c r="D378" s="38" t="s">
        <v>1386</v>
      </c>
      <c r="E378" s="39" t="s">
        <v>1387</v>
      </c>
      <c r="F378" s="157" t="s">
        <v>1392</v>
      </c>
      <c r="G378" s="39"/>
      <c r="H378" s="39" t="s">
        <v>1389</v>
      </c>
      <c r="I378" s="40" t="s">
        <v>1393</v>
      </c>
      <c r="J378" s="45" t="s">
        <v>1389</v>
      </c>
      <c r="K378" s="38" t="s">
        <v>51</v>
      </c>
      <c r="L378" s="42" t="s">
        <v>1394</v>
      </c>
      <c r="M378" s="43" t="s">
        <v>53</v>
      </c>
      <c r="N378" s="38" t="s">
        <v>54</v>
      </c>
      <c r="O378" s="44">
        <v>2</v>
      </c>
      <c r="P378" s="45" t="s">
        <v>1395</v>
      </c>
      <c r="Q378" s="45" t="s">
        <v>55</v>
      </c>
      <c r="R378" s="46" t="str">
        <f>Таблица1[[#This Row],[Task number]]</f>
        <v>10-10-00</v>
      </c>
      <c r="S378" s="55" t="str">
        <f>Таблица1[[#This Row],[Item Name]]&amp;" - "&amp;Таблица1[[#This Row],[Task Description]]&amp;". "&amp;Таблица1[[#This Row],[Data Module Reference]]</f>
        <v>PARKING - AIRCRAFT WITH FIVE-BLADED PROPELLER. 12-B-10-10-00-00A-901B-A</v>
      </c>
      <c r="T378" s="134"/>
      <c r="U378" s="134"/>
      <c r="V378" s="134"/>
      <c r="W378" s="49"/>
      <c r="X378" s="49"/>
      <c r="Y378" s="50">
        <v>43769</v>
      </c>
      <c r="Z378" s="51" t="str">
        <f>IF(Таблица1[[#This Row],[F.H.]]=0,"---",Таблица1[[#This Row],[F.H.]]+Таблица1[[#This Row],[Last F.H.]])</f>
        <v>---</v>
      </c>
      <c r="AA378" s="52" t="str">
        <f>IF(Таблица1[[#This Row],[LND]]=0,"---",Таблица1[[#This Row],[LND]]+Таблица1[[#This Row],[Last LND]])</f>
        <v>---</v>
      </c>
      <c r="AB378" s="53" t="str">
        <f>IF(Таблица1[[#This Row],[MON]]=0,"---",Таблица1[[#This Row],[Last CAL]]+(Таблица1[[#This Row],[MON]]*30.4375))</f>
        <v>---</v>
      </c>
      <c r="AC378" s="54" t="str">
        <f>IF(Таблица1[[#This Row],[Next  F.H.]]="---","---",Таблица1[[#This Row],[Next  F.H.]]-$P$1)</f>
        <v>---</v>
      </c>
      <c r="AD378" s="54" t="str">
        <f>IF(Таблица1[[#This Row],[Next LND]]="---","---",Таблица1[[#This Row],[Next LND]]-$S$1)</f>
        <v>---</v>
      </c>
      <c r="AE378" s="54" t="str">
        <f>IF(Таблица1[[#This Row],[Next CAL]]="---","---",Таблица1[[#This Row],[Next CAL]]-$U$1)</f>
        <v>---</v>
      </c>
    </row>
    <row r="379" spans="2:32" ht="36" customHeight="1" x14ac:dyDescent="0.25">
      <c r="B379" s="36">
        <v>0</v>
      </c>
      <c r="C379" s="37" t="s">
        <v>986</v>
      </c>
      <c r="D379" s="38" t="s">
        <v>1396</v>
      </c>
      <c r="E379" s="39" t="s">
        <v>1397</v>
      </c>
      <c r="F379" s="39"/>
      <c r="G379" s="39"/>
      <c r="H379" s="39" t="s">
        <v>55</v>
      </c>
      <c r="I379" s="40" t="s">
        <v>1398</v>
      </c>
      <c r="J379" s="45" t="s">
        <v>1396</v>
      </c>
      <c r="K379" s="38" t="s">
        <v>51</v>
      </c>
      <c r="L379" s="42" t="s">
        <v>52</v>
      </c>
      <c r="M379" s="43" t="s">
        <v>53</v>
      </c>
      <c r="N379" s="38" t="s">
        <v>88</v>
      </c>
      <c r="O379" s="44">
        <v>2</v>
      </c>
      <c r="P379" s="45" t="s">
        <v>55</v>
      </c>
      <c r="Q379" s="45" t="s">
        <v>55</v>
      </c>
      <c r="R379" s="46" t="str">
        <f>Таблица1[[#This Row],[Task number]]</f>
        <v>PREFLIGHT</v>
      </c>
      <c r="S379" s="55" t="str">
        <f>Таблица1[[#This Row],[Item Name]]&amp;" - "&amp;Таблица1[[#This Row],[Task Description]]&amp;". "&amp;Таблица1[[#This Row],[Data Module Reference]]</f>
        <v>PERFORM PREFLIGHT CHECK - . AFM</v>
      </c>
      <c r="T379" s="134"/>
      <c r="U379" s="134"/>
      <c r="V379" s="134"/>
      <c r="W379" s="49"/>
      <c r="X379" s="49"/>
      <c r="Y379" s="50">
        <v>43769</v>
      </c>
      <c r="Z379" s="51" t="str">
        <f>IF(Таблица1[[#This Row],[F.H.]]=0,"---",Таблица1[[#This Row],[F.H.]]+Таблица1[[#This Row],[Last F.H.]])</f>
        <v>---</v>
      </c>
      <c r="AA379" s="52" t="str">
        <f>IF(Таблица1[[#This Row],[LND]]=0,"---",Таблица1[[#This Row],[LND]]+Таблица1[[#This Row],[Last LND]])</f>
        <v>---</v>
      </c>
      <c r="AB379" s="53" t="str">
        <f>IF(Таблица1[[#This Row],[MON]]=0,"---",Таблица1[[#This Row],[Last CAL]]+(Таблица1[[#This Row],[MON]]*30.4375))</f>
        <v>---</v>
      </c>
      <c r="AC379" s="54" t="str">
        <f>IF(Таблица1[[#This Row],[Next  F.H.]]="---","---",Таблица1[[#This Row],[Next  F.H.]]-$P$1)</f>
        <v>---</v>
      </c>
      <c r="AD379" s="54" t="str">
        <f>IF(Таблица1[[#This Row],[Next LND]]="---","---",Таблица1[[#This Row],[Next LND]]-$S$1)</f>
        <v>---</v>
      </c>
      <c r="AE379" s="54" t="str">
        <f>IF(Таблица1[[#This Row],[Next CAL]]="---","---",Таблица1[[#This Row],[Next CAL]]-$U$1)</f>
        <v>---</v>
      </c>
    </row>
    <row r="380" spans="2:32" ht="36" customHeight="1" x14ac:dyDescent="0.25">
      <c r="B380" s="36">
        <v>25</v>
      </c>
      <c r="C380" s="37" t="s">
        <v>68</v>
      </c>
      <c r="D380" s="38" t="s">
        <v>1399</v>
      </c>
      <c r="E380" s="39" t="s">
        <v>1400</v>
      </c>
      <c r="F380" s="39" t="s">
        <v>125</v>
      </c>
      <c r="G380" s="39"/>
      <c r="H380" s="39" t="s">
        <v>1401</v>
      </c>
      <c r="I380" s="40" t="s">
        <v>80</v>
      </c>
      <c r="J380" s="45" t="s">
        <v>1402</v>
      </c>
      <c r="K380" s="38" t="s">
        <v>106</v>
      </c>
      <c r="L380" s="42" t="s">
        <v>52</v>
      </c>
      <c r="M380" s="43" t="s">
        <v>53</v>
      </c>
      <c r="N380" s="38" t="s">
        <v>88</v>
      </c>
      <c r="O380" s="44"/>
      <c r="P380" s="45"/>
      <c r="Q380" s="45"/>
      <c r="R380" s="46" t="str">
        <f>Таблица1[[#This Row],[Task number]]</f>
        <v>25-63/23</v>
      </c>
      <c r="S380" s="55" t="str">
        <f>Таблица1[[#This Row],[Item Name]]&amp;" - "&amp;Таблица1[[#This Row],[Task Description]]&amp;". "&amp;Таблица1[[#This Row],[Data Module Reference]]</f>
        <v>ELT battery - Discard. -</v>
      </c>
      <c r="T380" s="129"/>
      <c r="U380" s="129"/>
      <c r="V380" s="158">
        <v>72</v>
      </c>
      <c r="W380" s="49"/>
      <c r="X380" s="49"/>
      <c r="Y380" s="159">
        <v>43738</v>
      </c>
      <c r="Z380" s="51" t="str">
        <f>IF(Таблица1[[#This Row],[F.H.]]=0,"---",Таблица1[[#This Row],[F.H.]]+Таблица1[[#This Row],[Last F.H.]])</f>
        <v>---</v>
      </c>
      <c r="AA380" s="52" t="str">
        <f>IF(Таблица1[[#This Row],[LND]]=0,"---",Таблица1[[#This Row],[LND]]+Таблица1[[#This Row],[Last LND]])</f>
        <v>---</v>
      </c>
      <c r="AB380" s="53">
        <f>IF(Таблица1[[#This Row],[MON]]=0,"---",Таблица1[[#This Row],[Last CAL]]+(Таблица1[[#This Row],[MON]]*30.4375))</f>
        <v>45929.5</v>
      </c>
      <c r="AC380" s="54" t="str">
        <f>IF(Таблица1[[#This Row],[Next  F.H.]]="---","---",Таблица1[[#This Row],[Next  F.H.]]-$P$1)</f>
        <v>---</v>
      </c>
      <c r="AD380" s="54" t="str">
        <f>IF(Таблица1[[#This Row],[Next LND]]="---","---",Таблица1[[#This Row],[Next LND]]-$S$1)</f>
        <v>---</v>
      </c>
      <c r="AE380" s="54">
        <f ca="1">IF(Таблица1[[#This Row],[Next CAL]]="---","---",Таблица1[[#This Row],[Next CAL]]-$U$1)</f>
        <v>146.5</v>
      </c>
    </row>
    <row r="381" spans="2:32" ht="36" customHeight="1" x14ac:dyDescent="0.25">
      <c r="B381" s="160">
        <v>27</v>
      </c>
      <c r="C381" s="161" t="s">
        <v>76</v>
      </c>
      <c r="D381" s="162" t="s">
        <v>1403</v>
      </c>
      <c r="E381" s="163" t="s">
        <v>1404</v>
      </c>
      <c r="F381" s="163" t="s">
        <v>912</v>
      </c>
      <c r="G381" s="163"/>
      <c r="H381" s="163" t="s">
        <v>1405</v>
      </c>
      <c r="I381" s="164" t="s">
        <v>1406</v>
      </c>
      <c r="J381" s="165" t="s">
        <v>1407</v>
      </c>
      <c r="K381" s="162" t="s">
        <v>51</v>
      </c>
      <c r="L381" s="166" t="s">
        <v>52</v>
      </c>
      <c r="M381" s="167" t="s">
        <v>53</v>
      </c>
      <c r="N381" s="162" t="s">
        <v>619</v>
      </c>
      <c r="O381" s="168"/>
      <c r="P381" s="165"/>
      <c r="Q381" s="165"/>
      <c r="R381" s="169" t="str">
        <f>Таблица1[[#This Row],[Task number]]</f>
        <v>*27-50/387</v>
      </c>
      <c r="S381" s="170" t="str">
        <f>Таблица1[[#This Row],[Item Name]]&amp;" - "&amp;Таблица1[[#This Row],[Task Description]]&amp;". "&amp;Таблица1[[#This Row],[Data Module Reference]]</f>
        <v>Flap drive arm (not removed) - Eddy current inspection. 12-B-27-51-00-00A-353A-A</v>
      </c>
      <c r="T381" s="171"/>
      <c r="U381" s="171"/>
      <c r="V381" s="171"/>
      <c r="W381" s="49"/>
      <c r="X381" s="49"/>
      <c r="Y381" s="50">
        <v>43769</v>
      </c>
      <c r="Z381" s="51" t="str">
        <f>IF(Таблица1[[#This Row],[F.H.]]=0,"---",Таблица1[[#This Row],[F.H.]]+Таблица1[[#This Row],[Last F.H.]])</f>
        <v>---</v>
      </c>
      <c r="AA381" s="52" t="str">
        <f>IF(Таблица1[[#This Row],[LND]]=0,"---",Таблица1[[#This Row],[LND]]+Таблица1[[#This Row],[Last LND]])</f>
        <v>---</v>
      </c>
      <c r="AB381" s="53" t="str">
        <f>IF(Таблица1[[#This Row],[MON]]=0,"---",Таблица1[[#This Row],[Last CAL]]+(Таблица1[[#This Row],[MON]]*30.4375))</f>
        <v>---</v>
      </c>
      <c r="AC381" s="54" t="str">
        <f>IF(Таблица1[[#This Row],[Next  F.H.]]="---","---",Таблица1[[#This Row],[Next  F.H.]]-$P$1)</f>
        <v>---</v>
      </c>
      <c r="AD381" s="54" t="str">
        <f>IF(Таблица1[[#This Row],[Next LND]]="---","---",Таблица1[[#This Row],[Next LND]]-$S$1)</f>
        <v>---</v>
      </c>
      <c r="AE381" s="54" t="str">
        <f>IF(Таблица1[[#This Row],[Next CAL]]="---","---",Таблица1[[#This Row],[Next CAL]]-$U$1)</f>
        <v>---</v>
      </c>
    </row>
    <row r="382" spans="2:32" ht="36" customHeight="1" x14ac:dyDescent="0.25">
      <c r="B382" s="160">
        <v>27</v>
      </c>
      <c r="C382" s="161" t="s">
        <v>76</v>
      </c>
      <c r="D382" s="162" t="s">
        <v>1408</v>
      </c>
      <c r="E382" s="163" t="s">
        <v>1409</v>
      </c>
      <c r="F382" s="163" t="s">
        <v>912</v>
      </c>
      <c r="G382" s="163"/>
      <c r="H382" s="163" t="s">
        <v>1410</v>
      </c>
      <c r="I382" s="164" t="s">
        <v>1411</v>
      </c>
      <c r="J382" s="165" t="s">
        <v>1412</v>
      </c>
      <c r="K382" s="162" t="s">
        <v>51</v>
      </c>
      <c r="L382" s="166" t="s">
        <v>52</v>
      </c>
      <c r="M382" s="167" t="s">
        <v>53</v>
      </c>
      <c r="N382" s="162" t="s">
        <v>619</v>
      </c>
      <c r="O382" s="168"/>
      <c r="P382" s="165"/>
      <c r="Q382" s="165"/>
      <c r="R382" s="169" t="str">
        <f>Таблица1[[#This Row],[Task number]]</f>
        <v>*27-50/388</v>
      </c>
      <c r="S382" s="170" t="str">
        <f>Таблица1[[#This Row],[Item Name]]&amp;" - "&amp;Таблица1[[#This Row],[Task Description]]&amp;". "&amp;Таблица1[[#This Row],[Data Module Reference]]</f>
        <v>Flap drive arm (removed) - Eddy current inspection. 12-B-27-51-01-00A-353A-A --- or --- 12-B-27-51-02-00A-353A-A --- or  --- 12-B-27-51-03-00A-353A-A</v>
      </c>
      <c r="T382" s="171"/>
      <c r="U382" s="171"/>
      <c r="V382" s="171"/>
      <c r="W382" s="49"/>
      <c r="X382" s="49"/>
      <c r="Y382" s="50">
        <v>43769</v>
      </c>
      <c r="Z382" s="51" t="str">
        <f>IF(Таблица1[[#This Row],[F.H.]]=0,"---",Таблица1[[#This Row],[F.H.]]+Таблица1[[#This Row],[Last F.H.]])</f>
        <v>---</v>
      </c>
      <c r="AA382" s="52" t="str">
        <f>IF(Таблица1[[#This Row],[LND]]=0,"---",Таблица1[[#This Row],[LND]]+Таблица1[[#This Row],[Last LND]])</f>
        <v>---</v>
      </c>
      <c r="AB382" s="53" t="str">
        <f>IF(Таблица1[[#This Row],[MON]]=0,"---",Таблица1[[#This Row],[Last CAL]]+(Таблица1[[#This Row],[MON]]*30.4375))</f>
        <v>---</v>
      </c>
      <c r="AC382" s="54" t="str">
        <f>IF(Таблица1[[#This Row],[Next  F.H.]]="---","---",Таблица1[[#This Row],[Next  F.H.]]-$P$1)</f>
        <v>---</v>
      </c>
      <c r="AD382" s="54" t="str">
        <f>IF(Таблица1[[#This Row],[Next LND]]="---","---",Таблица1[[#This Row],[Next LND]]-$S$1)</f>
        <v>---</v>
      </c>
      <c r="AE382" s="54" t="str">
        <f>IF(Таблица1[[#This Row],[Next CAL]]="---","---",Таблица1[[#This Row],[Next CAL]]-$U$1)</f>
        <v>---</v>
      </c>
    </row>
    <row r="383" spans="2:32" ht="36" customHeight="1" x14ac:dyDescent="0.25">
      <c r="B383" s="160">
        <v>27</v>
      </c>
      <c r="C383" s="161" t="s">
        <v>76</v>
      </c>
      <c r="D383" s="162" t="s">
        <v>1413</v>
      </c>
      <c r="E383" s="163" t="s">
        <v>1414</v>
      </c>
      <c r="F383" s="163" t="s">
        <v>912</v>
      </c>
      <c r="G383" s="163"/>
      <c r="H383" s="163" t="s">
        <v>1410</v>
      </c>
      <c r="I383" s="164" t="s">
        <v>1415</v>
      </c>
      <c r="J383" s="165" t="s">
        <v>1412</v>
      </c>
      <c r="K383" s="162" t="s">
        <v>51</v>
      </c>
      <c r="L383" s="166" t="s">
        <v>52</v>
      </c>
      <c r="M383" s="167" t="s">
        <v>53</v>
      </c>
      <c r="N383" s="162" t="s">
        <v>619</v>
      </c>
      <c r="O383" s="168"/>
      <c r="P383" s="165"/>
      <c r="Q383" s="165"/>
      <c r="R383" s="169" t="str">
        <f>Таблица1[[#This Row],[Task number]]</f>
        <v>*27-50/389</v>
      </c>
      <c r="S383" s="170" t="str">
        <f>Таблица1[[#This Row],[Item Name]]&amp;" - "&amp;Таблица1[[#This Row],[Task Description]]&amp;". "&amp;Таблица1[[#This Row],[Data Module Reference]]</f>
        <v>Flap support arm - Eddy current inspection. 12-B-27-51-01-00A-353A-A --- or  --- 12-B-27-51-02-00A-353A-A --- or  --- 12-B-27-51-03-00A-353A-A</v>
      </c>
      <c r="T383" s="171"/>
      <c r="U383" s="171"/>
      <c r="V383" s="171"/>
      <c r="W383" s="49"/>
      <c r="X383" s="49"/>
      <c r="Y383" s="50">
        <v>43769</v>
      </c>
      <c r="Z383" s="51" t="str">
        <f>IF(Таблица1[[#This Row],[F.H.]]=0,"---",Таблица1[[#This Row],[F.H.]]+Таблица1[[#This Row],[Last F.H.]])</f>
        <v>---</v>
      </c>
      <c r="AA383" s="52" t="str">
        <f>IF(Таблица1[[#This Row],[LND]]=0,"---",Таблица1[[#This Row],[LND]]+Таблица1[[#This Row],[Last LND]])</f>
        <v>---</v>
      </c>
      <c r="AB383" s="53" t="str">
        <f>IF(Таблица1[[#This Row],[MON]]=0,"---",Таблица1[[#This Row],[Last CAL]]+(Таблица1[[#This Row],[MON]]*30.4375))</f>
        <v>---</v>
      </c>
      <c r="AC383" s="54" t="str">
        <f>IF(Таблица1[[#This Row],[Next  F.H.]]="---","---",Таблица1[[#This Row],[Next  F.H.]]-$P$1)</f>
        <v>---</v>
      </c>
      <c r="AD383" s="54" t="str">
        <f>IF(Таблица1[[#This Row],[Next LND]]="---","---",Таблица1[[#This Row],[Next LND]]-$S$1)</f>
        <v>---</v>
      </c>
      <c r="AE383" s="54" t="str">
        <f>IF(Таблица1[[#This Row],[Next CAL]]="---","---",Таблица1[[#This Row],[Next CAL]]-$U$1)</f>
        <v>---</v>
      </c>
    </row>
    <row r="384" spans="2:32" ht="36" customHeight="1" x14ac:dyDescent="0.25">
      <c r="B384" s="160">
        <v>27</v>
      </c>
      <c r="C384" s="161" t="s">
        <v>76</v>
      </c>
      <c r="D384" s="162" t="s">
        <v>1416</v>
      </c>
      <c r="E384" s="163" t="s">
        <v>1417</v>
      </c>
      <c r="F384" s="163" t="s">
        <v>912</v>
      </c>
      <c r="G384" s="163"/>
      <c r="H384" s="163" t="s">
        <v>1410</v>
      </c>
      <c r="I384" s="164" t="s">
        <v>1415</v>
      </c>
      <c r="J384" s="165" t="s">
        <v>1412</v>
      </c>
      <c r="K384" s="162"/>
      <c r="L384" s="166" t="s">
        <v>52</v>
      </c>
      <c r="M384" s="167" t="s">
        <v>53</v>
      </c>
      <c r="N384" s="162" t="s">
        <v>619</v>
      </c>
      <c r="O384" s="168"/>
      <c r="P384" s="165"/>
      <c r="Q384" s="165"/>
      <c r="R384" s="169" t="str">
        <f>Таблица1[[#This Row],[Task number]]</f>
        <v>*27-50/392</v>
      </c>
      <c r="S384" s="170" t="str">
        <f>Таблица1[[#This Row],[Item Name]]&amp;" - "&amp;Таблица1[[#This Row],[Task Description]]&amp;". "&amp;Таблица1[[#This Row],[Data Module Reference]]</f>
        <v>Flap bellcranks - Eddy current inspection. 12-B-27-51-01-00A-353A-A --- or  --- 12-B-27-51-02-00A-353A-A --- or  --- 12-B-27-51-03-00A-353A-A</v>
      </c>
      <c r="T384" s="171"/>
      <c r="U384" s="171"/>
      <c r="V384" s="171"/>
      <c r="W384" s="49"/>
      <c r="X384" s="49"/>
      <c r="Y384" s="50">
        <v>43769</v>
      </c>
      <c r="Z384" s="51" t="str">
        <f>IF(Таблица1[[#This Row],[F.H.]]=0,"---",Таблица1[[#This Row],[F.H.]]+Таблица1[[#This Row],[Last F.H.]])</f>
        <v>---</v>
      </c>
      <c r="AA384" s="52" t="str">
        <f>IF(Таблица1[[#This Row],[LND]]=0,"---",Таблица1[[#This Row],[LND]]+Таблица1[[#This Row],[Last LND]])</f>
        <v>---</v>
      </c>
      <c r="AB384" s="53" t="str">
        <f>IF(Таблица1[[#This Row],[MON]]=0,"---",Таблица1[[#This Row],[Last CAL]]+(Таблица1[[#This Row],[MON]]*30.4375))</f>
        <v>---</v>
      </c>
      <c r="AC384" s="54" t="str">
        <f>IF(Таблица1[[#This Row],[Next  F.H.]]="---","---",Таблица1[[#This Row],[Next  F.H.]]-$P$1)</f>
        <v>---</v>
      </c>
      <c r="AD384" s="54" t="str">
        <f>IF(Таблица1[[#This Row],[Next LND]]="---","---",Таблица1[[#This Row],[Next LND]]-$S$1)</f>
        <v>---</v>
      </c>
      <c r="AE384" s="54" t="str">
        <f>IF(Таблица1[[#This Row],[Next CAL]]="---","---",Таблица1[[#This Row],[Next CAL]]-$U$1)</f>
        <v>---</v>
      </c>
    </row>
    <row r="385" spans="2:31" ht="36" customHeight="1" x14ac:dyDescent="0.25">
      <c r="B385" s="160">
        <v>27</v>
      </c>
      <c r="C385" s="172" t="s">
        <v>76</v>
      </c>
      <c r="D385" s="162" t="s">
        <v>1418</v>
      </c>
      <c r="E385" s="163" t="s">
        <v>1419</v>
      </c>
      <c r="F385" s="163" t="s">
        <v>912</v>
      </c>
      <c r="G385" s="163"/>
      <c r="H385" s="163" t="s">
        <v>1420</v>
      </c>
      <c r="I385" s="164" t="s">
        <v>1421</v>
      </c>
      <c r="J385" s="165" t="s">
        <v>1422</v>
      </c>
      <c r="K385" s="162" t="s">
        <v>87</v>
      </c>
      <c r="L385" s="166" t="s">
        <v>52</v>
      </c>
      <c r="M385" s="167" t="s">
        <v>53</v>
      </c>
      <c r="N385" s="162" t="s">
        <v>619</v>
      </c>
      <c r="O385" s="168"/>
      <c r="P385" s="165"/>
      <c r="Q385" s="165"/>
      <c r="R385" s="169" t="str">
        <f>Таблица1[[#This Row],[Task number]]</f>
        <v>*27-10/396</v>
      </c>
      <c r="S385" s="170" t="str">
        <f>Таблица1[[#This Row],[Item Name]]&amp;" - "&amp;Таблица1[[#This Row],[Task Description]]&amp;". "&amp;Таблица1[[#This Row],[Data Module Reference]]</f>
        <v>Aileron control rods - Eddy current inspection. 12-B-27-00-01-00A-353A-A</v>
      </c>
      <c r="T385" s="171"/>
      <c r="U385" s="171"/>
      <c r="V385" s="171"/>
      <c r="W385" s="49"/>
      <c r="X385" s="49"/>
      <c r="Y385" s="50">
        <v>43769</v>
      </c>
      <c r="Z385" s="51" t="str">
        <f>IF(Таблица1[[#This Row],[F.H.]]=0,"---",Таблица1[[#This Row],[F.H.]]+Таблица1[[#This Row],[Last F.H.]])</f>
        <v>---</v>
      </c>
      <c r="AA385" s="52" t="str">
        <f>IF(Таблица1[[#This Row],[LND]]=0,"---",Таблица1[[#This Row],[LND]]+Таблица1[[#This Row],[Last LND]])</f>
        <v>---</v>
      </c>
      <c r="AB385" s="53" t="str">
        <f>IF(Таблица1[[#This Row],[MON]]=0,"---",Таблица1[[#This Row],[Last CAL]]+(Таблица1[[#This Row],[MON]]*30.4375))</f>
        <v>---</v>
      </c>
      <c r="AC385" s="54" t="str">
        <f>IF(Таблица1[[#This Row],[Next  F.H.]]="---","---",Таблица1[[#This Row],[Next  F.H.]]-$P$1)</f>
        <v>---</v>
      </c>
      <c r="AD385" s="54" t="str">
        <f>IF(Таблица1[[#This Row],[Next LND]]="---","---",Таблица1[[#This Row],[Next LND]]-$S$1)</f>
        <v>---</v>
      </c>
      <c r="AE385" s="54" t="str">
        <f>IF(Таблица1[[#This Row],[Next CAL]]="---","---",Таблица1[[#This Row],[Next CAL]]-$U$1)</f>
        <v>---</v>
      </c>
    </row>
    <row r="386" spans="2:31" ht="36" customHeight="1" x14ac:dyDescent="0.25">
      <c r="B386" s="160">
        <v>27</v>
      </c>
      <c r="C386" s="172" t="s">
        <v>76</v>
      </c>
      <c r="D386" s="162" t="s">
        <v>1423</v>
      </c>
      <c r="E386" s="163" t="s">
        <v>1419</v>
      </c>
      <c r="F386" s="163" t="s">
        <v>1424</v>
      </c>
      <c r="G386" s="163"/>
      <c r="H386" s="163" t="s">
        <v>1420</v>
      </c>
      <c r="I386" s="164" t="s">
        <v>1425</v>
      </c>
      <c r="J386" s="165" t="s">
        <v>1422</v>
      </c>
      <c r="K386" s="162" t="s">
        <v>87</v>
      </c>
      <c r="L386" s="166" t="s">
        <v>52</v>
      </c>
      <c r="M386" s="167" t="s">
        <v>53</v>
      </c>
      <c r="N386" s="162" t="s">
        <v>619</v>
      </c>
      <c r="O386" s="168"/>
      <c r="P386" s="165"/>
      <c r="Q386" s="165"/>
      <c r="R386" s="169" t="str">
        <f>Таблица1[[#This Row],[Task number]]</f>
        <v>*27-10/397</v>
      </c>
      <c r="S386" s="170" t="str">
        <f>Таблица1[[#This Row],[Item Name]]&amp;" - "&amp;Таблица1[[#This Row],[Task Description]]&amp;". "&amp;Таблица1[[#This Row],[Data Module Reference]]</f>
        <v>Aileron control rods - Magnetic particle inspection. 12-B-27-00-01-00A-352A-A</v>
      </c>
      <c r="T386" s="171"/>
      <c r="U386" s="171"/>
      <c r="V386" s="171"/>
      <c r="W386" s="49"/>
      <c r="X386" s="49"/>
      <c r="Y386" s="50">
        <v>43769</v>
      </c>
      <c r="Z386" s="51" t="str">
        <f>IF(Таблица1[[#This Row],[F.H.]]=0,"---",Таблица1[[#This Row],[F.H.]]+Таблица1[[#This Row],[Last F.H.]])</f>
        <v>---</v>
      </c>
      <c r="AA386" s="52" t="str">
        <f>IF(Таблица1[[#This Row],[LND]]=0,"---",Таблица1[[#This Row],[LND]]+Таблица1[[#This Row],[Last LND]])</f>
        <v>---</v>
      </c>
      <c r="AB386" s="53" t="str">
        <f>IF(Таблица1[[#This Row],[MON]]=0,"---",Таблица1[[#This Row],[Last CAL]]+(Таблица1[[#This Row],[MON]]*30.4375))</f>
        <v>---</v>
      </c>
      <c r="AC386" s="54" t="str">
        <f>IF(Таблица1[[#This Row],[Next  F.H.]]="---","---",Таблица1[[#This Row],[Next  F.H.]]-$P$1)</f>
        <v>---</v>
      </c>
      <c r="AD386" s="54" t="str">
        <f>IF(Таблица1[[#This Row],[Next LND]]="---","---",Таблица1[[#This Row],[Next LND]]-$S$1)</f>
        <v>---</v>
      </c>
      <c r="AE386" s="54" t="str">
        <f>IF(Таблица1[[#This Row],[Next CAL]]="---","---",Таблица1[[#This Row],[Next CAL]]-$U$1)</f>
        <v>---</v>
      </c>
    </row>
    <row r="387" spans="2:31" ht="36" customHeight="1" x14ac:dyDescent="0.25">
      <c r="B387" s="160">
        <v>27</v>
      </c>
      <c r="C387" s="172" t="s">
        <v>76</v>
      </c>
      <c r="D387" s="162" t="s">
        <v>1426</v>
      </c>
      <c r="E387" s="163" t="s">
        <v>1427</v>
      </c>
      <c r="F387" s="163" t="s">
        <v>912</v>
      </c>
      <c r="G387" s="163"/>
      <c r="H387" s="163" t="s">
        <v>1420</v>
      </c>
      <c r="I387" s="164" t="s">
        <v>1421</v>
      </c>
      <c r="J387" s="165" t="s">
        <v>1422</v>
      </c>
      <c r="K387" s="162" t="s">
        <v>87</v>
      </c>
      <c r="L387" s="166" t="s">
        <v>52</v>
      </c>
      <c r="M387" s="167" t="s">
        <v>53</v>
      </c>
      <c r="N387" s="162" t="s">
        <v>619</v>
      </c>
      <c r="O387" s="168"/>
      <c r="P387" s="165"/>
      <c r="Q387" s="165"/>
      <c r="R387" s="169" t="str">
        <f>Таблица1[[#This Row],[Task number]]</f>
        <v>*27-30/364</v>
      </c>
      <c r="S387" s="170" t="str">
        <f>Таблица1[[#This Row],[Item Name]]&amp;" - "&amp;Таблица1[[#This Row],[Task Description]]&amp;". "&amp;Таблица1[[#This Row],[Data Module Reference]]</f>
        <v>Elevator control rods - Eddy current inspection. 12-B-27-00-01-00A-353A-A</v>
      </c>
      <c r="T387" s="171"/>
      <c r="U387" s="171"/>
      <c r="V387" s="171"/>
      <c r="W387" s="49"/>
      <c r="X387" s="49"/>
      <c r="Y387" s="50">
        <v>43769</v>
      </c>
      <c r="Z387" s="51" t="str">
        <f>IF(Таблица1[[#This Row],[F.H.]]=0,"---",Таблица1[[#This Row],[F.H.]]+Таблица1[[#This Row],[Last F.H.]])</f>
        <v>---</v>
      </c>
      <c r="AA387" s="52" t="str">
        <f>IF(Таблица1[[#This Row],[LND]]=0,"---",Таблица1[[#This Row],[LND]]+Таблица1[[#This Row],[Last LND]])</f>
        <v>---</v>
      </c>
      <c r="AB387" s="53" t="str">
        <f>IF(Таблица1[[#This Row],[MON]]=0,"---",Таблица1[[#This Row],[Last CAL]]+(Таблица1[[#This Row],[MON]]*30.4375))</f>
        <v>---</v>
      </c>
      <c r="AC387" s="54" t="str">
        <f>IF(Таблица1[[#This Row],[Next  F.H.]]="---","---",Таблица1[[#This Row],[Next  F.H.]]-$P$1)</f>
        <v>---</v>
      </c>
      <c r="AD387" s="54" t="str">
        <f>IF(Таблица1[[#This Row],[Next LND]]="---","---",Таблица1[[#This Row],[Next LND]]-$S$1)</f>
        <v>---</v>
      </c>
      <c r="AE387" s="54" t="str">
        <f>IF(Таблица1[[#This Row],[Next CAL]]="---","---",Таблица1[[#This Row],[Next CAL]]-$U$1)</f>
        <v>---</v>
      </c>
    </row>
    <row r="388" spans="2:31" ht="36" customHeight="1" x14ac:dyDescent="0.25">
      <c r="B388" s="160">
        <v>27</v>
      </c>
      <c r="C388" s="172" t="s">
        <v>76</v>
      </c>
      <c r="D388" s="162" t="s">
        <v>1428</v>
      </c>
      <c r="E388" s="163" t="s">
        <v>1427</v>
      </c>
      <c r="F388" s="163" t="s">
        <v>1424</v>
      </c>
      <c r="G388" s="163"/>
      <c r="H388" s="163" t="s">
        <v>1420</v>
      </c>
      <c r="I388" s="164" t="s">
        <v>1425</v>
      </c>
      <c r="J388" s="165" t="s">
        <v>1422</v>
      </c>
      <c r="K388" s="162" t="s">
        <v>87</v>
      </c>
      <c r="L388" s="166" t="s">
        <v>52</v>
      </c>
      <c r="M388" s="167" t="s">
        <v>53</v>
      </c>
      <c r="N388" s="162" t="s">
        <v>619</v>
      </c>
      <c r="O388" s="168"/>
      <c r="P388" s="165"/>
      <c r="Q388" s="165"/>
      <c r="R388" s="169" t="str">
        <f>Таблица1[[#This Row],[Task number]]</f>
        <v>*27-30/365</v>
      </c>
      <c r="S388" s="170" t="str">
        <f>Таблица1[[#This Row],[Item Name]]&amp;" - "&amp;Таблица1[[#This Row],[Task Description]]&amp;". "&amp;Таблица1[[#This Row],[Data Module Reference]]</f>
        <v>Elevator control rods - Magnetic particle inspection. 12-B-27-00-01-00A-352A-A</v>
      </c>
      <c r="T388" s="171"/>
      <c r="U388" s="171"/>
      <c r="V388" s="171"/>
      <c r="W388" s="49"/>
      <c r="X388" s="49"/>
      <c r="Y388" s="50">
        <v>43769</v>
      </c>
      <c r="Z388" s="51" t="str">
        <f>IF(Таблица1[[#This Row],[F.H.]]=0,"---",Таблица1[[#This Row],[F.H.]]+Таблица1[[#This Row],[Last F.H.]])</f>
        <v>---</v>
      </c>
      <c r="AA388" s="52" t="str">
        <f>IF(Таблица1[[#This Row],[LND]]=0,"---",Таблица1[[#This Row],[LND]]+Таблица1[[#This Row],[Last LND]])</f>
        <v>---</v>
      </c>
      <c r="AB388" s="53" t="str">
        <f>IF(Таблица1[[#This Row],[MON]]=0,"---",Таблица1[[#This Row],[Last CAL]]+(Таблица1[[#This Row],[MON]]*30.4375))</f>
        <v>---</v>
      </c>
      <c r="AC388" s="54" t="str">
        <f>IF(Таблица1[[#This Row],[Next  F.H.]]="---","---",Таблица1[[#This Row],[Next  F.H.]]-$P$1)</f>
        <v>---</v>
      </c>
      <c r="AD388" s="54" t="str">
        <f>IF(Таблица1[[#This Row],[Next LND]]="---","---",Таблица1[[#This Row],[Next LND]]-$S$1)</f>
        <v>---</v>
      </c>
      <c r="AE388" s="54" t="str">
        <f>IF(Таблица1[[#This Row],[Next CAL]]="---","---",Таблица1[[#This Row],[Next CAL]]-$U$1)</f>
        <v>---</v>
      </c>
    </row>
    <row r="389" spans="2:31" ht="36" customHeight="1" x14ac:dyDescent="0.25">
      <c r="B389" s="160">
        <v>27</v>
      </c>
      <c r="C389" s="161" t="s">
        <v>76</v>
      </c>
      <c r="D389" s="162" t="s">
        <v>1429</v>
      </c>
      <c r="E389" s="163" t="s">
        <v>1430</v>
      </c>
      <c r="F389" s="163" t="s">
        <v>912</v>
      </c>
      <c r="G389" s="163"/>
      <c r="H389" s="163" t="s">
        <v>1420</v>
      </c>
      <c r="I389" s="164" t="s">
        <v>1431</v>
      </c>
      <c r="J389" s="165" t="s">
        <v>1422</v>
      </c>
      <c r="K389" s="162" t="s">
        <v>87</v>
      </c>
      <c r="L389" s="166" t="s">
        <v>52</v>
      </c>
      <c r="M389" s="167" t="s">
        <v>53</v>
      </c>
      <c r="N389" s="162" t="s">
        <v>619</v>
      </c>
      <c r="O389" s="168"/>
      <c r="P389" s="165"/>
      <c r="Q389" s="165"/>
      <c r="R389" s="169" t="str">
        <f>Таблица1[[#This Row],[Task number]]</f>
        <v>*27-30/366</v>
      </c>
      <c r="S389" s="170" t="str">
        <f>Таблица1[[#This Row],[Item Name]]&amp;" - "&amp;Таблица1[[#This Row],[Task Description]]&amp;". "&amp;Таблица1[[#This Row],[Data Module Reference]]</f>
        <v>Elevator control lever - Eddy current inspection. 12-B-27-30-05-00A-353A-A</v>
      </c>
      <c r="T389" s="171"/>
      <c r="U389" s="171"/>
      <c r="V389" s="171"/>
      <c r="W389" s="49"/>
      <c r="X389" s="49"/>
      <c r="Y389" s="50">
        <v>43769</v>
      </c>
      <c r="Z389" s="51" t="str">
        <f>IF(Таблица1[[#This Row],[F.H.]]=0,"---",Таблица1[[#This Row],[F.H.]]+Таблица1[[#This Row],[Last F.H.]])</f>
        <v>---</v>
      </c>
      <c r="AA389" s="52" t="str">
        <f>IF(Таблица1[[#This Row],[LND]]=0,"---",Таблица1[[#This Row],[LND]]+Таблица1[[#This Row],[Last LND]])</f>
        <v>---</v>
      </c>
      <c r="AB389" s="53" t="str">
        <f>IF(Таблица1[[#This Row],[MON]]=0,"---",Таблица1[[#This Row],[Last CAL]]+(Таблица1[[#This Row],[MON]]*30.4375))</f>
        <v>---</v>
      </c>
      <c r="AC389" s="54" t="str">
        <f>IF(Таблица1[[#This Row],[Next  F.H.]]="---","---",Таблица1[[#This Row],[Next  F.H.]]-$P$1)</f>
        <v>---</v>
      </c>
      <c r="AD389" s="54" t="str">
        <f>IF(Таблица1[[#This Row],[Next LND]]="---","---",Таблица1[[#This Row],[Next LND]]-$S$1)</f>
        <v>---</v>
      </c>
      <c r="AE389" s="54" t="str">
        <f>IF(Таблица1[[#This Row],[Next CAL]]="---","---",Таблица1[[#This Row],[Next CAL]]-$U$1)</f>
        <v>---</v>
      </c>
    </row>
    <row r="390" spans="2:31" ht="36" customHeight="1" x14ac:dyDescent="0.25">
      <c r="B390" s="160">
        <v>27</v>
      </c>
      <c r="C390" s="161" t="s">
        <v>76</v>
      </c>
      <c r="D390" s="162" t="s">
        <v>1432</v>
      </c>
      <c r="E390" s="163" t="s">
        <v>281</v>
      </c>
      <c r="F390" s="163" t="s">
        <v>96</v>
      </c>
      <c r="G390" s="163" t="s">
        <v>1433</v>
      </c>
      <c r="H390" s="163" t="s">
        <v>1434</v>
      </c>
      <c r="I390" s="164" t="s">
        <v>1435</v>
      </c>
      <c r="J390" s="165" t="s">
        <v>1436</v>
      </c>
      <c r="K390" s="173" t="s">
        <v>87</v>
      </c>
      <c r="L390" s="166" t="s">
        <v>52</v>
      </c>
      <c r="M390" s="167" t="s">
        <v>53</v>
      </c>
      <c r="N390" s="162" t="s">
        <v>619</v>
      </c>
      <c r="O390" s="168"/>
      <c r="P390" s="165"/>
      <c r="Q390" s="165"/>
      <c r="R390" s="169" t="str">
        <f>Таблица1[[#This Row],[Task number]]</f>
        <v>*27-10/394</v>
      </c>
      <c r="S390" s="170" t="str">
        <f>Таблица1[[#This Row],[Item Name]]&amp;" - "&amp;Таблица1[[#This Row],[Task Description]]&amp;". "&amp;Таблица1[[#This Row],[Data Module Reference]]</f>
        <v>Aileron control system - Examine. 12-B-27-10-00-00A-310A-A</v>
      </c>
      <c r="T390" s="171"/>
      <c r="U390" s="171"/>
      <c r="V390" s="171"/>
      <c r="W390" s="49"/>
      <c r="X390" s="49"/>
      <c r="Y390" s="50">
        <v>43769</v>
      </c>
      <c r="Z390" s="51" t="str">
        <f>IF(Таблица1[[#This Row],[F.H.]]=0,"---",Таблица1[[#This Row],[F.H.]]+Таблица1[[#This Row],[Last F.H.]])</f>
        <v>---</v>
      </c>
      <c r="AA390" s="52" t="str">
        <f>IF(Таблица1[[#This Row],[LND]]=0,"---",Таблица1[[#This Row],[LND]]+Таблица1[[#This Row],[Last LND]])</f>
        <v>---</v>
      </c>
      <c r="AB390" s="53" t="str">
        <f>IF(Таблица1[[#This Row],[MON]]=0,"---",Таблица1[[#This Row],[Last CAL]]+(Таблица1[[#This Row],[MON]]*30.4375))</f>
        <v>---</v>
      </c>
      <c r="AC390" s="54" t="str">
        <f>IF(Таблица1[[#This Row],[Next  F.H.]]="---","---",Таблица1[[#This Row],[Next  F.H.]]-$P$1)</f>
        <v>---</v>
      </c>
      <c r="AD390" s="54" t="str">
        <f>IF(Таблица1[[#This Row],[Next LND]]="---","---",Таблица1[[#This Row],[Next LND]]-$S$1)</f>
        <v>---</v>
      </c>
      <c r="AE390" s="54" t="str">
        <f>IF(Таблица1[[#This Row],[Next CAL]]="---","---",Таблица1[[#This Row],[Next CAL]]-$U$1)</f>
        <v>---</v>
      </c>
    </row>
    <row r="391" spans="2:31" ht="36" customHeight="1" x14ac:dyDescent="0.25">
      <c r="B391" s="160">
        <v>27</v>
      </c>
      <c r="C391" s="161" t="s">
        <v>76</v>
      </c>
      <c r="D391" s="162" t="s">
        <v>1437</v>
      </c>
      <c r="E391" s="163" t="s">
        <v>293</v>
      </c>
      <c r="F391" s="163" t="s">
        <v>96</v>
      </c>
      <c r="G391" s="163" t="s">
        <v>1438</v>
      </c>
      <c r="H391" s="163" t="s">
        <v>1439</v>
      </c>
      <c r="I391" s="164" t="s">
        <v>1440</v>
      </c>
      <c r="J391" s="165" t="s">
        <v>1436</v>
      </c>
      <c r="K391" s="162" t="s">
        <v>87</v>
      </c>
      <c r="L391" s="166" t="s">
        <v>52</v>
      </c>
      <c r="M391" s="167" t="s">
        <v>53</v>
      </c>
      <c r="N391" s="162" t="s">
        <v>619</v>
      </c>
      <c r="O391" s="168"/>
      <c r="P391" s="165"/>
      <c r="Q391" s="165"/>
      <c r="R391" s="169" t="str">
        <f>Таблица1[[#This Row],[Task number]]</f>
        <v>*27-20/374</v>
      </c>
      <c r="S391" s="170" t="str">
        <f>Таблица1[[#This Row],[Item Name]]&amp;" - "&amp;Таблица1[[#This Row],[Task Description]]&amp;". "&amp;Таблица1[[#This Row],[Data Module Reference]]</f>
        <v>Rudder control system - Examine. 12-B-27-20-00-00A-310A-A</v>
      </c>
      <c r="T391" s="171"/>
      <c r="U391" s="171"/>
      <c r="V391" s="171"/>
      <c r="W391" s="49"/>
      <c r="X391" s="49"/>
      <c r="Y391" s="50">
        <v>43769</v>
      </c>
      <c r="Z391" s="51" t="str">
        <f>IF(Таблица1[[#This Row],[F.H.]]=0,"---",Таблица1[[#This Row],[F.H.]]+Таблица1[[#This Row],[Last F.H.]])</f>
        <v>---</v>
      </c>
      <c r="AA391" s="52" t="str">
        <f>IF(Таблица1[[#This Row],[LND]]=0,"---",Таблица1[[#This Row],[LND]]+Таблица1[[#This Row],[Last LND]])</f>
        <v>---</v>
      </c>
      <c r="AB391" s="53" t="str">
        <f>IF(Таблица1[[#This Row],[MON]]=0,"---",Таблица1[[#This Row],[Last CAL]]+(Таблица1[[#This Row],[MON]]*30.4375))</f>
        <v>---</v>
      </c>
      <c r="AC391" s="54" t="str">
        <f>IF(Таблица1[[#This Row],[Next  F.H.]]="---","---",Таблица1[[#This Row],[Next  F.H.]]-$P$1)</f>
        <v>---</v>
      </c>
      <c r="AD391" s="54" t="str">
        <f>IF(Таблица1[[#This Row],[Next LND]]="---","---",Таблица1[[#This Row],[Next LND]]-$S$1)</f>
        <v>---</v>
      </c>
      <c r="AE391" s="54" t="str">
        <f>IF(Таблица1[[#This Row],[Next CAL]]="---","---",Таблица1[[#This Row],[Next CAL]]-$U$1)</f>
        <v>---</v>
      </c>
    </row>
    <row r="392" spans="2:31" ht="36" customHeight="1" x14ac:dyDescent="0.25">
      <c r="B392" s="160">
        <v>27</v>
      </c>
      <c r="C392" s="161" t="s">
        <v>76</v>
      </c>
      <c r="D392" s="162" t="s">
        <v>1441</v>
      </c>
      <c r="E392" s="163" t="s">
        <v>1442</v>
      </c>
      <c r="F392" s="163" t="s">
        <v>96</v>
      </c>
      <c r="G392" s="163"/>
      <c r="H392" s="163" t="s">
        <v>1439</v>
      </c>
      <c r="I392" s="164" t="s">
        <v>1443</v>
      </c>
      <c r="J392" s="165" t="s">
        <v>1436</v>
      </c>
      <c r="K392" s="162" t="s">
        <v>87</v>
      </c>
      <c r="L392" s="166" t="s">
        <v>52</v>
      </c>
      <c r="M392" s="167" t="s">
        <v>53</v>
      </c>
      <c r="N392" s="162" t="s">
        <v>619</v>
      </c>
      <c r="O392" s="168"/>
      <c r="P392" s="165"/>
      <c r="Q392" s="165"/>
      <c r="R392" s="169" t="str">
        <f>Таблица1[[#This Row],[Task number]]</f>
        <v>*27-20/376</v>
      </c>
      <c r="S392" s="170" t="str">
        <f>Таблица1[[#This Row],[Item Name]]&amp;" - "&amp;Таблица1[[#This Row],[Task Description]]&amp;". "&amp;Таблица1[[#This Row],[Data Module Reference]]</f>
        <v>Rudder cable quadrant shear spigot - Examine. 12-B-27-20-05-00A-310A-A</v>
      </c>
      <c r="T392" s="171"/>
      <c r="U392" s="171"/>
      <c r="V392" s="171"/>
      <c r="W392" s="49"/>
      <c r="X392" s="49"/>
      <c r="Y392" s="50">
        <v>43769</v>
      </c>
      <c r="Z392" s="51" t="str">
        <f>IF(Таблица1[[#This Row],[F.H.]]=0,"---",Таблица1[[#This Row],[F.H.]]+Таблица1[[#This Row],[Last F.H.]])</f>
        <v>---</v>
      </c>
      <c r="AA392" s="52" t="str">
        <f>IF(Таблица1[[#This Row],[LND]]=0,"---",Таблица1[[#This Row],[LND]]+Таблица1[[#This Row],[Last LND]])</f>
        <v>---</v>
      </c>
      <c r="AB392" s="53" t="str">
        <f>IF(Таблица1[[#This Row],[MON]]=0,"---",Таблица1[[#This Row],[Last CAL]]+(Таблица1[[#This Row],[MON]]*30.4375))</f>
        <v>---</v>
      </c>
      <c r="AC392" s="54" t="str">
        <f>IF(Таблица1[[#This Row],[Next  F.H.]]="---","---",Таблица1[[#This Row],[Next  F.H.]]-$P$1)</f>
        <v>---</v>
      </c>
      <c r="AD392" s="54" t="str">
        <f>IF(Таблица1[[#This Row],[Next LND]]="---","---",Таблица1[[#This Row],[Next LND]]-$S$1)</f>
        <v>---</v>
      </c>
      <c r="AE392" s="54" t="str">
        <f>IF(Таблица1[[#This Row],[Next CAL]]="---","---",Таблица1[[#This Row],[Next CAL]]-$U$1)</f>
        <v>---</v>
      </c>
    </row>
    <row r="393" spans="2:31" ht="36" customHeight="1" x14ac:dyDescent="0.25">
      <c r="B393" s="160">
        <v>27</v>
      </c>
      <c r="C393" s="161" t="s">
        <v>76</v>
      </c>
      <c r="D393" s="162" t="s">
        <v>1444</v>
      </c>
      <c r="E393" s="163" t="s">
        <v>304</v>
      </c>
      <c r="F393" s="163" t="s">
        <v>1445</v>
      </c>
      <c r="G393" s="163"/>
      <c r="H393" s="163" t="s">
        <v>1439</v>
      </c>
      <c r="I393" s="164" t="s">
        <v>1446</v>
      </c>
      <c r="J393" s="165" t="s">
        <v>1436</v>
      </c>
      <c r="K393" s="162" t="s">
        <v>87</v>
      </c>
      <c r="L393" s="166" t="s">
        <v>52</v>
      </c>
      <c r="M393" s="167" t="s">
        <v>53</v>
      </c>
      <c r="N393" s="162" t="s">
        <v>619</v>
      </c>
      <c r="O393" s="168"/>
      <c r="P393" s="165"/>
      <c r="Q393" s="165"/>
      <c r="R393" s="169" t="str">
        <f>Таблица1[[#This Row],[Task number]]</f>
        <v>*27-30/363</v>
      </c>
      <c r="S393" s="170" t="str">
        <f>Таблица1[[#This Row],[Item Name]]&amp;" - "&amp;Таблица1[[#This Row],[Task Description]]&amp;". "&amp;Таблица1[[#This Row],[Data Module Reference]]</f>
        <v>Elevator control system - Examine --- Inspection kit elevator control P/N 500.60.12.019. 12-B-27-30-00-00A-310A-A</v>
      </c>
      <c r="T393" s="171"/>
      <c r="U393" s="171"/>
      <c r="V393" s="171"/>
      <c r="W393" s="49"/>
      <c r="X393" s="49"/>
      <c r="Y393" s="50">
        <v>43769</v>
      </c>
      <c r="Z393" s="51" t="str">
        <f>IF(Таблица1[[#This Row],[F.H.]]=0,"---",Таблица1[[#This Row],[F.H.]]+Таблица1[[#This Row],[Last F.H.]])</f>
        <v>---</v>
      </c>
      <c r="AA393" s="52" t="str">
        <f>IF(Таблица1[[#This Row],[LND]]=0,"---",Таблица1[[#This Row],[LND]]+Таблица1[[#This Row],[Last LND]])</f>
        <v>---</v>
      </c>
      <c r="AB393" s="53" t="str">
        <f>IF(Таблица1[[#This Row],[MON]]=0,"---",Таблица1[[#This Row],[Last CAL]]+(Таблица1[[#This Row],[MON]]*30.4375))</f>
        <v>---</v>
      </c>
      <c r="AC393" s="54" t="str">
        <f>IF(Таблица1[[#This Row],[Next  F.H.]]="---","---",Таблица1[[#This Row],[Next  F.H.]]-$P$1)</f>
        <v>---</v>
      </c>
      <c r="AD393" s="54" t="str">
        <f>IF(Таблица1[[#This Row],[Next LND]]="---","---",Таблица1[[#This Row],[Next LND]]-$S$1)</f>
        <v>---</v>
      </c>
      <c r="AE393" s="54" t="str">
        <f>IF(Таблица1[[#This Row],[Next CAL]]="---","---",Таблица1[[#This Row],[Next CAL]]-$U$1)</f>
        <v>---</v>
      </c>
    </row>
    <row r="394" spans="2:31" ht="36" customHeight="1" x14ac:dyDescent="0.25">
      <c r="B394" s="160">
        <v>52</v>
      </c>
      <c r="C394" s="161" t="s">
        <v>393</v>
      </c>
      <c r="D394" s="162" t="s">
        <v>1447</v>
      </c>
      <c r="E394" s="163" t="s">
        <v>1291</v>
      </c>
      <c r="F394" s="163" t="s">
        <v>1448</v>
      </c>
      <c r="G394" s="163"/>
      <c r="H394" s="163" t="s">
        <v>1439</v>
      </c>
      <c r="I394" s="164" t="s">
        <v>1449</v>
      </c>
      <c r="J394" s="165" t="s">
        <v>1436</v>
      </c>
      <c r="K394" s="162" t="s">
        <v>87</v>
      </c>
      <c r="L394" s="166" t="s">
        <v>52</v>
      </c>
      <c r="M394" s="167" t="s">
        <v>53</v>
      </c>
      <c r="N394" s="162" t="s">
        <v>619</v>
      </c>
      <c r="O394" s="168"/>
      <c r="P394" s="165"/>
      <c r="Q394" s="165"/>
      <c r="R394" s="169" t="str">
        <f>Таблица1[[#This Row],[Task number]]</f>
        <v>*52-10/348</v>
      </c>
      <c r="S394" s="170" t="str">
        <f>Таблица1[[#This Row],[Item Name]]&amp;" - "&amp;Таблица1[[#This Row],[Task Description]]&amp;". "&amp;Таблица1[[#This Row],[Data Module Reference]]</f>
        <v>Passenger/crew door - Examine all structural elements. 12-B-52-10-00-00A-310A-A</v>
      </c>
      <c r="T394" s="171"/>
      <c r="U394" s="171"/>
      <c r="V394" s="171"/>
      <c r="W394" s="49"/>
      <c r="X394" s="49"/>
      <c r="Y394" s="50">
        <v>43769</v>
      </c>
      <c r="Z394" s="51" t="str">
        <f>IF(Таблица1[[#This Row],[F.H.]]=0,"---",Таблица1[[#This Row],[F.H.]]+Таблица1[[#This Row],[Last F.H.]])</f>
        <v>---</v>
      </c>
      <c r="AA394" s="52" t="str">
        <f>IF(Таблица1[[#This Row],[LND]]=0,"---",Таблица1[[#This Row],[LND]]+Таблица1[[#This Row],[Last LND]])</f>
        <v>---</v>
      </c>
      <c r="AB394" s="53" t="str">
        <f>IF(Таблица1[[#This Row],[MON]]=0,"---",Таблица1[[#This Row],[Last CAL]]+(Таблица1[[#This Row],[MON]]*30.4375))</f>
        <v>---</v>
      </c>
      <c r="AC394" s="54" t="str">
        <f>IF(Таблица1[[#This Row],[Next  F.H.]]="---","---",Таблица1[[#This Row],[Next  F.H.]]-$P$1)</f>
        <v>---</v>
      </c>
      <c r="AD394" s="54" t="str">
        <f>IF(Таблица1[[#This Row],[Next LND]]="---","---",Таблица1[[#This Row],[Next LND]]-$S$1)</f>
        <v>---</v>
      </c>
      <c r="AE394" s="54" t="str">
        <f>IF(Таблица1[[#This Row],[Next CAL]]="---","---",Таблица1[[#This Row],[Next CAL]]-$U$1)</f>
        <v>---</v>
      </c>
    </row>
    <row r="395" spans="2:31" ht="36" customHeight="1" x14ac:dyDescent="0.25">
      <c r="B395" s="160">
        <v>52</v>
      </c>
      <c r="C395" s="161" t="s">
        <v>393</v>
      </c>
      <c r="D395" s="162" t="s">
        <v>1450</v>
      </c>
      <c r="E395" s="163" t="s">
        <v>397</v>
      </c>
      <c r="F395" s="163" t="s">
        <v>1448</v>
      </c>
      <c r="G395" s="163"/>
      <c r="H395" s="163" t="s">
        <v>1439</v>
      </c>
      <c r="I395" s="164" t="s">
        <v>1451</v>
      </c>
      <c r="J395" s="165" t="s">
        <v>1436</v>
      </c>
      <c r="K395" s="162" t="s">
        <v>87</v>
      </c>
      <c r="L395" s="166" t="s">
        <v>52</v>
      </c>
      <c r="M395" s="167" t="s">
        <v>53</v>
      </c>
      <c r="N395" s="162" t="s">
        <v>619</v>
      </c>
      <c r="O395" s="168"/>
      <c r="P395" s="165"/>
      <c r="Q395" s="165"/>
      <c r="R395" s="169" t="str">
        <f>Таблица1[[#This Row],[Task number]]</f>
        <v>*52-20/349</v>
      </c>
      <c r="S395" s="170" t="str">
        <f>Таблица1[[#This Row],[Item Name]]&amp;" - "&amp;Таблица1[[#This Row],[Task Description]]&amp;". "&amp;Таблица1[[#This Row],[Data Module Reference]]</f>
        <v>Emergency door - Examine all structural elements. 12-B-52-20-00-00A-310A-A</v>
      </c>
      <c r="T395" s="171"/>
      <c r="U395" s="171"/>
      <c r="V395" s="171"/>
      <c r="W395" s="49"/>
      <c r="X395" s="49"/>
      <c r="Y395" s="50">
        <v>43769</v>
      </c>
      <c r="Z395" s="51" t="str">
        <f>IF(Таблица1[[#This Row],[F.H.]]=0,"---",Таблица1[[#This Row],[F.H.]]+Таблица1[[#This Row],[Last F.H.]])</f>
        <v>---</v>
      </c>
      <c r="AA395" s="52" t="str">
        <f>IF(Таблица1[[#This Row],[LND]]=0,"---",Таблица1[[#This Row],[LND]]+Таблица1[[#This Row],[Last LND]])</f>
        <v>---</v>
      </c>
      <c r="AB395" s="53" t="str">
        <f>IF(Таблица1[[#This Row],[MON]]=0,"---",Таблица1[[#This Row],[Last CAL]]+(Таблица1[[#This Row],[MON]]*30.4375))</f>
        <v>---</v>
      </c>
      <c r="AC395" s="54" t="str">
        <f>IF(Таблица1[[#This Row],[Next  F.H.]]="---","---",Таблица1[[#This Row],[Next  F.H.]]-$P$1)</f>
        <v>---</v>
      </c>
      <c r="AD395" s="54" t="str">
        <f>IF(Таблица1[[#This Row],[Next LND]]="---","---",Таблица1[[#This Row],[Next LND]]-$S$1)</f>
        <v>---</v>
      </c>
      <c r="AE395" s="54" t="str">
        <f>IF(Таблица1[[#This Row],[Next CAL]]="---","---",Таблица1[[#This Row],[Next CAL]]-$U$1)</f>
        <v>---</v>
      </c>
    </row>
    <row r="396" spans="2:31" ht="36" customHeight="1" x14ac:dyDescent="0.25">
      <c r="B396" s="160">
        <v>53</v>
      </c>
      <c r="C396" s="161" t="s">
        <v>187</v>
      </c>
      <c r="D396" s="162" t="s">
        <v>1452</v>
      </c>
      <c r="E396" s="163" t="s">
        <v>1453</v>
      </c>
      <c r="F396" s="163" t="s">
        <v>912</v>
      </c>
      <c r="G396" s="163"/>
      <c r="H396" s="163" t="s">
        <v>1420</v>
      </c>
      <c r="I396" s="164" t="s">
        <v>1454</v>
      </c>
      <c r="J396" s="165" t="s">
        <v>1455</v>
      </c>
      <c r="K396" s="162" t="s">
        <v>87</v>
      </c>
      <c r="L396" s="166" t="s">
        <v>52</v>
      </c>
      <c r="M396" s="167" t="s">
        <v>53</v>
      </c>
      <c r="N396" s="162" t="s">
        <v>619</v>
      </c>
      <c r="O396" s="168"/>
      <c r="P396" s="165"/>
      <c r="Q396" s="165"/>
      <c r="R396" s="169" t="str">
        <f>Таблица1[[#This Row],[Task number]]</f>
        <v>53-00/419</v>
      </c>
      <c r="S396" s="170" t="str">
        <f>Таблица1[[#This Row],[Item Name]]&amp;" - "&amp;Таблица1[[#This Row],[Task Description]]&amp;". "&amp;Таблица1[[#This Row],[Data Module Reference]]</f>
        <v>Frame 40 - Eddy current inspection. 12-B-53-30-02-00A-353A-A --- or  --- 12-B-55-30-03-00A-353A-A</v>
      </c>
      <c r="T396" s="171"/>
      <c r="U396" s="171"/>
      <c r="V396" s="171"/>
      <c r="W396" s="49"/>
      <c r="X396" s="49"/>
      <c r="Y396" s="50">
        <v>43769</v>
      </c>
      <c r="Z396" s="51" t="str">
        <f>IF(Таблица1[[#This Row],[F.H.]]=0,"---",Таблица1[[#This Row],[F.H.]]+Таблица1[[#This Row],[Last F.H.]])</f>
        <v>---</v>
      </c>
      <c r="AA396" s="52" t="str">
        <f>IF(Таблица1[[#This Row],[LND]]=0,"---",Таблица1[[#This Row],[LND]]+Таблица1[[#This Row],[Last LND]])</f>
        <v>---</v>
      </c>
      <c r="AB396" s="53" t="str">
        <f>IF(Таблица1[[#This Row],[MON]]=0,"---",Таблица1[[#This Row],[Last CAL]]+(Таблица1[[#This Row],[MON]]*30.4375))</f>
        <v>---</v>
      </c>
      <c r="AC396" s="54" t="str">
        <f>IF(Таблица1[[#This Row],[Next  F.H.]]="---","---",Таблица1[[#This Row],[Next  F.H.]]-$P$1)</f>
        <v>---</v>
      </c>
      <c r="AD396" s="54" t="str">
        <f>IF(Таблица1[[#This Row],[Next LND]]="---","---",Таблица1[[#This Row],[Next LND]]-$S$1)</f>
        <v>---</v>
      </c>
      <c r="AE396" s="54" t="str">
        <f>IF(Таблица1[[#This Row],[Next CAL]]="---","---",Таблица1[[#This Row],[Next CAL]]-$U$1)</f>
        <v>---</v>
      </c>
    </row>
    <row r="397" spans="2:31" ht="36" customHeight="1" x14ac:dyDescent="0.25">
      <c r="B397" s="160">
        <v>55</v>
      </c>
      <c r="C397" s="161" t="s">
        <v>126</v>
      </c>
      <c r="D397" s="162" t="s">
        <v>1456</v>
      </c>
      <c r="E397" s="163" t="s">
        <v>1457</v>
      </c>
      <c r="F397" s="163" t="s">
        <v>912</v>
      </c>
      <c r="G397" s="163"/>
      <c r="H397" s="163" t="s">
        <v>1420</v>
      </c>
      <c r="I397" s="164" t="s">
        <v>1458</v>
      </c>
      <c r="J397" s="165" t="s">
        <v>1455</v>
      </c>
      <c r="K397" s="162" t="s">
        <v>87</v>
      </c>
      <c r="L397" s="166" t="s">
        <v>52</v>
      </c>
      <c r="M397" s="167" t="s">
        <v>53</v>
      </c>
      <c r="N397" s="162" t="s">
        <v>619</v>
      </c>
      <c r="O397" s="168"/>
      <c r="P397" s="165"/>
      <c r="Q397" s="165"/>
      <c r="R397" s="169" t="str">
        <f>Таблица1[[#This Row],[Task number]]</f>
        <v>55-30/420</v>
      </c>
      <c r="S397" s="170" t="str">
        <f>Таблица1[[#This Row],[Item Name]]&amp;" - "&amp;Таблица1[[#This Row],[Task Description]]&amp;". "&amp;Таблица1[[#This Row],[Data Module Reference]]</f>
        <v>Vertical stabilizer forward attachment to Frame 40 - Eddy current inspection. 12-B-55-30-03-00A-353A-A</v>
      </c>
      <c r="T397" s="171"/>
      <c r="U397" s="171"/>
      <c r="V397" s="171"/>
      <c r="W397" s="49"/>
      <c r="X397" s="49"/>
      <c r="Y397" s="50">
        <v>43769</v>
      </c>
      <c r="Z397" s="51" t="str">
        <f>IF(Таблица1[[#This Row],[F.H.]]=0,"---",Таблица1[[#This Row],[F.H.]]+Таблица1[[#This Row],[Last F.H.]])</f>
        <v>---</v>
      </c>
      <c r="AA397" s="52" t="str">
        <f>IF(Таблица1[[#This Row],[LND]]=0,"---",Таблица1[[#This Row],[LND]]+Таблица1[[#This Row],[Last LND]])</f>
        <v>---</v>
      </c>
      <c r="AB397" s="53" t="str">
        <f>IF(Таблица1[[#This Row],[MON]]=0,"---",Таблица1[[#This Row],[Last CAL]]+(Таблица1[[#This Row],[MON]]*30.4375))</f>
        <v>---</v>
      </c>
      <c r="AC397" s="54" t="str">
        <f>IF(Таблица1[[#This Row],[Next  F.H.]]="---","---",Таблица1[[#This Row],[Next  F.H.]]-$P$1)</f>
        <v>---</v>
      </c>
      <c r="AD397" s="54" t="str">
        <f>IF(Таблица1[[#This Row],[Next LND]]="---","---",Таблица1[[#This Row],[Next LND]]-$S$1)</f>
        <v>---</v>
      </c>
      <c r="AE397" s="54" t="str">
        <f>IF(Таблица1[[#This Row],[Next CAL]]="---","---",Таблица1[[#This Row],[Next CAL]]-$U$1)</f>
        <v>---</v>
      </c>
    </row>
    <row r="398" spans="2:31" ht="36" customHeight="1" x14ac:dyDescent="0.25">
      <c r="B398" s="160">
        <v>27</v>
      </c>
      <c r="C398" s="161" t="s">
        <v>76</v>
      </c>
      <c r="D398" s="162" t="s">
        <v>1459</v>
      </c>
      <c r="E398" s="163" t="s">
        <v>1460</v>
      </c>
      <c r="F398" s="163" t="s">
        <v>96</v>
      </c>
      <c r="G398" s="163"/>
      <c r="H398" s="163" t="s">
        <v>1439</v>
      </c>
      <c r="I398" s="164" t="s">
        <v>80</v>
      </c>
      <c r="J398" s="165" t="s">
        <v>1461</v>
      </c>
      <c r="K398" s="162" t="s">
        <v>87</v>
      </c>
      <c r="L398" s="166" t="s">
        <v>52</v>
      </c>
      <c r="M398" s="167" t="s">
        <v>53</v>
      </c>
      <c r="N398" s="162" t="s">
        <v>619</v>
      </c>
      <c r="O398" s="168"/>
      <c r="P398" s="165"/>
      <c r="Q398" s="165"/>
      <c r="R398" s="169" t="str">
        <f>Таблица1[[#This Row],[Task number]]</f>
        <v>27-00/402</v>
      </c>
      <c r="S398" s="170" t="str">
        <f>Таблица1[[#This Row],[Item Name]]&amp;" - "&amp;Таблица1[[#This Row],[Task Description]]&amp;". "&amp;Таблица1[[#This Row],[Data Module Reference]]</f>
        <v>Bonding leads to all flight control surfaces - Examine. -</v>
      </c>
      <c r="T398" s="171"/>
      <c r="U398" s="171"/>
      <c r="V398" s="171"/>
      <c r="W398" s="49"/>
      <c r="X398" s="49"/>
      <c r="Y398" s="50">
        <v>43769</v>
      </c>
      <c r="Z398" s="51" t="str">
        <f>IF(Таблица1[[#This Row],[F.H.]]=0,"---",Таблица1[[#This Row],[F.H.]]+Таблица1[[#This Row],[Last F.H.]])</f>
        <v>---</v>
      </c>
      <c r="AA398" s="52" t="str">
        <f>IF(Таблица1[[#This Row],[LND]]=0,"---",Таблица1[[#This Row],[LND]]+Таблица1[[#This Row],[Last LND]])</f>
        <v>---</v>
      </c>
      <c r="AB398" s="53" t="str">
        <f>IF(Таблица1[[#This Row],[MON]]=0,"---",Таблица1[[#This Row],[Last CAL]]+(Таблица1[[#This Row],[MON]]*30.4375))</f>
        <v>---</v>
      </c>
      <c r="AC398" s="54" t="str">
        <f>IF(Таблица1[[#This Row],[Next  F.H.]]="---","---",Таблица1[[#This Row],[Next  F.H.]]-$P$1)</f>
        <v>---</v>
      </c>
      <c r="AD398" s="54" t="str">
        <f>IF(Таблица1[[#This Row],[Next LND]]="---","---",Таблица1[[#This Row],[Next LND]]-$S$1)</f>
        <v>---</v>
      </c>
      <c r="AE398" s="54" t="str">
        <f>IF(Таблица1[[#This Row],[Next CAL]]="---","---",Таблица1[[#This Row],[Next CAL]]-$U$1)</f>
        <v>---</v>
      </c>
    </row>
    <row r="399" spans="2:31" ht="36" customHeight="1" x14ac:dyDescent="0.25">
      <c r="B399" s="160">
        <v>32</v>
      </c>
      <c r="C399" s="161" t="s">
        <v>93</v>
      </c>
      <c r="D399" s="162" t="s">
        <v>1462</v>
      </c>
      <c r="E399" s="163" t="s">
        <v>1463</v>
      </c>
      <c r="F399" s="163" t="s">
        <v>96</v>
      </c>
      <c r="G399" s="163"/>
      <c r="H399" s="163" t="s">
        <v>1464</v>
      </c>
      <c r="I399" s="164" t="s">
        <v>1465</v>
      </c>
      <c r="J399" s="165" t="s">
        <v>1466</v>
      </c>
      <c r="K399" s="162" t="s">
        <v>87</v>
      </c>
      <c r="L399" s="166" t="s">
        <v>52</v>
      </c>
      <c r="M399" s="167" t="s">
        <v>53</v>
      </c>
      <c r="N399" s="162" t="s">
        <v>619</v>
      </c>
      <c r="O399" s="168"/>
      <c r="P399" s="165"/>
      <c r="Q399" s="165"/>
      <c r="R399" s="169" t="str">
        <f>Таблица1[[#This Row],[Task number]]</f>
        <v>32-50/404</v>
      </c>
      <c r="S399" s="170" t="str">
        <f>Таблица1[[#This Row],[Item Name]]&amp;" - "&amp;Таблица1[[#This Row],[Task Description]]&amp;". "&amp;Таблица1[[#This Row],[Data Module Reference]]</f>
        <v>NLG steering mechanism - Examine. 12-B-32-50-00-00A-310A-A</v>
      </c>
      <c r="T399" s="171"/>
      <c r="U399" s="171"/>
      <c r="V399" s="171"/>
      <c r="W399" s="49"/>
      <c r="X399" s="49"/>
      <c r="Y399" s="50">
        <v>43769</v>
      </c>
      <c r="Z399" s="51" t="str">
        <f>IF(Таблица1[[#This Row],[F.H.]]=0,"---",Таблица1[[#This Row],[F.H.]]+Таблица1[[#This Row],[Last F.H.]])</f>
        <v>---</v>
      </c>
      <c r="AA399" s="52" t="str">
        <f>IF(Таблица1[[#This Row],[LND]]=0,"---",Таблица1[[#This Row],[LND]]+Таблица1[[#This Row],[Last LND]])</f>
        <v>---</v>
      </c>
      <c r="AB399" s="53" t="str">
        <f>IF(Таблица1[[#This Row],[MON]]=0,"---",Таблица1[[#This Row],[Last CAL]]+(Таблица1[[#This Row],[MON]]*30.4375))</f>
        <v>---</v>
      </c>
      <c r="AC399" s="54" t="str">
        <f>IF(Таблица1[[#This Row],[Next  F.H.]]="---","---",Таблица1[[#This Row],[Next  F.H.]]-$P$1)</f>
        <v>---</v>
      </c>
      <c r="AD399" s="54" t="str">
        <f>IF(Таблица1[[#This Row],[Next LND]]="---","---",Таблица1[[#This Row],[Next LND]]-$S$1)</f>
        <v>---</v>
      </c>
      <c r="AE399" s="54" t="str">
        <f>IF(Таблица1[[#This Row],[Next CAL]]="---","---",Таблица1[[#This Row],[Next CAL]]-$U$1)</f>
        <v>---</v>
      </c>
    </row>
    <row r="400" spans="2:31" ht="36" customHeight="1" x14ac:dyDescent="0.25">
      <c r="B400" s="160">
        <v>57</v>
      </c>
      <c r="C400" s="161" t="s">
        <v>147</v>
      </c>
      <c r="D400" s="162" t="s">
        <v>1467</v>
      </c>
      <c r="E400" s="163" t="s">
        <v>1468</v>
      </c>
      <c r="F400" s="163" t="s">
        <v>912</v>
      </c>
      <c r="G400" s="163" t="s">
        <v>1469</v>
      </c>
      <c r="H400" s="163" t="s">
        <v>1470</v>
      </c>
      <c r="I400" s="164" t="s">
        <v>1471</v>
      </c>
      <c r="J400" s="165" t="s">
        <v>1472</v>
      </c>
      <c r="K400" s="162" t="s">
        <v>87</v>
      </c>
      <c r="L400" s="166" t="s">
        <v>52</v>
      </c>
      <c r="M400" s="167" t="s">
        <v>53</v>
      </c>
      <c r="N400" s="162" t="s">
        <v>619</v>
      </c>
      <c r="O400" s="168"/>
      <c r="P400" s="165"/>
      <c r="Q400" s="165"/>
      <c r="R400" s="169" t="str">
        <f>Таблица1[[#This Row],[Task number]]</f>
        <v>*57-00/427</v>
      </c>
      <c r="S400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12-B-57-20-10-00A-353D-A</v>
      </c>
      <c r="T400" s="171"/>
      <c r="U400" s="171"/>
      <c r="V400" s="171"/>
      <c r="W400" s="49"/>
      <c r="X400" s="49"/>
      <c r="Y400" s="50">
        <v>43769</v>
      </c>
      <c r="Z400" s="51" t="str">
        <f>IF(Таблица1[[#This Row],[F.H.]]=0,"---",Таблица1[[#This Row],[F.H.]]+Таблица1[[#This Row],[Last F.H.]])</f>
        <v>---</v>
      </c>
      <c r="AA400" s="52" t="str">
        <f>IF(Таблица1[[#This Row],[LND]]=0,"---",Таблица1[[#This Row],[LND]]+Таблица1[[#This Row],[Last LND]])</f>
        <v>---</v>
      </c>
      <c r="AB400" s="53" t="str">
        <f>IF(Таблица1[[#This Row],[MON]]=0,"---",Таблица1[[#This Row],[Last CAL]]+(Таблица1[[#This Row],[MON]]*30.4375))</f>
        <v>---</v>
      </c>
      <c r="AC400" s="54" t="str">
        <f>IF(Таблица1[[#This Row],[Next  F.H.]]="---","---",Таблица1[[#This Row],[Next  F.H.]]-$P$1)</f>
        <v>---</v>
      </c>
      <c r="AD400" s="54" t="str">
        <f>IF(Таблица1[[#This Row],[Next LND]]="---","---",Таблица1[[#This Row],[Next LND]]-$S$1)</f>
        <v>---</v>
      </c>
      <c r="AE400" s="54" t="str">
        <f>IF(Таблица1[[#This Row],[Next CAL]]="---","---",Таблица1[[#This Row],[Next CAL]]-$U$1)</f>
        <v>---</v>
      </c>
    </row>
    <row r="401" spans="2:32" ht="36" customHeight="1" x14ac:dyDescent="0.25">
      <c r="B401" s="160">
        <v>27</v>
      </c>
      <c r="C401" s="161" t="s">
        <v>76</v>
      </c>
      <c r="D401" s="162" t="s">
        <v>1473</v>
      </c>
      <c r="E401" s="163" t="s">
        <v>1474</v>
      </c>
      <c r="F401" s="163" t="s">
        <v>135</v>
      </c>
      <c r="G401" s="163"/>
      <c r="H401" s="163" t="s">
        <v>1475</v>
      </c>
      <c r="I401" s="164" t="s">
        <v>80</v>
      </c>
      <c r="J401" s="165" t="s">
        <v>1476</v>
      </c>
      <c r="K401" s="162" t="s">
        <v>87</v>
      </c>
      <c r="L401" s="166" t="s">
        <v>52</v>
      </c>
      <c r="M401" s="167" t="s">
        <v>53</v>
      </c>
      <c r="N401" s="162" t="s">
        <v>619</v>
      </c>
      <c r="O401" s="168"/>
      <c r="P401" s="165"/>
      <c r="Q401" s="165"/>
      <c r="R401" s="169" t="str">
        <f>Таблица1[[#This Row],[Task number]]</f>
        <v>*27-10/444</v>
      </c>
      <c r="S401" s="170" t="str">
        <f>Таблица1[[#This Row],[Item Name]]&amp;" - "&amp;Таблица1[[#This Row],[Task Description]]&amp;". "&amp;Таблица1[[#This Row],[Data Module Reference]]</f>
        <v>Flight control cables, aileron - Life limit. -</v>
      </c>
      <c r="T401" s="171"/>
      <c r="U401" s="171"/>
      <c r="V401" s="171"/>
      <c r="W401" s="49"/>
      <c r="X401" s="49"/>
      <c r="Y401" s="50">
        <v>43769</v>
      </c>
      <c r="Z401" s="51" t="str">
        <f>IF(Таблица1[[#This Row],[F.H.]]=0,"---",Таблица1[[#This Row],[F.H.]]+Таблица1[[#This Row],[Last F.H.]])</f>
        <v>---</v>
      </c>
      <c r="AA401" s="52" t="str">
        <f>IF(Таблица1[[#This Row],[LND]]=0,"---",Таблица1[[#This Row],[LND]]+Таблица1[[#This Row],[Last LND]])</f>
        <v>---</v>
      </c>
      <c r="AB401" s="53" t="str">
        <f>IF(Таблица1[[#This Row],[MON]]=0,"---",Таблица1[[#This Row],[Last CAL]]+(Таблица1[[#This Row],[MON]]*30.4375))</f>
        <v>---</v>
      </c>
      <c r="AC401" s="54" t="str">
        <f>IF(Таблица1[[#This Row],[Next  F.H.]]="---","---",Таблица1[[#This Row],[Next  F.H.]]-$P$1)</f>
        <v>---</v>
      </c>
      <c r="AD401" s="54" t="str">
        <f>IF(Таблица1[[#This Row],[Next LND]]="---","---",Таблица1[[#This Row],[Next LND]]-$S$1)</f>
        <v>---</v>
      </c>
      <c r="AE401" s="54" t="str">
        <f>IF(Таблица1[[#This Row],[Next CAL]]="---","---",Таблица1[[#This Row],[Next CAL]]-$U$1)</f>
        <v>---</v>
      </c>
    </row>
    <row r="402" spans="2:32" ht="36" customHeight="1" x14ac:dyDescent="0.25">
      <c r="B402" s="160">
        <v>27</v>
      </c>
      <c r="C402" s="161" t="s">
        <v>76</v>
      </c>
      <c r="D402" s="162" t="s">
        <v>1477</v>
      </c>
      <c r="E402" s="163" t="s">
        <v>1478</v>
      </c>
      <c r="F402" s="163" t="s">
        <v>135</v>
      </c>
      <c r="G402" s="163"/>
      <c r="H402" s="163" t="s">
        <v>1475</v>
      </c>
      <c r="I402" s="164" t="s">
        <v>80</v>
      </c>
      <c r="J402" s="165" t="s">
        <v>1476</v>
      </c>
      <c r="K402" s="162" t="s">
        <v>87</v>
      </c>
      <c r="L402" s="166" t="s">
        <v>52</v>
      </c>
      <c r="M402" s="167" t="s">
        <v>53</v>
      </c>
      <c r="N402" s="162" t="s">
        <v>619</v>
      </c>
      <c r="O402" s="168"/>
      <c r="P402" s="165"/>
      <c r="Q402" s="165"/>
      <c r="R402" s="169" t="str">
        <f>Таблица1[[#This Row],[Task number]]</f>
        <v>*27-10/445</v>
      </c>
      <c r="S402" s="170" t="str">
        <f>Таблица1[[#This Row],[Item Name]]&amp;" - "&amp;Таблица1[[#This Row],[Task Description]]&amp;". "&amp;Таблица1[[#This Row],[Data Module Reference]]</f>
        <v>Autopilot control cable, aileron - Life limit. -</v>
      </c>
      <c r="T402" s="171"/>
      <c r="U402" s="171"/>
      <c r="V402" s="171"/>
      <c r="W402" s="49"/>
      <c r="X402" s="49"/>
      <c r="Y402" s="50">
        <v>43769</v>
      </c>
      <c r="Z402" s="51" t="str">
        <f>IF(Таблица1[[#This Row],[F.H.]]=0,"---",Таблица1[[#This Row],[F.H.]]+Таблица1[[#This Row],[Last F.H.]])</f>
        <v>---</v>
      </c>
      <c r="AA402" s="52" t="str">
        <f>IF(Таблица1[[#This Row],[LND]]=0,"---",Таблица1[[#This Row],[LND]]+Таблица1[[#This Row],[Last LND]])</f>
        <v>---</v>
      </c>
      <c r="AB402" s="53" t="str">
        <f>IF(Таблица1[[#This Row],[MON]]=0,"---",Таблица1[[#This Row],[Last CAL]]+(Таблица1[[#This Row],[MON]]*30.4375))</f>
        <v>---</v>
      </c>
      <c r="AC402" s="54" t="str">
        <f>IF(Таблица1[[#This Row],[Next  F.H.]]="---","---",Таблица1[[#This Row],[Next  F.H.]]-$P$1)</f>
        <v>---</v>
      </c>
      <c r="AD402" s="54" t="str">
        <f>IF(Таблица1[[#This Row],[Next LND]]="---","---",Таблица1[[#This Row],[Next LND]]-$S$1)</f>
        <v>---</v>
      </c>
      <c r="AE402" s="54" t="str">
        <f>IF(Таблица1[[#This Row],[Next CAL]]="---","---",Таблица1[[#This Row],[Next CAL]]-$U$1)</f>
        <v>---</v>
      </c>
    </row>
    <row r="403" spans="2:32" ht="36" customHeight="1" x14ac:dyDescent="0.25">
      <c r="B403" s="160">
        <v>27</v>
      </c>
      <c r="C403" s="161" t="s">
        <v>76</v>
      </c>
      <c r="D403" s="162" t="s">
        <v>1479</v>
      </c>
      <c r="E403" s="163" t="s">
        <v>1480</v>
      </c>
      <c r="F403" s="163" t="s">
        <v>135</v>
      </c>
      <c r="G403" s="163"/>
      <c r="H403" s="163" t="s">
        <v>1475</v>
      </c>
      <c r="I403" s="164" t="s">
        <v>80</v>
      </c>
      <c r="J403" s="165" t="s">
        <v>1476</v>
      </c>
      <c r="K403" s="162" t="s">
        <v>87</v>
      </c>
      <c r="L403" s="166" t="s">
        <v>52</v>
      </c>
      <c r="M403" s="167" t="s">
        <v>53</v>
      </c>
      <c r="N403" s="162" t="s">
        <v>619</v>
      </c>
      <c r="O403" s="168"/>
      <c r="P403" s="165"/>
      <c r="Q403" s="165"/>
      <c r="R403" s="169" t="str">
        <f>Таблица1[[#This Row],[Task number]]</f>
        <v>*27-20/446</v>
      </c>
      <c r="S403" s="170" t="str">
        <f>Таблица1[[#This Row],[Item Name]]&amp;" - "&amp;Таблица1[[#This Row],[Task Description]]&amp;". "&amp;Таблица1[[#This Row],[Data Module Reference]]</f>
        <v>Flight control cables, rudder - Life limit. -</v>
      </c>
      <c r="T403" s="171"/>
      <c r="U403" s="171"/>
      <c r="V403" s="171"/>
      <c r="W403" s="49"/>
      <c r="X403" s="49"/>
      <c r="Y403" s="50">
        <v>43769</v>
      </c>
      <c r="Z403" s="51" t="str">
        <f>IF(Таблица1[[#This Row],[F.H.]]=0,"---",Таблица1[[#This Row],[F.H.]]+Таблица1[[#This Row],[Last F.H.]])</f>
        <v>---</v>
      </c>
      <c r="AA403" s="52" t="str">
        <f>IF(Таблица1[[#This Row],[LND]]=0,"---",Таблица1[[#This Row],[LND]]+Таблица1[[#This Row],[Last LND]])</f>
        <v>---</v>
      </c>
      <c r="AB403" s="53" t="str">
        <f>IF(Таблица1[[#This Row],[MON]]=0,"---",Таблица1[[#This Row],[Last CAL]]+(Таблица1[[#This Row],[MON]]*30.4375))</f>
        <v>---</v>
      </c>
      <c r="AC403" s="54" t="str">
        <f>IF(Таблица1[[#This Row],[Next  F.H.]]="---","---",Таблица1[[#This Row],[Next  F.H.]]-$P$1)</f>
        <v>---</v>
      </c>
      <c r="AD403" s="54" t="str">
        <f>IF(Таблица1[[#This Row],[Next LND]]="---","---",Таблица1[[#This Row],[Next LND]]-$S$1)</f>
        <v>---</v>
      </c>
      <c r="AE403" s="54" t="str">
        <f>IF(Таблица1[[#This Row],[Next CAL]]="---","---",Таблица1[[#This Row],[Next CAL]]-$U$1)</f>
        <v>---</v>
      </c>
    </row>
    <row r="404" spans="2:32" ht="36" customHeight="1" x14ac:dyDescent="0.25">
      <c r="B404" s="160">
        <v>27</v>
      </c>
      <c r="C404" s="172" t="s">
        <v>76</v>
      </c>
      <c r="D404" s="162" t="s">
        <v>1481</v>
      </c>
      <c r="E404" s="163" t="s">
        <v>1482</v>
      </c>
      <c r="F404" s="163" t="s">
        <v>135</v>
      </c>
      <c r="G404" s="163"/>
      <c r="H404" s="163" t="s">
        <v>1475</v>
      </c>
      <c r="I404" s="164" t="s">
        <v>80</v>
      </c>
      <c r="J404" s="165" t="s">
        <v>1476</v>
      </c>
      <c r="K404" s="162" t="s">
        <v>87</v>
      </c>
      <c r="L404" s="166" t="s">
        <v>52</v>
      </c>
      <c r="M404" s="167" t="s">
        <v>53</v>
      </c>
      <c r="N404" s="162" t="s">
        <v>619</v>
      </c>
      <c r="O404" s="168"/>
      <c r="P404" s="165"/>
      <c r="Q404" s="165"/>
      <c r="R404" s="169" t="str">
        <f>Таблица1[[#This Row],[Task number]]</f>
        <v>*27-20/447</v>
      </c>
      <c r="S404" s="170" t="str">
        <f>Таблица1[[#This Row],[Item Name]]&amp;" - "&amp;Таблица1[[#This Row],[Task Description]]&amp;". "&amp;Таблица1[[#This Row],[Data Module Reference]]</f>
        <v>Autopilot control cables, rudder - Life limit. -</v>
      </c>
      <c r="T404" s="171"/>
      <c r="U404" s="171"/>
      <c r="V404" s="171"/>
      <c r="W404" s="49"/>
      <c r="X404" s="49"/>
      <c r="Y404" s="50">
        <v>43769</v>
      </c>
      <c r="Z404" s="51" t="str">
        <f>IF(Таблица1[[#This Row],[F.H.]]=0,"---",Таблица1[[#This Row],[F.H.]]+Таблица1[[#This Row],[Last F.H.]])</f>
        <v>---</v>
      </c>
      <c r="AA404" s="52" t="str">
        <f>IF(Таблица1[[#This Row],[LND]]=0,"---",Таблица1[[#This Row],[LND]]+Таблица1[[#This Row],[Last LND]])</f>
        <v>---</v>
      </c>
      <c r="AB404" s="53" t="str">
        <f>IF(Таблица1[[#This Row],[MON]]=0,"---",Таблица1[[#This Row],[Last CAL]]+(Таблица1[[#This Row],[MON]]*30.4375))</f>
        <v>---</v>
      </c>
      <c r="AC404" s="54" t="str">
        <f>IF(Таблица1[[#This Row],[Next  F.H.]]="---","---",Таблица1[[#This Row],[Next  F.H.]]-$P$1)</f>
        <v>---</v>
      </c>
      <c r="AD404" s="54" t="str">
        <f>IF(Таблица1[[#This Row],[Next LND]]="---","---",Таблица1[[#This Row],[Next LND]]-$S$1)</f>
        <v>---</v>
      </c>
      <c r="AE404" s="54" t="str">
        <f>IF(Таблица1[[#This Row],[Next CAL]]="---","---",Таблица1[[#This Row],[Next CAL]]-$U$1)</f>
        <v>---</v>
      </c>
    </row>
    <row r="405" spans="2:32" ht="36" customHeight="1" x14ac:dyDescent="0.25">
      <c r="B405" s="160">
        <v>27</v>
      </c>
      <c r="C405" s="172" t="s">
        <v>76</v>
      </c>
      <c r="D405" s="162" t="s">
        <v>1483</v>
      </c>
      <c r="E405" s="163" t="s">
        <v>1484</v>
      </c>
      <c r="F405" s="163" t="s">
        <v>135</v>
      </c>
      <c r="G405" s="163"/>
      <c r="H405" s="163" t="s">
        <v>1485</v>
      </c>
      <c r="I405" s="164" t="s">
        <v>80</v>
      </c>
      <c r="J405" s="165" t="s">
        <v>1476</v>
      </c>
      <c r="K405" s="162" t="s">
        <v>87</v>
      </c>
      <c r="L405" s="166" t="s">
        <v>52</v>
      </c>
      <c r="M405" s="167" t="s">
        <v>53</v>
      </c>
      <c r="N405" s="162" t="s">
        <v>619</v>
      </c>
      <c r="O405" s="168"/>
      <c r="P405" s="165"/>
      <c r="Q405" s="165"/>
      <c r="R405" s="169" t="str">
        <f>Таблица1[[#This Row],[Task number]]</f>
        <v>*27-20/575</v>
      </c>
      <c r="S405" s="170" t="str">
        <f>Таблица1[[#This Row],[Item Name]]&amp;" - "&amp;Таблица1[[#This Row],[Task Description]]&amp;". "&amp;Таблица1[[#This Row],[Data Module Reference]]</f>
        <v>Rudder bellcrank - Life limit. -</v>
      </c>
      <c r="T405" s="171"/>
      <c r="U405" s="171"/>
      <c r="V405" s="171"/>
      <c r="W405" s="49"/>
      <c r="X405" s="49"/>
      <c r="Y405" s="50">
        <v>43769</v>
      </c>
      <c r="Z405" s="51" t="str">
        <f>IF(Таблица1[[#This Row],[F.H.]]=0,"---",Таблица1[[#This Row],[F.H.]]+Таблица1[[#This Row],[Last F.H.]])</f>
        <v>---</v>
      </c>
      <c r="AA405" s="52" t="str">
        <f>IF(Таблица1[[#This Row],[LND]]=0,"---",Таблица1[[#This Row],[LND]]+Таблица1[[#This Row],[Last LND]])</f>
        <v>---</v>
      </c>
      <c r="AB405" s="53" t="str">
        <f>IF(Таблица1[[#This Row],[MON]]=0,"---",Таблица1[[#This Row],[Last CAL]]+(Таблица1[[#This Row],[MON]]*30.4375))</f>
        <v>---</v>
      </c>
      <c r="AC405" s="54" t="str">
        <f>IF(Таблица1[[#This Row],[Next  F.H.]]="---","---",Таблица1[[#This Row],[Next  F.H.]]-$P$1)</f>
        <v>---</v>
      </c>
      <c r="AD405" s="54" t="str">
        <f>IF(Таблица1[[#This Row],[Next LND]]="---","---",Таблица1[[#This Row],[Next LND]]-$S$1)</f>
        <v>---</v>
      </c>
      <c r="AE405" s="54" t="str">
        <f>IF(Таблица1[[#This Row],[Next CAL]]="---","---",Таблица1[[#This Row],[Next CAL]]-$U$1)</f>
        <v>---</v>
      </c>
    </row>
    <row r="406" spans="2:32" ht="36" customHeight="1" x14ac:dyDescent="0.25">
      <c r="B406" s="160">
        <v>27</v>
      </c>
      <c r="C406" s="161" t="s">
        <v>76</v>
      </c>
      <c r="D406" s="162" t="s">
        <v>1486</v>
      </c>
      <c r="E406" s="163" t="s">
        <v>1487</v>
      </c>
      <c r="F406" s="163" t="s">
        <v>135</v>
      </c>
      <c r="G406" s="163"/>
      <c r="H406" s="163" t="s">
        <v>1475</v>
      </c>
      <c r="I406" s="164" t="s">
        <v>80</v>
      </c>
      <c r="J406" s="165" t="s">
        <v>1476</v>
      </c>
      <c r="K406" s="162" t="s">
        <v>87</v>
      </c>
      <c r="L406" s="166" t="s">
        <v>52</v>
      </c>
      <c r="M406" s="167" t="s">
        <v>53</v>
      </c>
      <c r="N406" s="162" t="s">
        <v>619</v>
      </c>
      <c r="O406" s="168"/>
      <c r="P406" s="165"/>
      <c r="Q406" s="165"/>
      <c r="R406" s="169" t="str">
        <f>Таблица1[[#This Row],[Task number]]</f>
        <v>*27-30/448</v>
      </c>
      <c r="S406" s="170" t="str">
        <f>Таблица1[[#This Row],[Item Name]]&amp;" - "&amp;Таблица1[[#This Row],[Task Description]]&amp;". "&amp;Таблица1[[#This Row],[Data Module Reference]]</f>
        <v>Flight control cables, elevator - Life limit. -</v>
      </c>
      <c r="T406" s="171"/>
      <c r="U406" s="171"/>
      <c r="V406" s="171"/>
      <c r="W406" s="49"/>
      <c r="X406" s="49"/>
      <c r="Y406" s="50">
        <v>43769</v>
      </c>
      <c r="Z406" s="51" t="str">
        <f>IF(Таблица1[[#This Row],[F.H.]]=0,"---",Таблица1[[#This Row],[F.H.]]+Таблица1[[#This Row],[Last F.H.]])</f>
        <v>---</v>
      </c>
      <c r="AA406" s="52" t="str">
        <f>IF(Таблица1[[#This Row],[LND]]=0,"---",Таблица1[[#This Row],[LND]]+Таблица1[[#This Row],[Last LND]])</f>
        <v>---</v>
      </c>
      <c r="AB406" s="53" t="str">
        <f>IF(Таблица1[[#This Row],[MON]]=0,"---",Таблица1[[#This Row],[Last CAL]]+(Таблица1[[#This Row],[MON]]*30.4375))</f>
        <v>---</v>
      </c>
      <c r="AC406" s="54" t="str">
        <f>IF(Таблица1[[#This Row],[Next  F.H.]]="---","---",Таблица1[[#This Row],[Next  F.H.]]-$P$1)</f>
        <v>---</v>
      </c>
      <c r="AD406" s="54" t="str">
        <f>IF(Таблица1[[#This Row],[Next LND]]="---","---",Таблица1[[#This Row],[Next LND]]-$S$1)</f>
        <v>---</v>
      </c>
      <c r="AE406" s="54" t="str">
        <f>IF(Таблица1[[#This Row],[Next CAL]]="---","---",Таблица1[[#This Row],[Next CAL]]-$U$1)</f>
        <v>---</v>
      </c>
    </row>
    <row r="407" spans="2:32" ht="36" customHeight="1" x14ac:dyDescent="0.25">
      <c r="B407" s="160">
        <v>27</v>
      </c>
      <c r="C407" s="161" t="s">
        <v>76</v>
      </c>
      <c r="D407" s="162" t="s">
        <v>1488</v>
      </c>
      <c r="E407" s="163" t="s">
        <v>1489</v>
      </c>
      <c r="F407" s="163" t="s">
        <v>135</v>
      </c>
      <c r="G407" s="163"/>
      <c r="H407" s="163" t="s">
        <v>1475</v>
      </c>
      <c r="I407" s="164" t="s">
        <v>80</v>
      </c>
      <c r="J407" s="165" t="s">
        <v>1476</v>
      </c>
      <c r="K407" s="162" t="s">
        <v>87</v>
      </c>
      <c r="L407" s="166" t="s">
        <v>52</v>
      </c>
      <c r="M407" s="167" t="s">
        <v>53</v>
      </c>
      <c r="N407" s="162" t="s">
        <v>619</v>
      </c>
      <c r="O407" s="168"/>
      <c r="P407" s="165"/>
      <c r="Q407" s="165"/>
      <c r="R407" s="169" t="str">
        <f>Таблица1[[#This Row],[Task number]]</f>
        <v>*27-30/449</v>
      </c>
      <c r="S407" s="170" t="str">
        <f>Таблица1[[#This Row],[Item Name]]&amp;" - "&amp;Таблица1[[#This Row],[Task Description]]&amp;". "&amp;Таблица1[[#This Row],[Data Module Reference]]</f>
        <v>Autopilot control cables, elevator - Life limit. -</v>
      </c>
      <c r="T407" s="171"/>
      <c r="U407" s="171"/>
      <c r="V407" s="171"/>
      <c r="W407" s="49"/>
      <c r="X407" s="49"/>
      <c r="Y407" s="50">
        <v>43769</v>
      </c>
      <c r="Z407" s="51" t="str">
        <f>IF(Таблица1[[#This Row],[F.H.]]=0,"---",Таблица1[[#This Row],[F.H.]]+Таблица1[[#This Row],[Last F.H.]])</f>
        <v>---</v>
      </c>
      <c r="AA407" s="52" t="str">
        <f>IF(Таблица1[[#This Row],[LND]]=0,"---",Таблица1[[#This Row],[LND]]+Таблица1[[#This Row],[Last LND]])</f>
        <v>---</v>
      </c>
      <c r="AB407" s="53" t="str">
        <f>IF(Таблица1[[#This Row],[MON]]=0,"---",Таблица1[[#This Row],[Last CAL]]+(Таблица1[[#This Row],[MON]]*30.4375))</f>
        <v>---</v>
      </c>
      <c r="AC407" s="54" t="str">
        <f>IF(Таблица1[[#This Row],[Next  F.H.]]="---","---",Таблица1[[#This Row],[Next  F.H.]]-$P$1)</f>
        <v>---</v>
      </c>
      <c r="AD407" s="54" t="str">
        <f>IF(Таблица1[[#This Row],[Next LND]]="---","---",Таблица1[[#This Row],[Next LND]]-$S$1)</f>
        <v>---</v>
      </c>
      <c r="AE407" s="54" t="str">
        <f>IF(Таблица1[[#This Row],[Next CAL]]="---","---",Таблица1[[#This Row],[Next CAL]]-$U$1)</f>
        <v>---</v>
      </c>
    </row>
    <row r="408" spans="2:32" ht="36" customHeight="1" x14ac:dyDescent="0.25">
      <c r="B408" s="160">
        <v>27</v>
      </c>
      <c r="C408" s="161" t="s">
        <v>76</v>
      </c>
      <c r="D408" s="162" t="s">
        <v>1490</v>
      </c>
      <c r="E408" s="163" t="s">
        <v>1491</v>
      </c>
      <c r="F408" s="163" t="s">
        <v>135</v>
      </c>
      <c r="G408" s="163"/>
      <c r="H408" s="163" t="s">
        <v>1475</v>
      </c>
      <c r="I408" s="164" t="s">
        <v>80</v>
      </c>
      <c r="J408" s="165" t="s">
        <v>1476</v>
      </c>
      <c r="K408" s="162" t="s">
        <v>87</v>
      </c>
      <c r="L408" s="166" t="s">
        <v>52</v>
      </c>
      <c r="M408" s="167" t="s">
        <v>53</v>
      </c>
      <c r="N408" s="162" t="s">
        <v>619</v>
      </c>
      <c r="O408" s="168"/>
      <c r="P408" s="165"/>
      <c r="Q408" s="165"/>
      <c r="R408" s="169" t="str">
        <f>Таблица1[[#This Row],[Task number]]</f>
        <v>*27-30/450</v>
      </c>
      <c r="S408" s="170" t="str">
        <f>Таблица1[[#This Row],[Item Name]]&amp;" - "&amp;Таблица1[[#This Row],[Task Description]]&amp;". "&amp;Таблица1[[#This Row],[Data Module Reference]]</f>
        <v>Stick pusher cables - Life limit. -</v>
      </c>
      <c r="T408" s="171"/>
      <c r="U408" s="171"/>
      <c r="V408" s="171"/>
      <c r="W408" s="49"/>
      <c r="X408" s="49"/>
      <c r="Y408" s="50">
        <v>43769</v>
      </c>
      <c r="Z408" s="51" t="str">
        <f>IF(Таблица1[[#This Row],[F.H.]]=0,"---",Таблица1[[#This Row],[F.H.]]+Таблица1[[#This Row],[Last F.H.]])</f>
        <v>---</v>
      </c>
      <c r="AA408" s="52" t="str">
        <f>IF(Таблица1[[#This Row],[LND]]=0,"---",Таблица1[[#This Row],[LND]]+Таблица1[[#This Row],[Last LND]])</f>
        <v>---</v>
      </c>
      <c r="AB408" s="53" t="str">
        <f>IF(Таблица1[[#This Row],[MON]]=0,"---",Таблица1[[#This Row],[Last CAL]]+(Таблица1[[#This Row],[MON]]*30.4375))</f>
        <v>---</v>
      </c>
      <c r="AC408" s="54" t="str">
        <f>IF(Таблица1[[#This Row],[Next  F.H.]]="---","---",Таблица1[[#This Row],[Next  F.H.]]-$P$1)</f>
        <v>---</v>
      </c>
      <c r="AD408" s="54" t="str">
        <f>IF(Таблица1[[#This Row],[Next LND]]="---","---",Таблица1[[#This Row],[Next LND]]-$S$1)</f>
        <v>---</v>
      </c>
      <c r="AE408" s="54" t="str">
        <f>IF(Таблица1[[#This Row],[Next CAL]]="---","---",Таблица1[[#This Row],[Next CAL]]-$U$1)</f>
        <v>---</v>
      </c>
    </row>
    <row r="409" spans="2:32" ht="36" customHeight="1" x14ac:dyDescent="0.25">
      <c r="B409" s="160">
        <v>27</v>
      </c>
      <c r="C409" s="161" t="s">
        <v>76</v>
      </c>
      <c r="D409" s="162" t="s">
        <v>1492</v>
      </c>
      <c r="E409" s="163" t="s">
        <v>1493</v>
      </c>
      <c r="F409" s="163" t="s">
        <v>135</v>
      </c>
      <c r="G409" s="163"/>
      <c r="H409" s="163" t="s">
        <v>1475</v>
      </c>
      <c r="I409" s="164" t="s">
        <v>80</v>
      </c>
      <c r="J409" s="165" t="s">
        <v>1476</v>
      </c>
      <c r="K409" s="162" t="s">
        <v>87</v>
      </c>
      <c r="L409" s="166" t="s">
        <v>52</v>
      </c>
      <c r="M409" s="167" t="s">
        <v>53</v>
      </c>
      <c r="N409" s="162" t="s">
        <v>619</v>
      </c>
      <c r="O409" s="168"/>
      <c r="P409" s="165"/>
      <c r="Q409" s="165"/>
      <c r="R409" s="169" t="str">
        <f>Таблица1[[#This Row],[Task number]]</f>
        <v>*27-40/3</v>
      </c>
      <c r="S409" s="170" t="str">
        <f>Таблица1[[#This Row],[Item Name]]&amp;" - "&amp;Таблица1[[#This Row],[Task Description]]&amp;". "&amp;Таблица1[[#This Row],[Data Module Reference]]</f>
        <v>Pitch trim actuator - Life limit. -</v>
      </c>
      <c r="T409" s="171"/>
      <c r="U409" s="171"/>
      <c r="V409" s="171"/>
      <c r="W409" s="49"/>
      <c r="X409" s="49"/>
      <c r="Y409" s="50">
        <v>43769</v>
      </c>
      <c r="Z409" s="51" t="str">
        <f>IF(Таблица1[[#This Row],[F.H.]]=0,"---",Таблица1[[#This Row],[F.H.]]+Таблица1[[#This Row],[Last F.H.]])</f>
        <v>---</v>
      </c>
      <c r="AA409" s="52" t="str">
        <f>IF(Таблица1[[#This Row],[LND]]=0,"---",Таблица1[[#This Row],[LND]]+Таблица1[[#This Row],[Last LND]])</f>
        <v>---</v>
      </c>
      <c r="AB409" s="53" t="str">
        <f>IF(Таблица1[[#This Row],[MON]]=0,"---",Таблица1[[#This Row],[Last CAL]]+(Таблица1[[#This Row],[MON]]*30.4375))</f>
        <v>---</v>
      </c>
      <c r="AC409" s="54" t="str">
        <f>IF(Таблица1[[#This Row],[Next  F.H.]]="---","---",Таблица1[[#This Row],[Next  F.H.]]-$P$1)</f>
        <v>---</v>
      </c>
      <c r="AD409" s="54" t="str">
        <f>IF(Таблица1[[#This Row],[Next LND]]="---","---",Таблица1[[#This Row],[Next LND]]-$S$1)</f>
        <v>---</v>
      </c>
      <c r="AE409" s="54" t="str">
        <f>IF(Таблица1[[#This Row],[Next CAL]]="---","---",Таблица1[[#This Row],[Next CAL]]-$U$1)</f>
        <v>---</v>
      </c>
    </row>
    <row r="410" spans="2:32" ht="36" customHeight="1" x14ac:dyDescent="0.25">
      <c r="B410" s="160">
        <v>27</v>
      </c>
      <c r="C410" s="161" t="s">
        <v>76</v>
      </c>
      <c r="D410" s="162" t="s">
        <v>1494</v>
      </c>
      <c r="E410" s="163" t="s">
        <v>1495</v>
      </c>
      <c r="F410" s="163" t="s">
        <v>135</v>
      </c>
      <c r="G410" s="163"/>
      <c r="H410" s="163" t="s">
        <v>1475</v>
      </c>
      <c r="I410" s="164" t="s">
        <v>80</v>
      </c>
      <c r="J410" s="165" t="s">
        <v>1476</v>
      </c>
      <c r="K410" s="162" t="s">
        <v>87</v>
      </c>
      <c r="L410" s="166" t="s">
        <v>52</v>
      </c>
      <c r="M410" s="167" t="s">
        <v>53</v>
      </c>
      <c r="N410" s="162" t="s">
        <v>619</v>
      </c>
      <c r="O410" s="168"/>
      <c r="P410" s="165"/>
      <c r="Q410" s="165"/>
      <c r="R410" s="169" t="str">
        <f>Таблица1[[#This Row],[Task number]]</f>
        <v>*27-50/451</v>
      </c>
      <c r="S410" s="170" t="str">
        <f>Таблица1[[#This Row],[Item Name]]&amp;" - "&amp;Таблица1[[#This Row],[Task Description]]&amp;". "&amp;Таблица1[[#This Row],[Data Module Reference]]</f>
        <v>Flap tension rods (P/N 527.52.12.135, 527.52.12.136, 527.52.12.137) - Life limit. -</v>
      </c>
      <c r="T410" s="171"/>
      <c r="U410" s="171"/>
      <c r="V410" s="171"/>
      <c r="W410" s="49"/>
      <c r="X410" s="49"/>
      <c r="Y410" s="50">
        <v>43769</v>
      </c>
      <c r="Z410" s="51" t="str">
        <f>IF(Таблица1[[#This Row],[F.H.]]=0,"---",Таблица1[[#This Row],[F.H.]]+Таблица1[[#This Row],[Last F.H.]])</f>
        <v>---</v>
      </c>
      <c r="AA410" s="52" t="str">
        <f>IF(Таблица1[[#This Row],[LND]]=0,"---",Таблица1[[#This Row],[LND]]+Таблица1[[#This Row],[Last LND]])</f>
        <v>---</v>
      </c>
      <c r="AB410" s="53" t="str">
        <f>IF(Таблица1[[#This Row],[MON]]=0,"---",Таблица1[[#This Row],[Last CAL]]+(Таблица1[[#This Row],[MON]]*30.4375))</f>
        <v>---</v>
      </c>
      <c r="AC410" s="54" t="str">
        <f>IF(Таблица1[[#This Row],[Next  F.H.]]="---","---",Таблица1[[#This Row],[Next  F.H.]]-$P$1)</f>
        <v>---</v>
      </c>
      <c r="AD410" s="54" t="str">
        <f>IF(Таблица1[[#This Row],[Next LND]]="---","---",Таблица1[[#This Row],[Next LND]]-$S$1)</f>
        <v>---</v>
      </c>
      <c r="AE410" s="54" t="str">
        <f>IF(Таблица1[[#This Row],[Next CAL]]="---","---",Таблица1[[#This Row],[Next CAL]]-$U$1)</f>
        <v>---</v>
      </c>
    </row>
    <row r="411" spans="2:32" ht="36" customHeight="1" x14ac:dyDescent="0.25">
      <c r="B411" s="160">
        <v>27</v>
      </c>
      <c r="C411" s="161" t="s">
        <v>76</v>
      </c>
      <c r="D411" s="162" t="s">
        <v>1496</v>
      </c>
      <c r="E411" s="163" t="s">
        <v>656</v>
      </c>
      <c r="F411" s="163" t="s">
        <v>135</v>
      </c>
      <c r="G411" s="163"/>
      <c r="H411" s="163" t="s">
        <v>1475</v>
      </c>
      <c r="I411" s="164" t="s">
        <v>80</v>
      </c>
      <c r="J411" s="165" t="s">
        <v>1476</v>
      </c>
      <c r="K411" s="162" t="s">
        <v>87</v>
      </c>
      <c r="L411" s="166" t="s">
        <v>52</v>
      </c>
      <c r="M411" s="167" t="s">
        <v>53</v>
      </c>
      <c r="N411" s="162" t="s">
        <v>619</v>
      </c>
      <c r="O411" s="168"/>
      <c r="P411" s="165"/>
      <c r="Q411" s="165"/>
      <c r="R411" s="169" t="str">
        <f>Таблица1[[#This Row],[Task number]]</f>
        <v>*27-50/485</v>
      </c>
      <c r="S411" s="170" t="str">
        <f>Таблица1[[#This Row],[Item Name]]&amp;" - "&amp;Таблица1[[#This Row],[Task Description]]&amp;". "&amp;Таблица1[[#This Row],[Data Module Reference]]</f>
        <v>Flap actuators (black anodized) (P/N 978.73.20.309) - Life limit. -</v>
      </c>
      <c r="T411" s="171"/>
      <c r="U411" s="171"/>
      <c r="V411" s="171"/>
      <c r="W411" s="49"/>
      <c r="X411" s="49"/>
      <c r="Y411" s="50">
        <v>43769</v>
      </c>
      <c r="Z411" s="51" t="str">
        <f>IF(Таблица1[[#This Row],[F.H.]]=0,"---",Таблица1[[#This Row],[F.H.]]+Таблица1[[#This Row],[Last F.H.]])</f>
        <v>---</v>
      </c>
      <c r="AA411" s="52" t="str">
        <f>IF(Таблица1[[#This Row],[LND]]=0,"---",Таблица1[[#This Row],[LND]]+Таблица1[[#This Row],[Last LND]])</f>
        <v>---</v>
      </c>
      <c r="AB411" s="53" t="str">
        <f>IF(Таблица1[[#This Row],[MON]]=0,"---",Таблица1[[#This Row],[Last CAL]]+(Таблица1[[#This Row],[MON]]*30.4375))</f>
        <v>---</v>
      </c>
      <c r="AC411" s="54" t="str">
        <f>IF(Таблица1[[#This Row],[Next  F.H.]]="---","---",Таблица1[[#This Row],[Next  F.H.]]-$P$1)</f>
        <v>---</v>
      </c>
      <c r="AD411" s="54" t="str">
        <f>IF(Таблица1[[#This Row],[Next LND]]="---","---",Таблица1[[#This Row],[Next LND]]-$S$1)</f>
        <v>---</v>
      </c>
      <c r="AE411" s="54" t="str">
        <f>IF(Таблица1[[#This Row],[Next CAL]]="---","---",Таблица1[[#This Row],[Next CAL]]-$U$1)</f>
        <v>---</v>
      </c>
    </row>
    <row r="412" spans="2:32" ht="36" customHeight="1" x14ac:dyDescent="0.25">
      <c r="B412" s="56">
        <v>29</v>
      </c>
      <c r="C412" s="57" t="s">
        <v>334</v>
      </c>
      <c r="D412" s="58" t="s">
        <v>1497</v>
      </c>
      <c r="E412" s="59" t="s">
        <v>1498</v>
      </c>
      <c r="F412" s="59" t="s">
        <v>135</v>
      </c>
      <c r="G412" s="59"/>
      <c r="H412" s="59" t="s">
        <v>1499</v>
      </c>
      <c r="I412" s="60" t="s">
        <v>80</v>
      </c>
      <c r="J412" s="61" t="s">
        <v>1476</v>
      </c>
      <c r="K412" s="58" t="s">
        <v>87</v>
      </c>
      <c r="L412" s="63" t="s">
        <v>52</v>
      </c>
      <c r="M412" s="64" t="s">
        <v>53</v>
      </c>
      <c r="N412" s="58" t="s">
        <v>619</v>
      </c>
      <c r="O412" s="65"/>
      <c r="P412" s="61"/>
      <c r="Q412" s="61"/>
      <c r="R412" s="66" t="str">
        <f>Таблица1[[#This Row],[Task number]]</f>
        <v>*29-10/418</v>
      </c>
      <c r="S412" s="67" t="str">
        <f>Таблица1[[#This Row],[Item Name]]&amp;" - "&amp;Таблица1[[#This Row],[Task Description]]&amp;". "&amp;Таблица1[[#This Row],[Data Module Reference]]</f>
        <v>Nitrogen accumulator - Life limit. -</v>
      </c>
      <c r="T412" s="132"/>
      <c r="U412" s="132"/>
      <c r="V412" s="132"/>
      <c r="W412" s="68"/>
      <c r="X412" s="68"/>
      <c r="Y412" s="69"/>
      <c r="Z412" s="70" t="str">
        <f>IF(Таблица1[[#This Row],[F.H.]]=0,"---",Таблица1[[#This Row],[F.H.]]+Таблица1[[#This Row],[Last F.H.]])</f>
        <v>---</v>
      </c>
      <c r="AA412" s="71" t="str">
        <f>IF(Таблица1[[#This Row],[LND]]=0,"---",Таблица1[[#This Row],[LND]]+Таблица1[[#This Row],[Last LND]])</f>
        <v>---</v>
      </c>
      <c r="AB412" s="72" t="str">
        <f>IF(Таблица1[[#This Row],[MON]]=0,"---",Таблица1[[#This Row],[Last CAL]]+(Таблица1[[#This Row],[MON]]*30.4375))</f>
        <v>---</v>
      </c>
      <c r="AC412" s="71" t="str">
        <f>IF(Таблица1[[#This Row],[Next  F.H.]]="---","---",Таблица1[[#This Row],[Next  F.H.]]-$P$1)</f>
        <v>---</v>
      </c>
      <c r="AD412" s="71" t="str">
        <f>IF(Таблица1[[#This Row],[Next LND]]="---","---",Таблица1[[#This Row],[Next LND]]-$S$1)</f>
        <v>---</v>
      </c>
      <c r="AE412" s="71" t="str">
        <f>IF(Таблица1[[#This Row],[Next CAL]]="---","---",Таблица1[[#This Row],[Next CAL]]-$U$1)</f>
        <v>---</v>
      </c>
      <c r="AF412" s="73" t="s">
        <v>107</v>
      </c>
    </row>
    <row r="413" spans="2:32" ht="36" customHeight="1" x14ac:dyDescent="0.25">
      <c r="B413" s="160">
        <v>53</v>
      </c>
      <c r="C413" s="161" t="s">
        <v>187</v>
      </c>
      <c r="D413" s="162" t="s">
        <v>1500</v>
      </c>
      <c r="E413" s="163" t="s">
        <v>1501</v>
      </c>
      <c r="F413" s="163" t="s">
        <v>135</v>
      </c>
      <c r="G413" s="163"/>
      <c r="H413" s="163" t="s">
        <v>1502</v>
      </c>
      <c r="I413" s="164" t="s">
        <v>80</v>
      </c>
      <c r="J413" s="165" t="s">
        <v>1476</v>
      </c>
      <c r="K413" s="162" t="s">
        <v>87</v>
      </c>
      <c r="L413" s="166" t="s">
        <v>52</v>
      </c>
      <c r="M413" s="167" t="s">
        <v>53</v>
      </c>
      <c r="N413" s="162" t="s">
        <v>619</v>
      </c>
      <c r="O413" s="168"/>
      <c r="P413" s="165"/>
      <c r="Q413" s="165"/>
      <c r="R413" s="169" t="str">
        <f>Таблица1[[#This Row],[Task number]]</f>
        <v>*53-00/9</v>
      </c>
      <c r="S413" s="170" t="str">
        <f>Таблица1[[#This Row],[Item Name]]&amp;" - "&amp;Таблица1[[#This Row],[Task Description]]&amp;". "&amp;Таблица1[[#This Row],[Data Module Reference]]</f>
        <v>Fuselage and associated structure (Pre SB 04-009) - Life limit. -</v>
      </c>
      <c r="T413" s="171"/>
      <c r="U413" s="171"/>
      <c r="V413" s="171"/>
      <c r="W413" s="49"/>
      <c r="X413" s="49"/>
      <c r="Y413" s="50">
        <v>43769</v>
      </c>
      <c r="Z413" s="51" t="str">
        <f>IF(Таблица1[[#This Row],[F.H.]]=0,"---",Таблица1[[#This Row],[F.H.]]+Таблица1[[#This Row],[Last F.H.]])</f>
        <v>---</v>
      </c>
      <c r="AA413" s="52" t="str">
        <f>IF(Таблица1[[#This Row],[LND]]=0,"---",Таблица1[[#This Row],[LND]]+Таблица1[[#This Row],[Last LND]])</f>
        <v>---</v>
      </c>
      <c r="AB413" s="53" t="str">
        <f>IF(Таблица1[[#This Row],[MON]]=0,"---",Таблица1[[#This Row],[Last CAL]]+(Таблица1[[#This Row],[MON]]*30.4375))</f>
        <v>---</v>
      </c>
      <c r="AC413" s="54" t="str">
        <f>IF(Таблица1[[#This Row],[Next  F.H.]]="---","---",Таблица1[[#This Row],[Next  F.H.]]-$P$1)</f>
        <v>---</v>
      </c>
      <c r="AD413" s="54" t="str">
        <f>IF(Таблица1[[#This Row],[Next LND]]="---","---",Таблица1[[#This Row],[Next LND]]-$S$1)</f>
        <v>---</v>
      </c>
      <c r="AE413" s="54" t="str">
        <f>IF(Таблица1[[#This Row],[Next CAL]]="---","---",Таблица1[[#This Row],[Next CAL]]-$U$1)</f>
        <v>---</v>
      </c>
    </row>
    <row r="414" spans="2:32" ht="36" customHeight="1" x14ac:dyDescent="0.25">
      <c r="B414" s="160">
        <v>55</v>
      </c>
      <c r="C414" s="161" t="s">
        <v>126</v>
      </c>
      <c r="D414" s="162" t="s">
        <v>1503</v>
      </c>
      <c r="E414" s="163" t="s">
        <v>1504</v>
      </c>
      <c r="F414" s="163" t="s">
        <v>135</v>
      </c>
      <c r="G414" s="163"/>
      <c r="H414" s="163" t="s">
        <v>1502</v>
      </c>
      <c r="I414" s="164" t="s">
        <v>80</v>
      </c>
      <c r="J414" s="165" t="s">
        <v>1476</v>
      </c>
      <c r="K414" s="162" t="s">
        <v>87</v>
      </c>
      <c r="L414" s="166" t="s">
        <v>52</v>
      </c>
      <c r="M414" s="167" t="s">
        <v>53</v>
      </c>
      <c r="N414" s="162" t="s">
        <v>619</v>
      </c>
      <c r="O414" s="168"/>
      <c r="P414" s="165"/>
      <c r="Q414" s="165"/>
      <c r="R414" s="169" t="str">
        <f>Таблица1[[#This Row],[Task number]]</f>
        <v>*55-00/10</v>
      </c>
      <c r="S414" s="170" t="str">
        <f>Таблица1[[#This Row],[Item Name]]&amp;" - "&amp;Таблица1[[#This Row],[Task Description]]&amp;". "&amp;Таблица1[[#This Row],[Data Module Reference]]</f>
        <v>Tail structure (Pre SB 04-009) - Life limit. -</v>
      </c>
      <c r="T414" s="171"/>
      <c r="U414" s="171"/>
      <c r="V414" s="171"/>
      <c r="W414" s="49"/>
      <c r="X414" s="49"/>
      <c r="Y414" s="50">
        <v>43769</v>
      </c>
      <c r="Z414" s="51" t="str">
        <f>IF(Таблица1[[#This Row],[F.H.]]=0,"---",Таблица1[[#This Row],[F.H.]]+Таблица1[[#This Row],[Last F.H.]])</f>
        <v>---</v>
      </c>
      <c r="AA414" s="52" t="str">
        <f>IF(Таблица1[[#This Row],[LND]]=0,"---",Таблица1[[#This Row],[LND]]+Таблица1[[#This Row],[Last LND]])</f>
        <v>---</v>
      </c>
      <c r="AB414" s="53" t="str">
        <f>IF(Таблица1[[#This Row],[MON]]=0,"---",Таблица1[[#This Row],[Last CAL]]+(Таблица1[[#This Row],[MON]]*30.4375))</f>
        <v>---</v>
      </c>
      <c r="AC414" s="54" t="str">
        <f>IF(Таблица1[[#This Row],[Next  F.H.]]="---","---",Таблица1[[#This Row],[Next  F.H.]]-$P$1)</f>
        <v>---</v>
      </c>
      <c r="AD414" s="54" t="str">
        <f>IF(Таблица1[[#This Row],[Next LND]]="---","---",Таблица1[[#This Row],[Next LND]]-$S$1)</f>
        <v>---</v>
      </c>
      <c r="AE414" s="54" t="str">
        <f>IF(Таблица1[[#This Row],[Next CAL]]="---","---",Таблица1[[#This Row],[Next CAL]]-$U$1)</f>
        <v>---</v>
      </c>
    </row>
    <row r="415" spans="2:32" ht="36" customHeight="1" x14ac:dyDescent="0.25">
      <c r="B415" s="160">
        <v>57</v>
      </c>
      <c r="C415" s="161" t="s">
        <v>147</v>
      </c>
      <c r="D415" s="162" t="s">
        <v>1505</v>
      </c>
      <c r="E415" s="163" t="s">
        <v>1506</v>
      </c>
      <c r="F415" s="163" t="s">
        <v>135</v>
      </c>
      <c r="G415" s="163"/>
      <c r="H415" s="163" t="s">
        <v>1502</v>
      </c>
      <c r="I415" s="164" t="s">
        <v>80</v>
      </c>
      <c r="J415" s="165" t="s">
        <v>1476</v>
      </c>
      <c r="K415" s="162" t="s">
        <v>87</v>
      </c>
      <c r="L415" s="166" t="s">
        <v>52</v>
      </c>
      <c r="M415" s="167" t="s">
        <v>53</v>
      </c>
      <c r="N415" s="162" t="s">
        <v>619</v>
      </c>
      <c r="O415" s="168"/>
      <c r="P415" s="165"/>
      <c r="Q415" s="165"/>
      <c r="R415" s="169" t="str">
        <f>Таблица1[[#This Row],[Task number]]</f>
        <v>*57-00/11</v>
      </c>
      <c r="S415" s="170" t="str">
        <f>Таблица1[[#This Row],[Item Name]]&amp;" - "&amp;Таблица1[[#This Row],[Task Description]]&amp;". "&amp;Таблица1[[#This Row],[Data Module Reference]]</f>
        <v>Wing structure (Pre SB 04-009) - Life limit. -</v>
      </c>
      <c r="T415" s="171"/>
      <c r="U415" s="171"/>
      <c r="V415" s="171"/>
      <c r="W415" s="49"/>
      <c r="X415" s="49"/>
      <c r="Y415" s="50">
        <v>43769</v>
      </c>
      <c r="Z415" s="51" t="str">
        <f>IF(Таблица1[[#This Row],[F.H.]]=0,"---",Таблица1[[#This Row],[F.H.]]+Таблица1[[#This Row],[Last F.H.]])</f>
        <v>---</v>
      </c>
      <c r="AA415" s="52" t="str">
        <f>IF(Таблица1[[#This Row],[LND]]=0,"---",Таблица1[[#This Row],[LND]]+Таблица1[[#This Row],[Last LND]])</f>
        <v>---</v>
      </c>
      <c r="AB415" s="53" t="str">
        <f>IF(Таблица1[[#This Row],[MON]]=0,"---",Таблица1[[#This Row],[Last CAL]]+(Таблица1[[#This Row],[MON]]*30.4375))</f>
        <v>---</v>
      </c>
      <c r="AC415" s="54" t="str">
        <f>IF(Таблица1[[#This Row],[Next  F.H.]]="---","---",Таблица1[[#This Row],[Next  F.H.]]-$P$1)</f>
        <v>---</v>
      </c>
      <c r="AD415" s="54" t="str">
        <f>IF(Таблица1[[#This Row],[Next LND]]="---","---",Таблица1[[#This Row],[Next LND]]-$S$1)</f>
        <v>---</v>
      </c>
      <c r="AE415" s="54" t="str">
        <f>IF(Таблица1[[#This Row],[Next CAL]]="---","---",Таблица1[[#This Row],[Next CAL]]-$U$1)</f>
        <v>---</v>
      </c>
    </row>
    <row r="416" spans="2:32" ht="36" customHeight="1" x14ac:dyDescent="0.25">
      <c r="B416" s="160">
        <v>71</v>
      </c>
      <c r="C416" s="172" t="s">
        <v>157</v>
      </c>
      <c r="D416" s="162" t="s">
        <v>1507</v>
      </c>
      <c r="E416" s="163" t="s">
        <v>1508</v>
      </c>
      <c r="F416" s="163" t="s">
        <v>135</v>
      </c>
      <c r="G416" s="163"/>
      <c r="H416" s="163" t="s">
        <v>1502</v>
      </c>
      <c r="I416" s="164" t="s">
        <v>80</v>
      </c>
      <c r="J416" s="165" t="s">
        <v>1476</v>
      </c>
      <c r="K416" s="162" t="s">
        <v>87</v>
      </c>
      <c r="L416" s="166" t="s">
        <v>52</v>
      </c>
      <c r="M416" s="167" t="s">
        <v>53</v>
      </c>
      <c r="N416" s="162" t="s">
        <v>619</v>
      </c>
      <c r="O416" s="168"/>
      <c r="P416" s="165"/>
      <c r="Q416" s="165"/>
      <c r="R416" s="169" t="str">
        <f>Таблица1[[#This Row],[Task number]]</f>
        <v>*71-00/16</v>
      </c>
      <c r="S416" s="170" t="str">
        <f>Таблица1[[#This Row],[Item Name]]&amp;" - "&amp;Таблица1[[#This Row],[Task Description]]&amp;". "&amp;Таблица1[[#This Row],[Data Module Reference]]</f>
        <v>Engine mounting frame (Pre SB 04-009) - Life limit. -</v>
      </c>
      <c r="T416" s="171"/>
      <c r="U416" s="171"/>
      <c r="V416" s="171"/>
      <c r="W416" s="49"/>
      <c r="X416" s="49"/>
      <c r="Y416" s="50">
        <v>43769</v>
      </c>
      <c r="Z416" s="51" t="str">
        <f>IF(Таблица1[[#This Row],[F.H.]]=0,"---",Таблица1[[#This Row],[F.H.]]+Таблица1[[#This Row],[Last F.H.]])</f>
        <v>---</v>
      </c>
      <c r="AA416" s="52" t="str">
        <f>IF(Таблица1[[#This Row],[LND]]=0,"---",Таблица1[[#This Row],[LND]]+Таблица1[[#This Row],[Last LND]])</f>
        <v>---</v>
      </c>
      <c r="AB416" s="53" t="str">
        <f>IF(Таблица1[[#This Row],[MON]]=0,"---",Таблица1[[#This Row],[Last CAL]]+(Таблица1[[#This Row],[MON]]*30.4375))</f>
        <v>---</v>
      </c>
      <c r="AC416" s="54" t="str">
        <f>IF(Таблица1[[#This Row],[Next  F.H.]]="---","---",Таблица1[[#This Row],[Next  F.H.]]-$P$1)</f>
        <v>---</v>
      </c>
      <c r="AD416" s="54" t="str">
        <f>IF(Таблица1[[#This Row],[Next LND]]="---","---",Таблица1[[#This Row],[Next LND]]-$S$1)</f>
        <v>---</v>
      </c>
      <c r="AE416" s="54" t="str">
        <f>IF(Таблица1[[#This Row],[Next CAL]]="---","---",Таблица1[[#This Row],[Next CAL]]-$U$1)</f>
        <v>---</v>
      </c>
    </row>
    <row r="417" spans="2:31" ht="36" customHeight="1" x14ac:dyDescent="0.25">
      <c r="B417" s="160">
        <v>55</v>
      </c>
      <c r="C417" s="161" t="s">
        <v>126</v>
      </c>
      <c r="D417" s="162" t="s">
        <v>1509</v>
      </c>
      <c r="E417" s="163" t="s">
        <v>128</v>
      </c>
      <c r="F417" s="163" t="s">
        <v>135</v>
      </c>
      <c r="G417" s="163"/>
      <c r="H417" s="163" t="s">
        <v>1499</v>
      </c>
      <c r="I417" s="164" t="s">
        <v>80</v>
      </c>
      <c r="J417" s="165" t="s">
        <v>1510</v>
      </c>
      <c r="K417" s="162" t="s">
        <v>87</v>
      </c>
      <c r="L417" s="166" t="s">
        <v>52</v>
      </c>
      <c r="M417" s="167" t="s">
        <v>53</v>
      </c>
      <c r="N417" s="162" t="s">
        <v>1511</v>
      </c>
      <c r="O417" s="168"/>
      <c r="P417" s="165"/>
      <c r="Q417" s="165"/>
      <c r="R417" s="169" t="str">
        <f>Таблица1[[#This Row],[Task number]]</f>
        <v>*55-10/415</v>
      </c>
      <c r="S417" s="170" t="str">
        <f>Таблица1[[#This Row],[Item Name]]&amp;" - "&amp;Таблица1[[#This Row],[Task Description]]&amp;". "&amp;Таблица1[[#This Row],[Data Module Reference]]</f>
        <v>Horizontal stabilizer - Life limit. -</v>
      </c>
      <c r="T417" s="171"/>
      <c r="U417" s="171"/>
      <c r="V417" s="171"/>
      <c r="W417" s="49"/>
      <c r="X417" s="49"/>
      <c r="Y417" s="50">
        <v>43769</v>
      </c>
      <c r="Z417" s="51" t="str">
        <f>IF(Таблица1[[#This Row],[F.H.]]=0,"---",Таблица1[[#This Row],[F.H.]]+Таблица1[[#This Row],[Last F.H.]])</f>
        <v>---</v>
      </c>
      <c r="AA417" s="52" t="str">
        <f>IF(Таблица1[[#This Row],[LND]]=0,"---",Таблица1[[#This Row],[LND]]+Таблица1[[#This Row],[Last LND]])</f>
        <v>---</v>
      </c>
      <c r="AB417" s="53" t="str">
        <f>IF(Таблица1[[#This Row],[MON]]=0,"---",Таблица1[[#This Row],[Last CAL]]+(Таблица1[[#This Row],[MON]]*30.4375))</f>
        <v>---</v>
      </c>
      <c r="AC417" s="54" t="str">
        <f>IF(Таблица1[[#This Row],[Next  F.H.]]="---","---",Таблица1[[#This Row],[Next  F.H.]]-$P$1)</f>
        <v>---</v>
      </c>
      <c r="AD417" s="54" t="str">
        <f>IF(Таблица1[[#This Row],[Next LND]]="---","---",Таблица1[[#This Row],[Next LND]]-$S$1)</f>
        <v>---</v>
      </c>
      <c r="AE417" s="54" t="str">
        <f>IF(Таблица1[[#This Row],[Next CAL]]="---","---",Таблица1[[#This Row],[Next CAL]]-$U$1)</f>
        <v>---</v>
      </c>
    </row>
    <row r="418" spans="2:31" ht="36" customHeight="1" x14ac:dyDescent="0.25">
      <c r="B418" s="160">
        <v>27</v>
      </c>
      <c r="C418" s="161" t="s">
        <v>76</v>
      </c>
      <c r="D418" s="162" t="s">
        <v>1512</v>
      </c>
      <c r="E418" s="163" t="s">
        <v>78</v>
      </c>
      <c r="F418" s="163" t="s">
        <v>135</v>
      </c>
      <c r="G418" s="163"/>
      <c r="H418" s="163" t="s">
        <v>1499</v>
      </c>
      <c r="I418" s="164" t="s">
        <v>80</v>
      </c>
      <c r="J418" s="165" t="s">
        <v>1513</v>
      </c>
      <c r="K418" s="162" t="s">
        <v>87</v>
      </c>
      <c r="L418" s="166" t="s">
        <v>52</v>
      </c>
      <c r="M418" s="167" t="s">
        <v>53</v>
      </c>
      <c r="N418" s="162" t="s">
        <v>619</v>
      </c>
      <c r="O418" s="168"/>
      <c r="P418" s="165"/>
      <c r="Q418" s="165"/>
      <c r="R418" s="169" t="str">
        <f>Таблица1[[#This Row],[Task number]]</f>
        <v>*27-50/414</v>
      </c>
      <c r="S418" s="170" t="str">
        <f>Таблица1[[#This Row],[Item Name]]&amp;" - "&amp;Таблица1[[#This Row],[Task Description]]&amp;". "&amp;Таблица1[[#This Row],[Data Module Reference]]</f>
        <v>Flaps - Life limit. -</v>
      </c>
      <c r="T418" s="171"/>
      <c r="U418" s="171"/>
      <c r="V418" s="171"/>
      <c r="W418" s="49"/>
      <c r="X418" s="49"/>
      <c r="Y418" s="50">
        <v>43769</v>
      </c>
      <c r="Z418" s="51" t="str">
        <f>IF(Таблица1[[#This Row],[F.H.]]=0,"---",Таблица1[[#This Row],[F.H.]]+Таблица1[[#This Row],[Last F.H.]])</f>
        <v>---</v>
      </c>
      <c r="AA418" s="52" t="str">
        <f>IF(Таблица1[[#This Row],[LND]]=0,"---",Таблица1[[#This Row],[LND]]+Таблица1[[#This Row],[Last LND]])</f>
        <v>---</v>
      </c>
      <c r="AB418" s="53" t="str">
        <f>IF(Таблица1[[#This Row],[MON]]=0,"---",Таблица1[[#This Row],[Last CAL]]+(Таблица1[[#This Row],[MON]]*30.4375))</f>
        <v>---</v>
      </c>
      <c r="AC418" s="54" t="str">
        <f>IF(Таблица1[[#This Row],[Next  F.H.]]="---","---",Таблица1[[#This Row],[Next  F.H.]]-$P$1)</f>
        <v>---</v>
      </c>
      <c r="AD418" s="54" t="str">
        <f>IF(Таблица1[[#This Row],[Next LND]]="---","---",Таблица1[[#This Row],[Next LND]]-$S$1)</f>
        <v>---</v>
      </c>
      <c r="AE418" s="54" t="str">
        <f>IF(Таблица1[[#This Row],[Next CAL]]="---","---",Таблица1[[#This Row],[Next CAL]]-$U$1)</f>
        <v>---</v>
      </c>
    </row>
    <row r="419" spans="2:31" ht="36" customHeight="1" x14ac:dyDescent="0.25">
      <c r="B419" s="160">
        <v>32</v>
      </c>
      <c r="C419" s="161" t="s">
        <v>93</v>
      </c>
      <c r="D419" s="162" t="s">
        <v>1514</v>
      </c>
      <c r="E419" s="163" t="s">
        <v>1515</v>
      </c>
      <c r="F419" s="163" t="s">
        <v>135</v>
      </c>
      <c r="G419" s="163"/>
      <c r="H419" s="163" t="s">
        <v>1499</v>
      </c>
      <c r="I419" s="164" t="s">
        <v>80</v>
      </c>
      <c r="J419" s="165" t="s">
        <v>1513</v>
      </c>
      <c r="K419" s="162" t="s">
        <v>87</v>
      </c>
      <c r="L419" s="166" t="s">
        <v>52</v>
      </c>
      <c r="M419" s="167" t="s">
        <v>53</v>
      </c>
      <c r="N419" s="162" t="s">
        <v>1511</v>
      </c>
      <c r="O419" s="168"/>
      <c r="P419" s="165"/>
      <c r="Q419" s="165"/>
      <c r="R419" s="169" t="str">
        <f>Таблица1[[#This Row],[Task number]]</f>
        <v>*32-20/416</v>
      </c>
      <c r="S419" s="170" t="str">
        <f>Таблица1[[#This Row],[Item Name]]&amp;" - "&amp;Таблица1[[#This Row],[Task Description]]&amp;". "&amp;Таблица1[[#This Row],[Data Module Reference]]</f>
        <v>NLG upper right hand drag link - Life limit. -</v>
      </c>
      <c r="T419" s="171"/>
      <c r="U419" s="171"/>
      <c r="V419" s="171"/>
      <c r="W419" s="49"/>
      <c r="X419" s="49"/>
      <c r="Y419" s="50">
        <v>43769</v>
      </c>
      <c r="Z419" s="51" t="str">
        <f>IF(Таблица1[[#This Row],[F.H.]]=0,"---",Таблица1[[#This Row],[F.H.]]+Таблица1[[#This Row],[Last F.H.]])</f>
        <v>---</v>
      </c>
      <c r="AA419" s="52" t="str">
        <f>IF(Таблица1[[#This Row],[LND]]=0,"---",Таблица1[[#This Row],[LND]]+Таблица1[[#This Row],[Last LND]])</f>
        <v>---</v>
      </c>
      <c r="AB419" s="53" t="str">
        <f>IF(Таблица1[[#This Row],[MON]]=0,"---",Таблица1[[#This Row],[Last CAL]]+(Таблица1[[#This Row],[MON]]*30.4375))</f>
        <v>---</v>
      </c>
      <c r="AC419" s="54" t="str">
        <f>IF(Таблица1[[#This Row],[Next  F.H.]]="---","---",Таблица1[[#This Row],[Next  F.H.]]-$P$1)</f>
        <v>---</v>
      </c>
      <c r="AD419" s="54" t="str">
        <f>IF(Таблица1[[#This Row],[Next LND]]="---","---",Таблица1[[#This Row],[Next LND]]-$S$1)</f>
        <v>---</v>
      </c>
      <c r="AE419" s="54" t="str">
        <f>IF(Таблица1[[#This Row],[Next CAL]]="---","---",Таблица1[[#This Row],[Next CAL]]-$U$1)</f>
        <v>---</v>
      </c>
    </row>
    <row r="420" spans="2:31" ht="36" customHeight="1" x14ac:dyDescent="0.25">
      <c r="B420" s="160">
        <v>32</v>
      </c>
      <c r="C420" s="161" t="s">
        <v>93</v>
      </c>
      <c r="D420" s="162" t="s">
        <v>1516</v>
      </c>
      <c r="E420" s="163" t="s">
        <v>1517</v>
      </c>
      <c r="F420" s="163" t="s">
        <v>135</v>
      </c>
      <c r="G420" s="163"/>
      <c r="H420" s="163" t="s">
        <v>1499</v>
      </c>
      <c r="I420" s="164" t="s">
        <v>80</v>
      </c>
      <c r="J420" s="165" t="s">
        <v>1513</v>
      </c>
      <c r="K420" s="162" t="s">
        <v>87</v>
      </c>
      <c r="L420" s="166" t="s">
        <v>52</v>
      </c>
      <c r="M420" s="167" t="s">
        <v>53</v>
      </c>
      <c r="N420" s="162" t="s">
        <v>619</v>
      </c>
      <c r="O420" s="168"/>
      <c r="P420" s="165"/>
      <c r="Q420" s="165"/>
      <c r="R420" s="169" t="str">
        <f>Таблица1[[#This Row],[Task number]]</f>
        <v>*32-30/417</v>
      </c>
      <c r="S420" s="170" t="str">
        <f>Таблица1[[#This Row],[Item Name]]&amp;" - "&amp;Таблица1[[#This Row],[Task Description]]&amp;". "&amp;Таблица1[[#This Row],[Data Module Reference]]</f>
        <v>MLG hydraulic actuator - Life limit. -</v>
      </c>
      <c r="T420" s="171"/>
      <c r="U420" s="171"/>
      <c r="V420" s="171"/>
      <c r="W420" s="49"/>
      <c r="X420" s="49"/>
      <c r="Y420" s="50">
        <v>43769</v>
      </c>
      <c r="Z420" s="51" t="str">
        <f>IF(Таблица1[[#This Row],[F.H.]]=0,"---",Таблица1[[#This Row],[F.H.]]+Таблица1[[#This Row],[Last F.H.]])</f>
        <v>---</v>
      </c>
      <c r="AA420" s="52" t="str">
        <f>IF(Таблица1[[#This Row],[LND]]=0,"---",Таблица1[[#This Row],[LND]]+Таблица1[[#This Row],[Last LND]])</f>
        <v>---</v>
      </c>
      <c r="AB420" s="53" t="str">
        <f>IF(Таблица1[[#This Row],[MON]]=0,"---",Таблица1[[#This Row],[Last CAL]]+(Таблица1[[#This Row],[MON]]*30.4375))</f>
        <v>---</v>
      </c>
      <c r="AC420" s="54" t="str">
        <f>IF(Таблица1[[#This Row],[Next  F.H.]]="---","---",Таблица1[[#This Row],[Next  F.H.]]-$P$1)</f>
        <v>---</v>
      </c>
      <c r="AD420" s="54" t="str">
        <f>IF(Таблица1[[#This Row],[Next LND]]="---","---",Таблица1[[#This Row],[Next LND]]-$S$1)</f>
        <v>---</v>
      </c>
      <c r="AE420" s="54" t="str">
        <f>IF(Таблица1[[#This Row],[Next CAL]]="---","---",Таблица1[[#This Row],[Next CAL]]-$U$1)</f>
        <v>---</v>
      </c>
    </row>
    <row r="421" spans="2:31" ht="36" customHeight="1" x14ac:dyDescent="0.25">
      <c r="B421" s="160">
        <v>53</v>
      </c>
      <c r="C421" s="161" t="s">
        <v>187</v>
      </c>
      <c r="D421" s="162" t="s">
        <v>1518</v>
      </c>
      <c r="E421" s="163" t="s">
        <v>1519</v>
      </c>
      <c r="F421" s="163" t="s">
        <v>135</v>
      </c>
      <c r="G421" s="163"/>
      <c r="H421" s="163" t="s">
        <v>1520</v>
      </c>
      <c r="I421" s="164" t="s">
        <v>80</v>
      </c>
      <c r="J421" s="165" t="s">
        <v>1513</v>
      </c>
      <c r="K421" s="162" t="s">
        <v>87</v>
      </c>
      <c r="L421" s="166" t="s">
        <v>52</v>
      </c>
      <c r="M421" s="167" t="s">
        <v>53</v>
      </c>
      <c r="N421" s="162" t="s">
        <v>619</v>
      </c>
      <c r="O421" s="168"/>
      <c r="P421" s="165"/>
      <c r="Q421" s="165"/>
      <c r="R421" s="169" t="str">
        <f>Таблица1[[#This Row],[Task number]]</f>
        <v>*53-00/324</v>
      </c>
      <c r="S421" s="170" t="str">
        <f>Таблица1[[#This Row],[Item Name]]&amp;" - "&amp;Таблица1[[#This Row],[Task Description]]&amp;". "&amp;Таблица1[[#This Row],[Data Module Reference]]</f>
        <v>Fuselage and associated structure (Post SB 04-009) - Life limit. -</v>
      </c>
      <c r="T421" s="171"/>
      <c r="U421" s="171"/>
      <c r="V421" s="171"/>
      <c r="W421" s="49"/>
      <c r="X421" s="49"/>
      <c r="Y421" s="50">
        <v>43769</v>
      </c>
      <c r="Z421" s="51" t="str">
        <f>IF(Таблица1[[#This Row],[F.H.]]=0,"---",Таблица1[[#This Row],[F.H.]]+Таблица1[[#This Row],[Last F.H.]])</f>
        <v>---</v>
      </c>
      <c r="AA421" s="52" t="str">
        <f>IF(Таблица1[[#This Row],[LND]]=0,"---",Таблица1[[#This Row],[LND]]+Таблица1[[#This Row],[Last LND]])</f>
        <v>---</v>
      </c>
      <c r="AB421" s="53" t="str">
        <f>IF(Таблица1[[#This Row],[MON]]=0,"---",Таблица1[[#This Row],[Last CAL]]+(Таблица1[[#This Row],[MON]]*30.4375))</f>
        <v>---</v>
      </c>
      <c r="AC421" s="54" t="str">
        <f>IF(Таблица1[[#This Row],[Next  F.H.]]="---","---",Таблица1[[#This Row],[Next  F.H.]]-$P$1)</f>
        <v>---</v>
      </c>
      <c r="AD421" s="54" t="str">
        <f>IF(Таблица1[[#This Row],[Next LND]]="---","---",Таблица1[[#This Row],[Next LND]]-$S$1)</f>
        <v>---</v>
      </c>
      <c r="AE421" s="54" t="str">
        <f>IF(Таблица1[[#This Row],[Next CAL]]="---","---",Таблица1[[#This Row],[Next CAL]]-$U$1)</f>
        <v>---</v>
      </c>
    </row>
    <row r="422" spans="2:31" ht="36" customHeight="1" x14ac:dyDescent="0.25">
      <c r="B422" s="160">
        <v>55</v>
      </c>
      <c r="C422" s="161" t="s">
        <v>126</v>
      </c>
      <c r="D422" s="162" t="s">
        <v>1521</v>
      </c>
      <c r="E422" s="163" t="s">
        <v>1522</v>
      </c>
      <c r="F422" s="163" t="s">
        <v>135</v>
      </c>
      <c r="G422" s="163"/>
      <c r="H422" s="163" t="s">
        <v>1520</v>
      </c>
      <c r="I422" s="164" t="s">
        <v>80</v>
      </c>
      <c r="J422" s="165" t="s">
        <v>1513</v>
      </c>
      <c r="K422" s="162" t="s">
        <v>87</v>
      </c>
      <c r="L422" s="166" t="s">
        <v>52</v>
      </c>
      <c r="M422" s="167" t="s">
        <v>53</v>
      </c>
      <c r="N422" s="162" t="s">
        <v>619</v>
      </c>
      <c r="O422" s="168"/>
      <c r="P422" s="165"/>
      <c r="Q422" s="165"/>
      <c r="R422" s="169" t="str">
        <f>Таблица1[[#This Row],[Task number]]</f>
        <v>*55-00/325</v>
      </c>
      <c r="S422" s="170" t="str">
        <f>Таблица1[[#This Row],[Item Name]]&amp;" - "&amp;Таблица1[[#This Row],[Task Description]]&amp;". "&amp;Таблица1[[#This Row],[Data Module Reference]]</f>
        <v>Tail structure (Post SB 04-009) - Life limit. -</v>
      </c>
      <c r="T422" s="171"/>
      <c r="U422" s="171"/>
      <c r="V422" s="171"/>
      <c r="W422" s="49"/>
      <c r="X422" s="49"/>
      <c r="Y422" s="50">
        <v>43769</v>
      </c>
      <c r="Z422" s="51" t="str">
        <f>IF(Таблица1[[#This Row],[F.H.]]=0,"---",Таблица1[[#This Row],[F.H.]]+Таблица1[[#This Row],[Last F.H.]])</f>
        <v>---</v>
      </c>
      <c r="AA422" s="52" t="str">
        <f>IF(Таблица1[[#This Row],[LND]]=0,"---",Таблица1[[#This Row],[LND]]+Таблица1[[#This Row],[Last LND]])</f>
        <v>---</v>
      </c>
      <c r="AB422" s="53" t="str">
        <f>IF(Таблица1[[#This Row],[MON]]=0,"---",Таблица1[[#This Row],[Last CAL]]+(Таблица1[[#This Row],[MON]]*30.4375))</f>
        <v>---</v>
      </c>
      <c r="AC422" s="54" t="str">
        <f>IF(Таблица1[[#This Row],[Next  F.H.]]="---","---",Таблица1[[#This Row],[Next  F.H.]]-$P$1)</f>
        <v>---</v>
      </c>
      <c r="AD422" s="54" t="str">
        <f>IF(Таблица1[[#This Row],[Next LND]]="---","---",Таблица1[[#This Row],[Next LND]]-$S$1)</f>
        <v>---</v>
      </c>
      <c r="AE422" s="54" t="str">
        <f>IF(Таблица1[[#This Row],[Next CAL]]="---","---",Таблица1[[#This Row],[Next CAL]]-$U$1)</f>
        <v>---</v>
      </c>
    </row>
    <row r="423" spans="2:31" ht="36" customHeight="1" x14ac:dyDescent="0.25">
      <c r="B423" s="160">
        <v>57</v>
      </c>
      <c r="C423" s="161" t="s">
        <v>147</v>
      </c>
      <c r="D423" s="162" t="s">
        <v>1523</v>
      </c>
      <c r="E423" s="163" t="s">
        <v>1524</v>
      </c>
      <c r="F423" s="163" t="s">
        <v>135</v>
      </c>
      <c r="G423" s="163"/>
      <c r="H423" s="163" t="s">
        <v>1520</v>
      </c>
      <c r="I423" s="164" t="s">
        <v>80</v>
      </c>
      <c r="J423" s="165" t="s">
        <v>1513</v>
      </c>
      <c r="K423" s="162" t="s">
        <v>87</v>
      </c>
      <c r="L423" s="166" t="s">
        <v>52</v>
      </c>
      <c r="M423" s="167" t="s">
        <v>53</v>
      </c>
      <c r="N423" s="162" t="s">
        <v>619</v>
      </c>
      <c r="O423" s="168"/>
      <c r="P423" s="165"/>
      <c r="Q423" s="165"/>
      <c r="R423" s="169" t="str">
        <f>Таблица1[[#This Row],[Task number]]</f>
        <v>*57-00/326</v>
      </c>
      <c r="S423" s="170" t="str">
        <f>Таблица1[[#This Row],[Item Name]]&amp;" - "&amp;Таблица1[[#This Row],[Task Description]]&amp;". "&amp;Таблица1[[#This Row],[Data Module Reference]]</f>
        <v>Wing structure (Post SB 04-009) - Life limit. -</v>
      </c>
      <c r="T423" s="171"/>
      <c r="U423" s="171"/>
      <c r="V423" s="171"/>
      <c r="W423" s="49"/>
      <c r="X423" s="49"/>
      <c r="Y423" s="50">
        <v>43769</v>
      </c>
      <c r="Z423" s="51" t="str">
        <f>IF(Таблица1[[#This Row],[F.H.]]=0,"---",Таблица1[[#This Row],[F.H.]]+Таблица1[[#This Row],[Last F.H.]])</f>
        <v>---</v>
      </c>
      <c r="AA423" s="52" t="str">
        <f>IF(Таблица1[[#This Row],[LND]]=0,"---",Таблица1[[#This Row],[LND]]+Таблица1[[#This Row],[Last LND]])</f>
        <v>---</v>
      </c>
      <c r="AB423" s="53" t="str">
        <f>IF(Таблица1[[#This Row],[MON]]=0,"---",Таблица1[[#This Row],[Last CAL]]+(Таблица1[[#This Row],[MON]]*30.4375))</f>
        <v>---</v>
      </c>
      <c r="AC423" s="54" t="str">
        <f>IF(Таблица1[[#This Row],[Next  F.H.]]="---","---",Таблица1[[#This Row],[Next  F.H.]]-$P$1)</f>
        <v>---</v>
      </c>
      <c r="AD423" s="54" t="str">
        <f>IF(Таблица1[[#This Row],[Next LND]]="---","---",Таблица1[[#This Row],[Next LND]]-$S$1)</f>
        <v>---</v>
      </c>
      <c r="AE423" s="54" t="str">
        <f>IF(Таблица1[[#This Row],[Next CAL]]="---","---",Таблица1[[#This Row],[Next CAL]]-$U$1)</f>
        <v>---</v>
      </c>
    </row>
    <row r="424" spans="2:31" ht="36" customHeight="1" x14ac:dyDescent="0.25">
      <c r="B424" s="160">
        <v>71</v>
      </c>
      <c r="C424" s="161" t="s">
        <v>157</v>
      </c>
      <c r="D424" s="162" t="s">
        <v>1525</v>
      </c>
      <c r="E424" s="163" t="s">
        <v>1526</v>
      </c>
      <c r="F424" s="163" t="s">
        <v>135</v>
      </c>
      <c r="G424" s="163"/>
      <c r="H424" s="163" t="s">
        <v>1520</v>
      </c>
      <c r="I424" s="164" t="s">
        <v>80</v>
      </c>
      <c r="J424" s="165" t="s">
        <v>1513</v>
      </c>
      <c r="K424" s="162" t="s">
        <v>87</v>
      </c>
      <c r="L424" s="166" t="s">
        <v>52</v>
      </c>
      <c r="M424" s="167" t="s">
        <v>53</v>
      </c>
      <c r="N424" s="162" t="s">
        <v>619</v>
      </c>
      <c r="O424" s="168"/>
      <c r="P424" s="165"/>
      <c r="Q424" s="165"/>
      <c r="R424" s="169" t="str">
        <f>Таблица1[[#This Row],[Task number]]</f>
        <v>*71-00/327</v>
      </c>
      <c r="S424" s="170" t="str">
        <f>Таблица1[[#This Row],[Item Name]]&amp;" - "&amp;Таблица1[[#This Row],[Task Description]]&amp;". "&amp;Таблица1[[#This Row],[Data Module Reference]]</f>
        <v>Engine mounting frame (Post SB 04-009) - Life limit. -</v>
      </c>
      <c r="T424" s="171"/>
      <c r="U424" s="171"/>
      <c r="V424" s="171"/>
      <c r="W424" s="49"/>
      <c r="X424" s="49"/>
      <c r="Y424" s="50">
        <v>43769</v>
      </c>
      <c r="Z424" s="51" t="str">
        <f>IF(Таблица1[[#This Row],[F.H.]]=0,"---",Таблица1[[#This Row],[F.H.]]+Таблица1[[#This Row],[Last F.H.]])</f>
        <v>---</v>
      </c>
      <c r="AA424" s="52" t="str">
        <f>IF(Таблица1[[#This Row],[LND]]=0,"---",Таблица1[[#This Row],[LND]]+Таблица1[[#This Row],[Last LND]])</f>
        <v>---</v>
      </c>
      <c r="AB424" s="53" t="str">
        <f>IF(Таблица1[[#This Row],[MON]]=0,"---",Таблица1[[#This Row],[Last CAL]]+(Таблица1[[#This Row],[MON]]*30.4375))</f>
        <v>---</v>
      </c>
      <c r="AC424" s="54" t="str">
        <f>IF(Таблица1[[#This Row],[Next  F.H.]]="---","---",Таблица1[[#This Row],[Next  F.H.]]-$P$1)</f>
        <v>---</v>
      </c>
      <c r="AD424" s="54" t="str">
        <f>IF(Таблица1[[#This Row],[Next LND]]="---","---",Таблица1[[#This Row],[Next LND]]-$S$1)</f>
        <v>---</v>
      </c>
      <c r="AE424" s="54" t="str">
        <f>IF(Таблица1[[#This Row],[Next CAL]]="---","---",Таблица1[[#This Row],[Next CAL]]-$U$1)</f>
        <v>---</v>
      </c>
    </row>
    <row r="425" spans="2:31" ht="36" customHeight="1" x14ac:dyDescent="0.25">
      <c r="B425" s="160">
        <v>57</v>
      </c>
      <c r="C425" s="161" t="s">
        <v>147</v>
      </c>
      <c r="D425" s="162" t="s">
        <v>1527</v>
      </c>
      <c r="E425" s="163" t="s">
        <v>1528</v>
      </c>
      <c r="F425" s="163" t="s">
        <v>912</v>
      </c>
      <c r="G425" s="163"/>
      <c r="H425" s="163" t="s">
        <v>1529</v>
      </c>
      <c r="I425" s="164" t="s">
        <v>1530</v>
      </c>
      <c r="J425" s="165" t="s">
        <v>1531</v>
      </c>
      <c r="K425" s="162" t="s">
        <v>87</v>
      </c>
      <c r="L425" s="166" t="s">
        <v>52</v>
      </c>
      <c r="M425" s="167" t="s">
        <v>53</v>
      </c>
      <c r="N425" s="162" t="s">
        <v>619</v>
      </c>
      <c r="O425" s="168"/>
      <c r="P425" s="165"/>
      <c r="Q425" s="165"/>
      <c r="R425" s="169" t="str">
        <f>Таблица1[[#This Row],[Task number]]</f>
        <v>*57-00/382</v>
      </c>
      <c r="S425" s="170" t="str">
        <f>Таблица1[[#This Row],[Item Name]]&amp;" - "&amp;Таблица1[[#This Row],[Task Description]]&amp;". "&amp;Таблица1[[#This Row],[Data Module Reference]]</f>
        <v>Wing rear spar at Rib 8 flap arm attachment - Eddy current inspection. 12-B-57-20-10-00A-353C-A</v>
      </c>
      <c r="T425" s="171"/>
      <c r="U425" s="171"/>
      <c r="V425" s="171"/>
      <c r="W425" s="49"/>
      <c r="X425" s="49"/>
      <c r="Y425" s="50">
        <v>43769</v>
      </c>
      <c r="Z425" s="51" t="str">
        <f>IF(Таблица1[[#This Row],[F.H.]]=0,"---",Таблица1[[#This Row],[F.H.]]+Таблица1[[#This Row],[Last F.H.]])</f>
        <v>---</v>
      </c>
      <c r="AA425" s="52" t="str">
        <f>IF(Таблица1[[#This Row],[LND]]=0,"---",Таблица1[[#This Row],[LND]]+Таблица1[[#This Row],[Last LND]])</f>
        <v>---</v>
      </c>
      <c r="AB425" s="53" t="str">
        <f>IF(Таблица1[[#This Row],[MON]]=0,"---",Таблица1[[#This Row],[Last CAL]]+(Таблица1[[#This Row],[MON]]*30.4375))</f>
        <v>---</v>
      </c>
      <c r="AC425" s="54" t="str">
        <f>IF(Таблица1[[#This Row],[Next  F.H.]]="---","---",Таблица1[[#This Row],[Next  F.H.]]-$P$1)</f>
        <v>---</v>
      </c>
      <c r="AD425" s="54" t="str">
        <f>IF(Таблица1[[#This Row],[Next LND]]="---","---",Таблица1[[#This Row],[Next LND]]-$S$1)</f>
        <v>---</v>
      </c>
      <c r="AE425" s="54" t="str">
        <f>IF(Таблица1[[#This Row],[Next CAL]]="---","---",Таблица1[[#This Row],[Next CAL]]-$U$1)</f>
        <v>---</v>
      </c>
    </row>
    <row r="426" spans="2:31" ht="36" customHeight="1" x14ac:dyDescent="0.25">
      <c r="B426" s="160">
        <v>57</v>
      </c>
      <c r="C426" s="161" t="s">
        <v>147</v>
      </c>
      <c r="D426" s="162" t="s">
        <v>1532</v>
      </c>
      <c r="E426" s="163" t="s">
        <v>1533</v>
      </c>
      <c r="F426" s="163" t="s">
        <v>912</v>
      </c>
      <c r="G426" s="163"/>
      <c r="H426" s="163" t="s">
        <v>1529</v>
      </c>
      <c r="I426" s="164" t="s">
        <v>1534</v>
      </c>
      <c r="J426" s="165" t="s">
        <v>1531</v>
      </c>
      <c r="K426" s="162" t="s">
        <v>87</v>
      </c>
      <c r="L426" s="166" t="s">
        <v>52</v>
      </c>
      <c r="M426" s="167" t="s">
        <v>53</v>
      </c>
      <c r="N426" s="162" t="s">
        <v>619</v>
      </c>
      <c r="O426" s="168"/>
      <c r="P426" s="165"/>
      <c r="Q426" s="165"/>
      <c r="R426" s="169" t="str">
        <f>Таблица1[[#This Row],[Task number]]</f>
        <v>*57-00/385</v>
      </c>
      <c r="S426" s="170" t="str">
        <f>Таблица1[[#This Row],[Item Name]]&amp;" - "&amp;Таблица1[[#This Row],[Task Description]]&amp;". "&amp;Таблица1[[#This Row],[Data Module Reference]]</f>
        <v>Wing rear spar fastener holes Rib 2 thru Rib 3 - Eddy current inspection. 12-B-57-20-10-00A-353B-A</v>
      </c>
      <c r="T426" s="171"/>
      <c r="U426" s="171"/>
      <c r="V426" s="171"/>
      <c r="W426" s="49"/>
      <c r="X426" s="49"/>
      <c r="Y426" s="50">
        <v>43769</v>
      </c>
      <c r="Z426" s="51" t="str">
        <f>IF(Таблица1[[#This Row],[F.H.]]=0,"---",Таблица1[[#This Row],[F.H.]]+Таблица1[[#This Row],[Last F.H.]])</f>
        <v>---</v>
      </c>
      <c r="AA426" s="52" t="str">
        <f>IF(Таблица1[[#This Row],[LND]]=0,"---",Таблица1[[#This Row],[LND]]+Таблица1[[#This Row],[Last LND]])</f>
        <v>---</v>
      </c>
      <c r="AB426" s="53" t="str">
        <f>IF(Таблица1[[#This Row],[MON]]=0,"---",Таблица1[[#This Row],[Last CAL]]+(Таблица1[[#This Row],[MON]]*30.4375))</f>
        <v>---</v>
      </c>
      <c r="AC426" s="54" t="str">
        <f>IF(Таблица1[[#This Row],[Next  F.H.]]="---","---",Таблица1[[#This Row],[Next  F.H.]]-$P$1)</f>
        <v>---</v>
      </c>
      <c r="AD426" s="54" t="str">
        <f>IF(Таблица1[[#This Row],[Next LND]]="---","---",Таблица1[[#This Row],[Next LND]]-$S$1)</f>
        <v>---</v>
      </c>
      <c r="AE426" s="54" t="str">
        <f>IF(Таблица1[[#This Row],[Next CAL]]="---","---",Таблица1[[#This Row],[Next CAL]]-$U$1)</f>
        <v>---</v>
      </c>
    </row>
    <row r="427" spans="2:31" ht="36" customHeight="1" x14ac:dyDescent="0.25">
      <c r="B427" s="160">
        <v>57</v>
      </c>
      <c r="C427" s="161" t="s">
        <v>147</v>
      </c>
      <c r="D427" s="162" t="s">
        <v>1535</v>
      </c>
      <c r="E427" s="163" t="s">
        <v>1536</v>
      </c>
      <c r="F427" s="163" t="s">
        <v>912</v>
      </c>
      <c r="G427" s="163" t="s">
        <v>1537</v>
      </c>
      <c r="H427" s="163" t="s">
        <v>1538</v>
      </c>
      <c r="I427" s="164" t="s">
        <v>1539</v>
      </c>
      <c r="J427" s="165" t="s">
        <v>1540</v>
      </c>
      <c r="K427" s="162" t="s">
        <v>87</v>
      </c>
      <c r="L427" s="166" t="s">
        <v>52</v>
      </c>
      <c r="M427" s="167" t="s">
        <v>53</v>
      </c>
      <c r="N427" s="162" t="s">
        <v>619</v>
      </c>
      <c r="O427" s="168"/>
      <c r="P427" s="165"/>
      <c r="Q427" s="165"/>
      <c r="R427" s="169" t="str">
        <f>Таблица1[[#This Row],[Task number]]</f>
        <v>*57-00/383</v>
      </c>
      <c r="S427" s="170" t="str">
        <f>Таблица1[[#This Row],[Item Name]]&amp;" - "&amp;Таблица1[[#This Row],[Task Description]]&amp;". "&amp;Таблица1[[#This Row],[Data Module Reference]]</f>
        <v>Wing main spar fastener holes Rib 1 thru Rib 6 - Eddy current inspection. 12-B-57-20-10-00A-353A-A</v>
      </c>
      <c r="T427" s="171"/>
      <c r="U427" s="171"/>
      <c r="V427" s="171"/>
      <c r="W427" s="49"/>
      <c r="X427" s="49"/>
      <c r="Y427" s="50">
        <v>43769</v>
      </c>
      <c r="Z427" s="51" t="str">
        <f>IF(Таблица1[[#This Row],[F.H.]]=0,"---",Таблица1[[#This Row],[F.H.]]+Таблица1[[#This Row],[Last F.H.]])</f>
        <v>---</v>
      </c>
      <c r="AA427" s="52" t="str">
        <f>IF(Таблица1[[#This Row],[LND]]=0,"---",Таблица1[[#This Row],[LND]]+Таблица1[[#This Row],[Last LND]])</f>
        <v>---</v>
      </c>
      <c r="AB427" s="53" t="str">
        <f>IF(Таблица1[[#This Row],[MON]]=0,"---",Таблица1[[#This Row],[Last CAL]]+(Таблица1[[#This Row],[MON]]*30.4375))</f>
        <v>---</v>
      </c>
      <c r="AC427" s="54" t="str">
        <f>IF(Таблица1[[#This Row],[Next  F.H.]]="---","---",Таблица1[[#This Row],[Next  F.H.]]-$P$1)</f>
        <v>---</v>
      </c>
      <c r="AD427" s="54" t="str">
        <f>IF(Таблица1[[#This Row],[Next LND]]="---","---",Таблица1[[#This Row],[Next LND]]-$S$1)</f>
        <v>---</v>
      </c>
      <c r="AE427" s="54" t="str">
        <f>IF(Таблица1[[#This Row],[Next CAL]]="---","---",Таблица1[[#This Row],[Next CAL]]-$U$1)</f>
        <v>---</v>
      </c>
    </row>
    <row r="428" spans="2:31" ht="36" customHeight="1" x14ac:dyDescent="0.25">
      <c r="B428" s="160">
        <v>57</v>
      </c>
      <c r="C428" s="161" t="s">
        <v>147</v>
      </c>
      <c r="D428" s="162" t="s">
        <v>1541</v>
      </c>
      <c r="E428" s="163" t="s">
        <v>1468</v>
      </c>
      <c r="F428" s="163" t="s">
        <v>912</v>
      </c>
      <c r="G428" s="163" t="s">
        <v>1542</v>
      </c>
      <c r="H428" s="163" t="s">
        <v>1538</v>
      </c>
      <c r="I428" s="164" t="s">
        <v>1543</v>
      </c>
      <c r="J428" s="165" t="s">
        <v>1540</v>
      </c>
      <c r="K428" s="162" t="s">
        <v>87</v>
      </c>
      <c r="L428" s="166" t="s">
        <v>52</v>
      </c>
      <c r="M428" s="167" t="s">
        <v>53</v>
      </c>
      <c r="N428" s="162" t="s">
        <v>619</v>
      </c>
      <c r="O428" s="168"/>
      <c r="P428" s="165"/>
      <c r="Q428" s="165"/>
      <c r="R428" s="169" t="str">
        <f>Таблица1[[#This Row],[Task number]]</f>
        <v>*57-00/384</v>
      </c>
      <c r="S428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12-B-57-20-05-00A-353A-A</v>
      </c>
      <c r="T428" s="171"/>
      <c r="U428" s="171"/>
      <c r="V428" s="171"/>
      <c r="W428" s="49"/>
      <c r="X428" s="49"/>
      <c r="Y428" s="50">
        <v>43769</v>
      </c>
      <c r="Z428" s="51" t="str">
        <f>IF(Таблица1[[#This Row],[F.H.]]=0,"---",Таблица1[[#This Row],[F.H.]]+Таблица1[[#This Row],[Last F.H.]])</f>
        <v>---</v>
      </c>
      <c r="AA428" s="52" t="str">
        <f>IF(Таблица1[[#This Row],[LND]]=0,"---",Таблица1[[#This Row],[LND]]+Таблица1[[#This Row],[Last LND]])</f>
        <v>---</v>
      </c>
      <c r="AB428" s="53" t="str">
        <f>IF(Таблица1[[#This Row],[MON]]=0,"---",Таблица1[[#This Row],[Last CAL]]+(Таблица1[[#This Row],[MON]]*30.4375))</f>
        <v>---</v>
      </c>
      <c r="AC428" s="54" t="str">
        <f>IF(Таблица1[[#This Row],[Next  F.H.]]="---","---",Таблица1[[#This Row],[Next  F.H.]]-$P$1)</f>
        <v>---</v>
      </c>
      <c r="AD428" s="54" t="str">
        <f>IF(Таблица1[[#This Row],[Next LND]]="---","---",Таблица1[[#This Row],[Next LND]]-$S$1)</f>
        <v>---</v>
      </c>
      <c r="AE428" s="54" t="str">
        <f>IF(Таблица1[[#This Row],[Next CAL]]="---","---",Таблица1[[#This Row],[Next CAL]]-$U$1)</f>
        <v>---</v>
      </c>
    </row>
    <row r="429" spans="2:31" ht="36" customHeight="1" x14ac:dyDescent="0.25">
      <c r="B429" s="160">
        <v>32</v>
      </c>
      <c r="C429" s="161" t="s">
        <v>93</v>
      </c>
      <c r="D429" s="162" t="s">
        <v>1544</v>
      </c>
      <c r="E429" s="163" t="s">
        <v>1545</v>
      </c>
      <c r="F429" s="163" t="s">
        <v>1546</v>
      </c>
      <c r="G429" s="163"/>
      <c r="H429" s="163" t="s">
        <v>1547</v>
      </c>
      <c r="I429" s="164" t="s">
        <v>80</v>
      </c>
      <c r="J429" s="165" t="s">
        <v>1548</v>
      </c>
      <c r="K429" s="162" t="s">
        <v>1549</v>
      </c>
      <c r="L429" s="166" t="s">
        <v>52</v>
      </c>
      <c r="M429" s="167" t="s">
        <v>53</v>
      </c>
      <c r="N429" s="162" t="s">
        <v>619</v>
      </c>
      <c r="O429" s="168"/>
      <c r="P429" s="165"/>
      <c r="Q429" s="165"/>
      <c r="R429" s="169" t="str">
        <f>Таблица1[[#This Row],[Task number]]</f>
        <v>*32-10/346</v>
      </c>
      <c r="S429" s="170" t="str">
        <f>Таблица1[[#This Row],[Item Name]]&amp;" - "&amp;Таблица1[[#This Row],[Task Description]]&amp;". "&amp;Таблица1[[#This Row],[Data Module Reference]]</f>
        <v>MLG Yoke fitting - Overhaul and eddy current inspection, CMM 02099. -</v>
      </c>
      <c r="T429" s="171"/>
      <c r="U429" s="171"/>
      <c r="V429" s="171"/>
      <c r="W429" s="49"/>
      <c r="X429" s="49"/>
      <c r="Y429" s="50">
        <v>43769</v>
      </c>
      <c r="Z429" s="51" t="str">
        <f>IF(Таблица1[[#This Row],[F.H.]]=0,"---",Таблица1[[#This Row],[F.H.]]+Таблица1[[#This Row],[Last F.H.]])</f>
        <v>---</v>
      </c>
      <c r="AA429" s="52" t="str">
        <f>IF(Таблица1[[#This Row],[LND]]=0,"---",Таблица1[[#This Row],[LND]]+Таблица1[[#This Row],[Last LND]])</f>
        <v>---</v>
      </c>
      <c r="AB429" s="53" t="str">
        <f>IF(Таблица1[[#This Row],[MON]]=0,"---",Таблица1[[#This Row],[Last CAL]]+(Таблица1[[#This Row],[MON]]*30.4375))</f>
        <v>---</v>
      </c>
      <c r="AC429" s="54" t="str">
        <f>IF(Таблица1[[#This Row],[Next  F.H.]]="---","---",Таблица1[[#This Row],[Next  F.H.]]-$P$1)</f>
        <v>---</v>
      </c>
      <c r="AD429" s="54" t="str">
        <f>IF(Таблица1[[#This Row],[Next LND]]="---","---",Таблица1[[#This Row],[Next LND]]-$S$1)</f>
        <v>---</v>
      </c>
      <c r="AE429" s="54" t="str">
        <f>IF(Таблица1[[#This Row],[Next CAL]]="---","---",Таблица1[[#This Row],[Next CAL]]-$U$1)</f>
        <v>---</v>
      </c>
    </row>
    <row r="430" spans="2:31" ht="36" customHeight="1" x14ac:dyDescent="0.25">
      <c r="B430" s="160">
        <v>32</v>
      </c>
      <c r="C430" s="161" t="s">
        <v>93</v>
      </c>
      <c r="D430" s="162" t="s">
        <v>1550</v>
      </c>
      <c r="E430" s="163" t="s">
        <v>1551</v>
      </c>
      <c r="F430" s="163" t="s">
        <v>1546</v>
      </c>
      <c r="G430" s="163"/>
      <c r="H430" s="163" t="s">
        <v>1547</v>
      </c>
      <c r="I430" s="164" t="s">
        <v>80</v>
      </c>
      <c r="J430" s="165" t="s">
        <v>1548</v>
      </c>
      <c r="K430" s="173" t="s">
        <v>87</v>
      </c>
      <c r="L430" s="166" t="s">
        <v>52</v>
      </c>
      <c r="M430" s="167" t="s">
        <v>53</v>
      </c>
      <c r="N430" s="162" t="s">
        <v>619</v>
      </c>
      <c r="O430" s="168"/>
      <c r="P430" s="165"/>
      <c r="Q430" s="165"/>
      <c r="R430" s="169" t="str">
        <f>Таблица1[[#This Row],[Task number]]</f>
        <v>*32-10/347</v>
      </c>
      <c r="S430" s="170" t="str">
        <f>Таблица1[[#This Row],[Item Name]]&amp;" - "&amp;Таблица1[[#This Row],[Task Description]]&amp;". "&amp;Таблица1[[#This Row],[Data Module Reference]]</f>
        <v>MLG Trailing Link - Overhaul and eddy current inspection, CMM 02099. -</v>
      </c>
      <c r="T430" s="171"/>
      <c r="U430" s="171"/>
      <c r="V430" s="171"/>
      <c r="W430" s="49"/>
      <c r="X430" s="49"/>
      <c r="Y430" s="50">
        <v>43769</v>
      </c>
      <c r="Z430" s="51" t="str">
        <f>IF(Таблица1[[#This Row],[F.H.]]=0,"---",Таблица1[[#This Row],[F.H.]]+Таблица1[[#This Row],[Last F.H.]])</f>
        <v>---</v>
      </c>
      <c r="AA430" s="52" t="str">
        <f>IF(Таблица1[[#This Row],[LND]]=0,"---",Таблица1[[#This Row],[LND]]+Таблица1[[#This Row],[Last LND]])</f>
        <v>---</v>
      </c>
      <c r="AB430" s="53" t="str">
        <f>IF(Таблица1[[#This Row],[MON]]=0,"---",Таблица1[[#This Row],[Last CAL]]+(Таблица1[[#This Row],[MON]]*30.4375))</f>
        <v>---</v>
      </c>
      <c r="AC430" s="54" t="str">
        <f>IF(Таблица1[[#This Row],[Next  F.H.]]="---","---",Таблица1[[#This Row],[Next  F.H.]]-$P$1)</f>
        <v>---</v>
      </c>
      <c r="AD430" s="54" t="str">
        <f>IF(Таблица1[[#This Row],[Next LND]]="---","---",Таблица1[[#This Row],[Next LND]]-$S$1)</f>
        <v>---</v>
      </c>
      <c r="AE430" s="54" t="str">
        <f>IF(Таблица1[[#This Row],[Next CAL]]="---","---",Таблица1[[#This Row],[Next CAL]]-$U$1)</f>
        <v>---</v>
      </c>
    </row>
    <row r="431" spans="2:31" ht="36" customHeight="1" x14ac:dyDescent="0.25">
      <c r="B431" s="160">
        <v>71</v>
      </c>
      <c r="C431" s="161" t="s">
        <v>157</v>
      </c>
      <c r="D431" s="162" t="s">
        <v>1552</v>
      </c>
      <c r="E431" s="163" t="s">
        <v>1553</v>
      </c>
      <c r="F431" s="163" t="s">
        <v>1424</v>
      </c>
      <c r="G431" s="163" t="s">
        <v>1554</v>
      </c>
      <c r="H431" s="163" t="s">
        <v>1555</v>
      </c>
      <c r="I431" s="164" t="s">
        <v>1556</v>
      </c>
      <c r="J431" s="165" t="s">
        <v>1557</v>
      </c>
      <c r="K431" s="162" t="s">
        <v>87</v>
      </c>
      <c r="L431" s="166" t="s">
        <v>52</v>
      </c>
      <c r="M431" s="167" t="s">
        <v>53</v>
      </c>
      <c r="N431" s="162" t="s">
        <v>1558</v>
      </c>
      <c r="O431" s="168"/>
      <c r="P431" s="165"/>
      <c r="Q431" s="165"/>
      <c r="R431" s="169" t="str">
        <f>Таблица1[[#This Row],[Task number]]</f>
        <v>*71-00/401</v>
      </c>
      <c r="S431" s="170" t="str">
        <f>Таблица1[[#This Row],[Item Name]]&amp;" - "&amp;Таблица1[[#This Row],[Task Description]]&amp;". "&amp;Таблица1[[#This Row],[Data Module Reference]]</f>
        <v>Engine mount - Magnetic particle inspection. 12-B-71-00-05-00A-352A-A</v>
      </c>
      <c r="T431" s="171"/>
      <c r="U431" s="171"/>
      <c r="V431" s="171"/>
      <c r="W431" s="49"/>
      <c r="X431" s="49"/>
      <c r="Y431" s="50">
        <v>43769</v>
      </c>
      <c r="Z431" s="51" t="str">
        <f>IF(Таблица1[[#This Row],[F.H.]]=0,"---",Таблица1[[#This Row],[F.H.]]+Таблица1[[#This Row],[Last F.H.]])</f>
        <v>---</v>
      </c>
      <c r="AA431" s="52" t="str">
        <f>IF(Таблица1[[#This Row],[LND]]=0,"---",Таблица1[[#This Row],[LND]]+Таблица1[[#This Row],[Last LND]])</f>
        <v>---</v>
      </c>
      <c r="AB431" s="53" t="str">
        <f>IF(Таблица1[[#This Row],[MON]]=0,"---",Таблица1[[#This Row],[Last CAL]]+(Таблица1[[#This Row],[MON]]*30.4375))</f>
        <v>---</v>
      </c>
      <c r="AC431" s="54" t="str">
        <f>IF(Таблица1[[#This Row],[Next  F.H.]]="---","---",Таблица1[[#This Row],[Next  F.H.]]-$P$1)</f>
        <v>---</v>
      </c>
      <c r="AD431" s="54" t="str">
        <f>IF(Таблица1[[#This Row],[Next LND]]="---","---",Таблица1[[#This Row],[Next LND]]-$S$1)</f>
        <v>---</v>
      </c>
      <c r="AE431" s="54" t="str">
        <f>IF(Таблица1[[#This Row],[Next CAL]]="---","---",Таблица1[[#This Row],[Next CAL]]-$U$1)</f>
        <v>---</v>
      </c>
    </row>
    <row r="432" spans="2:31" ht="36" customHeight="1" x14ac:dyDescent="0.25">
      <c r="B432" s="160">
        <v>53</v>
      </c>
      <c r="C432" s="161" t="s">
        <v>187</v>
      </c>
      <c r="D432" s="162" t="s">
        <v>1559</v>
      </c>
      <c r="E432" s="163" t="s">
        <v>1560</v>
      </c>
      <c r="F432" s="163" t="s">
        <v>912</v>
      </c>
      <c r="G432" s="163"/>
      <c r="H432" s="163" t="s">
        <v>1561</v>
      </c>
      <c r="I432" s="164" t="s">
        <v>1562</v>
      </c>
      <c r="J432" s="165" t="s">
        <v>1563</v>
      </c>
      <c r="K432" s="162" t="s">
        <v>87</v>
      </c>
      <c r="L432" s="166" t="s">
        <v>52</v>
      </c>
      <c r="M432" s="167" t="s">
        <v>53</v>
      </c>
      <c r="N432" s="162" t="s">
        <v>619</v>
      </c>
      <c r="O432" s="168"/>
      <c r="P432" s="165"/>
      <c r="Q432" s="165"/>
      <c r="R432" s="169" t="str">
        <f>Таблица1[[#This Row],[Task number]]</f>
        <v>*53-00/356</v>
      </c>
      <c r="S432" s="170" t="str">
        <f>Таблица1[[#This Row],[Item Name]]&amp;" - "&amp;Таблица1[[#This Row],[Task Description]]&amp;". "&amp;Таблица1[[#This Row],[Data Module Reference]]</f>
        <v>Antenna - Bottom fuselage skin - Eddy current inspection. 12-B-53-00-00-00A-353A-A</v>
      </c>
      <c r="T432" s="171"/>
      <c r="U432" s="171"/>
      <c r="V432" s="171"/>
      <c r="W432" s="49"/>
      <c r="X432" s="49"/>
      <c r="Y432" s="50">
        <v>43769</v>
      </c>
      <c r="Z432" s="51" t="str">
        <f>IF(Таблица1[[#This Row],[F.H.]]=0,"---",Таблица1[[#This Row],[F.H.]]+Таблица1[[#This Row],[Last F.H.]])</f>
        <v>---</v>
      </c>
      <c r="AA432" s="52" t="str">
        <f>IF(Таблица1[[#This Row],[LND]]=0,"---",Таблица1[[#This Row],[LND]]+Таблица1[[#This Row],[Last LND]])</f>
        <v>---</v>
      </c>
      <c r="AB432" s="53" t="str">
        <f>IF(Таблица1[[#This Row],[MON]]=0,"---",Таблица1[[#This Row],[Last CAL]]+(Таблица1[[#This Row],[MON]]*30.4375))</f>
        <v>---</v>
      </c>
      <c r="AC432" s="54" t="str">
        <f>IF(Таблица1[[#This Row],[Next  F.H.]]="---","---",Таблица1[[#This Row],[Next  F.H.]]-$P$1)</f>
        <v>---</v>
      </c>
      <c r="AD432" s="54" t="str">
        <f>IF(Таблица1[[#This Row],[Next LND]]="---","---",Таблица1[[#This Row],[Next LND]]-$S$1)</f>
        <v>---</v>
      </c>
      <c r="AE432" s="54" t="str">
        <f>IF(Таблица1[[#This Row],[Next CAL]]="---","---",Таблица1[[#This Row],[Next CAL]]-$U$1)</f>
        <v>---</v>
      </c>
    </row>
    <row r="433" spans="2:31" ht="36" customHeight="1" x14ac:dyDescent="0.25">
      <c r="B433" s="160">
        <v>27</v>
      </c>
      <c r="C433" s="172" t="s">
        <v>76</v>
      </c>
      <c r="D433" s="162" t="s">
        <v>1564</v>
      </c>
      <c r="E433" s="163" t="s">
        <v>1565</v>
      </c>
      <c r="F433" s="163" t="s">
        <v>912</v>
      </c>
      <c r="G433" s="163"/>
      <c r="H433" s="163" t="s">
        <v>1410</v>
      </c>
      <c r="I433" s="164" t="s">
        <v>1415</v>
      </c>
      <c r="J433" s="165" t="s">
        <v>1566</v>
      </c>
      <c r="K433" s="162" t="s">
        <v>51</v>
      </c>
      <c r="L433" s="166" t="s">
        <v>52</v>
      </c>
      <c r="M433" s="167" t="s">
        <v>53</v>
      </c>
      <c r="N433" s="162" t="s">
        <v>1558</v>
      </c>
      <c r="O433" s="168"/>
      <c r="P433" s="165"/>
      <c r="Q433" s="165"/>
      <c r="R433" s="169" t="str">
        <f>Таблица1[[#This Row],[Task number]]</f>
        <v>*27-50/390</v>
      </c>
      <c r="S433" s="170" t="str">
        <f>Таблица1[[#This Row],[Item Name]]&amp;" - "&amp;Таблица1[[#This Row],[Task Description]]&amp;". "&amp;Таблица1[[#This Row],[Data Module Reference]]</f>
        <v>Flap cove rib fittings - Eddy current inspection. 12-B-27-51-01-00A-353A-A --- or  --- 12-B-27-51-02-00A-353A-A --- or  --- 12-B-27-51-03-00A-353A-A</v>
      </c>
      <c r="T433" s="171"/>
      <c r="U433" s="171"/>
      <c r="V433" s="171"/>
      <c r="W433" s="49"/>
      <c r="X433" s="49"/>
      <c r="Y433" s="50">
        <v>43769</v>
      </c>
      <c r="Z433" s="51" t="str">
        <f>IF(Таблица1[[#This Row],[F.H.]]=0,"---",Таблица1[[#This Row],[F.H.]]+Таблица1[[#This Row],[Last F.H.]])</f>
        <v>---</v>
      </c>
      <c r="AA433" s="52" t="str">
        <f>IF(Таблица1[[#This Row],[LND]]=0,"---",Таблица1[[#This Row],[LND]]+Таблица1[[#This Row],[Last LND]])</f>
        <v>---</v>
      </c>
      <c r="AB433" s="53" t="str">
        <f>IF(Таблица1[[#This Row],[MON]]=0,"---",Таблица1[[#This Row],[Last CAL]]+(Таблица1[[#This Row],[MON]]*30.4375))</f>
        <v>---</v>
      </c>
      <c r="AC433" s="54" t="str">
        <f>IF(Таблица1[[#This Row],[Next  F.H.]]="---","---",Таблица1[[#This Row],[Next  F.H.]]-$P$1)</f>
        <v>---</v>
      </c>
      <c r="AD433" s="54" t="str">
        <f>IF(Таблица1[[#This Row],[Next LND]]="---","---",Таблица1[[#This Row],[Next LND]]-$S$1)</f>
        <v>---</v>
      </c>
      <c r="AE433" s="54" t="str">
        <f>IF(Таблица1[[#This Row],[Next CAL]]="---","---",Таблица1[[#This Row],[Next CAL]]-$U$1)</f>
        <v>---</v>
      </c>
    </row>
    <row r="434" spans="2:31" ht="36" customHeight="1" x14ac:dyDescent="0.25">
      <c r="B434" s="160">
        <v>27</v>
      </c>
      <c r="C434" s="161" t="s">
        <v>76</v>
      </c>
      <c r="D434" s="162" t="s">
        <v>1567</v>
      </c>
      <c r="E434" s="163" t="s">
        <v>1568</v>
      </c>
      <c r="F434" s="163" t="s">
        <v>912</v>
      </c>
      <c r="G434" s="163"/>
      <c r="H434" s="163" t="s">
        <v>1410</v>
      </c>
      <c r="I434" s="164" t="s">
        <v>1415</v>
      </c>
      <c r="J434" s="165" t="s">
        <v>1566</v>
      </c>
      <c r="K434" s="162" t="s">
        <v>51</v>
      </c>
      <c r="L434" s="166" t="s">
        <v>52</v>
      </c>
      <c r="M434" s="167" t="s">
        <v>53</v>
      </c>
      <c r="N434" s="162" t="s">
        <v>619</v>
      </c>
      <c r="O434" s="168"/>
      <c r="P434" s="165"/>
      <c r="Q434" s="165"/>
      <c r="R434" s="169" t="str">
        <f>Таблица1[[#This Row],[Task number]]</f>
        <v>*27-50/391</v>
      </c>
      <c r="S434" s="170" t="str">
        <f>Таблица1[[#This Row],[Item Name]]&amp;" - "&amp;Таблица1[[#This Row],[Task Description]]&amp;". "&amp;Таблица1[[#This Row],[Data Module Reference]]</f>
        <v>Flap aft links - Eddy current inspection. 12-B-27-51-01-00A-353A-A --- or  --- 12-B-27-51-02-00A-353A-A --- or  --- 12-B-27-51-03-00A-353A-A</v>
      </c>
      <c r="T434" s="171"/>
      <c r="U434" s="171"/>
      <c r="V434" s="171"/>
      <c r="W434" s="49"/>
      <c r="X434" s="49"/>
      <c r="Y434" s="50">
        <v>43769</v>
      </c>
      <c r="Z434" s="51" t="str">
        <f>IF(Таблица1[[#This Row],[F.H.]]=0,"---",Таблица1[[#This Row],[F.H.]]+Таблица1[[#This Row],[Last F.H.]])</f>
        <v>---</v>
      </c>
      <c r="AA434" s="52" t="str">
        <f>IF(Таблица1[[#This Row],[LND]]=0,"---",Таблица1[[#This Row],[LND]]+Таблица1[[#This Row],[Last LND]])</f>
        <v>---</v>
      </c>
      <c r="AB434" s="53" t="str">
        <f>IF(Таблица1[[#This Row],[MON]]=0,"---",Таблица1[[#This Row],[Last CAL]]+(Таблица1[[#This Row],[MON]]*30.4375))</f>
        <v>---</v>
      </c>
      <c r="AC434" s="54" t="str">
        <f>IF(Таблица1[[#This Row],[Next  F.H.]]="---","---",Таблица1[[#This Row],[Next  F.H.]]-$P$1)</f>
        <v>---</v>
      </c>
      <c r="AD434" s="54" t="str">
        <f>IF(Таблица1[[#This Row],[Next LND]]="---","---",Таблица1[[#This Row],[Next LND]]-$S$1)</f>
        <v>---</v>
      </c>
      <c r="AE434" s="54" t="str">
        <f>IF(Таблица1[[#This Row],[Next CAL]]="---","---",Таблица1[[#This Row],[Next CAL]]-$U$1)</f>
        <v>---</v>
      </c>
    </row>
    <row r="435" spans="2:31" ht="36" customHeight="1" x14ac:dyDescent="0.25">
      <c r="B435" s="160">
        <v>53</v>
      </c>
      <c r="C435" s="161" t="s">
        <v>187</v>
      </c>
      <c r="D435" s="162" t="s">
        <v>1569</v>
      </c>
      <c r="E435" s="163" t="s">
        <v>1570</v>
      </c>
      <c r="F435" s="163" t="s">
        <v>912</v>
      </c>
      <c r="G435" s="163"/>
      <c r="H435" s="163" t="s">
        <v>1410</v>
      </c>
      <c r="I435" s="164" t="s">
        <v>1571</v>
      </c>
      <c r="J435" s="165" t="s">
        <v>1566</v>
      </c>
      <c r="K435" s="162" t="s">
        <v>87</v>
      </c>
      <c r="L435" s="166" t="s">
        <v>52</v>
      </c>
      <c r="M435" s="167" t="s">
        <v>53</v>
      </c>
      <c r="N435" s="162" t="s">
        <v>619</v>
      </c>
      <c r="O435" s="168"/>
      <c r="P435" s="165"/>
      <c r="Q435" s="165"/>
      <c r="R435" s="169" t="str">
        <f>Таблица1[[#This Row],[Task number]]</f>
        <v>*53-00/359</v>
      </c>
      <c r="S435" s="170" t="str">
        <f>Таблица1[[#This Row],[Item Name]]&amp;" - "&amp;Таблица1[[#This Row],[Task Description]]&amp;". "&amp;Таблица1[[#This Row],[Data Module Reference]]</f>
        <v>Frames 21 and 24 wing attachments - Eddy current inspection. 12-B-57-00-03-00A-353A-A</v>
      </c>
      <c r="T435" s="171"/>
      <c r="U435" s="171"/>
      <c r="V435" s="171"/>
      <c r="W435" s="49"/>
      <c r="X435" s="49"/>
      <c r="Y435" s="50">
        <v>43769</v>
      </c>
      <c r="Z435" s="51" t="str">
        <f>IF(Таблица1[[#This Row],[F.H.]]=0,"---",Таблица1[[#This Row],[F.H.]]+Таблица1[[#This Row],[Last F.H.]])</f>
        <v>---</v>
      </c>
      <c r="AA435" s="52" t="str">
        <f>IF(Таблица1[[#This Row],[LND]]=0,"---",Таблица1[[#This Row],[LND]]+Таблица1[[#This Row],[Last LND]])</f>
        <v>---</v>
      </c>
      <c r="AB435" s="53" t="str">
        <f>IF(Таблица1[[#This Row],[MON]]=0,"---",Таблица1[[#This Row],[Last CAL]]+(Таблица1[[#This Row],[MON]]*30.4375))</f>
        <v>---</v>
      </c>
      <c r="AC435" s="54" t="str">
        <f>IF(Таблица1[[#This Row],[Next  F.H.]]="---","---",Таблица1[[#This Row],[Next  F.H.]]-$P$1)</f>
        <v>---</v>
      </c>
      <c r="AD435" s="54" t="str">
        <f>IF(Таблица1[[#This Row],[Next LND]]="---","---",Таблица1[[#This Row],[Next LND]]-$S$1)</f>
        <v>---</v>
      </c>
      <c r="AE435" s="54" t="str">
        <f>IF(Таблица1[[#This Row],[Next CAL]]="---","---",Таблица1[[#This Row],[Next CAL]]-$U$1)</f>
        <v>---</v>
      </c>
    </row>
    <row r="436" spans="2:31" ht="36" customHeight="1" x14ac:dyDescent="0.25">
      <c r="B436" s="160">
        <v>53</v>
      </c>
      <c r="C436" s="161" t="s">
        <v>187</v>
      </c>
      <c r="D436" s="162" t="s">
        <v>1572</v>
      </c>
      <c r="E436" s="163" t="s">
        <v>1573</v>
      </c>
      <c r="F436" s="163" t="s">
        <v>912</v>
      </c>
      <c r="G436" s="163" t="s">
        <v>1574</v>
      </c>
      <c r="H436" s="163" t="s">
        <v>1410</v>
      </c>
      <c r="I436" s="164" t="s">
        <v>1575</v>
      </c>
      <c r="J436" s="165" t="s">
        <v>1566</v>
      </c>
      <c r="K436" s="162" t="s">
        <v>87</v>
      </c>
      <c r="L436" s="166" t="s">
        <v>52</v>
      </c>
      <c r="M436" s="167" t="s">
        <v>53</v>
      </c>
      <c r="N436" s="162" t="s">
        <v>619</v>
      </c>
      <c r="O436" s="168"/>
      <c r="P436" s="165"/>
      <c r="Q436" s="165"/>
      <c r="R436" s="169" t="str">
        <f>Таблица1[[#This Row],[Task number]]</f>
        <v>*53-00/360</v>
      </c>
      <c r="S436" s="170" t="str">
        <f>Таблица1[[#This Row],[Item Name]]&amp;" - "&amp;Таблица1[[#This Row],[Task Description]]&amp;". "&amp;Таблица1[[#This Row],[Data Module Reference]]</f>
        <v>Frames 21 and 24 side frame attachments - Eddy current inspection. 12-B-53-20-02-00A-353A-A</v>
      </c>
      <c r="T436" s="171"/>
      <c r="U436" s="171"/>
      <c r="V436" s="171"/>
      <c r="W436" s="49"/>
      <c r="X436" s="49"/>
      <c r="Y436" s="50">
        <v>43769</v>
      </c>
      <c r="Z436" s="51" t="str">
        <f>IF(Таблица1[[#This Row],[F.H.]]=0,"---",Таблица1[[#This Row],[F.H.]]+Таблица1[[#This Row],[Last F.H.]])</f>
        <v>---</v>
      </c>
      <c r="AA436" s="52" t="str">
        <f>IF(Таблица1[[#This Row],[LND]]=0,"---",Таблица1[[#This Row],[LND]]+Таблица1[[#This Row],[Last LND]])</f>
        <v>---</v>
      </c>
      <c r="AB436" s="53" t="str">
        <f>IF(Таблица1[[#This Row],[MON]]=0,"---",Таблица1[[#This Row],[Last CAL]]+(Таблица1[[#This Row],[MON]]*30.4375))</f>
        <v>---</v>
      </c>
      <c r="AC436" s="54" t="str">
        <f>IF(Таблица1[[#This Row],[Next  F.H.]]="---","---",Таблица1[[#This Row],[Next  F.H.]]-$P$1)</f>
        <v>---</v>
      </c>
      <c r="AD436" s="54" t="str">
        <f>IF(Таблица1[[#This Row],[Next LND]]="---","---",Таблица1[[#This Row],[Next LND]]-$S$1)</f>
        <v>---</v>
      </c>
      <c r="AE436" s="54" t="str">
        <f>IF(Таблица1[[#This Row],[Next CAL]]="---","---",Таблица1[[#This Row],[Next CAL]]-$U$1)</f>
        <v>---</v>
      </c>
    </row>
    <row r="437" spans="2:31" ht="36" customHeight="1" x14ac:dyDescent="0.25">
      <c r="B437" s="160">
        <v>57</v>
      </c>
      <c r="C437" s="161" t="s">
        <v>147</v>
      </c>
      <c r="D437" s="162" t="s">
        <v>1576</v>
      </c>
      <c r="E437" s="163" t="s">
        <v>1577</v>
      </c>
      <c r="F437" s="163" t="s">
        <v>912</v>
      </c>
      <c r="G437" s="163" t="s">
        <v>1578</v>
      </c>
      <c r="H437" s="163" t="s">
        <v>1410</v>
      </c>
      <c r="I437" s="164" t="s">
        <v>1579</v>
      </c>
      <c r="J437" s="165" t="s">
        <v>1566</v>
      </c>
      <c r="K437" s="162" t="s">
        <v>87</v>
      </c>
      <c r="L437" s="166" t="s">
        <v>52</v>
      </c>
      <c r="M437" s="167" t="s">
        <v>53</v>
      </c>
      <c r="N437" s="162" t="s">
        <v>619</v>
      </c>
      <c r="O437" s="168"/>
      <c r="P437" s="165"/>
      <c r="Q437" s="165"/>
      <c r="R437" s="169" t="str">
        <f>Таблица1[[#This Row],[Task number]]</f>
        <v>*57-00/380</v>
      </c>
      <c r="S437" s="170" t="str">
        <f>Таблица1[[#This Row],[Item Name]]&amp;" - "&amp;Таблица1[[#This Row],[Task Description]]&amp;". "&amp;Таблица1[[#This Row],[Data Module Reference]]</f>
        <v>Wing main and rear spar to fuselage attachment - Eddy current inspection. 12-B-57-00-03-00A-353A-A --- and  --- 12-B-57-00-03-01A-353A-A</v>
      </c>
      <c r="T437" s="171"/>
      <c r="U437" s="171"/>
      <c r="V437" s="171"/>
      <c r="W437" s="49"/>
      <c r="X437" s="49"/>
      <c r="Y437" s="50">
        <v>43769</v>
      </c>
      <c r="Z437" s="51" t="str">
        <f>IF(Таблица1[[#This Row],[F.H.]]=0,"---",Таблица1[[#This Row],[F.H.]]+Таблица1[[#This Row],[Last F.H.]])</f>
        <v>---</v>
      </c>
      <c r="AA437" s="52" t="str">
        <f>IF(Таблица1[[#This Row],[LND]]=0,"---",Таблица1[[#This Row],[LND]]+Таблица1[[#This Row],[Last LND]])</f>
        <v>---</v>
      </c>
      <c r="AB437" s="53" t="str">
        <f>IF(Таблица1[[#This Row],[MON]]=0,"---",Таблица1[[#This Row],[Last CAL]]+(Таблица1[[#This Row],[MON]]*30.4375))</f>
        <v>---</v>
      </c>
      <c r="AC437" s="54" t="str">
        <f>IF(Таблица1[[#This Row],[Next  F.H.]]="---","---",Таблица1[[#This Row],[Next  F.H.]]-$P$1)</f>
        <v>---</v>
      </c>
      <c r="AD437" s="54" t="str">
        <f>IF(Таблица1[[#This Row],[Next LND]]="---","---",Таблица1[[#This Row],[Next LND]]-$S$1)</f>
        <v>---</v>
      </c>
      <c r="AE437" s="54" t="str">
        <f>IF(Таблица1[[#This Row],[Next CAL]]="---","---",Таблица1[[#This Row],[Next CAL]]-$U$1)</f>
        <v>---</v>
      </c>
    </row>
    <row r="438" spans="2:31" ht="36" customHeight="1" x14ac:dyDescent="0.25">
      <c r="B438" s="160">
        <v>27</v>
      </c>
      <c r="C438" s="161" t="s">
        <v>76</v>
      </c>
      <c r="D438" s="162" t="s">
        <v>1580</v>
      </c>
      <c r="E438" s="163" t="s">
        <v>1581</v>
      </c>
      <c r="F438" s="163" t="s">
        <v>96</v>
      </c>
      <c r="G438" s="163" t="s">
        <v>1582</v>
      </c>
      <c r="H438" s="163" t="s">
        <v>1583</v>
      </c>
      <c r="I438" s="164" t="s">
        <v>1584</v>
      </c>
      <c r="J438" s="165" t="s">
        <v>1585</v>
      </c>
      <c r="K438" s="162" t="s">
        <v>87</v>
      </c>
      <c r="L438" s="166" t="s">
        <v>52</v>
      </c>
      <c r="M438" s="167" t="s">
        <v>53</v>
      </c>
      <c r="N438" s="162" t="s">
        <v>619</v>
      </c>
      <c r="O438" s="168"/>
      <c r="P438" s="165"/>
      <c r="Q438" s="165"/>
      <c r="R438" s="169" t="str">
        <f>Таблица1[[#This Row],[Task number]]</f>
        <v>*27-50/386</v>
      </c>
      <c r="S438" s="170" t="str">
        <f>Таблица1[[#This Row],[Item Name]]&amp;" - "&amp;Таблица1[[#This Row],[Task Description]]&amp;". "&amp;Таблица1[[#This Row],[Data Module Reference]]</f>
        <v>Flap mechanism - Examine. 12-B-27-51-00-00A-310A-A</v>
      </c>
      <c r="T438" s="171"/>
      <c r="U438" s="171"/>
      <c r="V438" s="171"/>
      <c r="W438" s="49"/>
      <c r="X438" s="49"/>
      <c r="Y438" s="50">
        <v>43769</v>
      </c>
      <c r="Z438" s="51" t="str">
        <f>IF(Таблица1[[#This Row],[F.H.]]=0,"---",Таблица1[[#This Row],[F.H.]]+Таблица1[[#This Row],[Last F.H.]])</f>
        <v>---</v>
      </c>
      <c r="AA438" s="52" t="str">
        <f>IF(Таблица1[[#This Row],[LND]]=0,"---",Таблица1[[#This Row],[LND]]+Таблица1[[#This Row],[Last LND]])</f>
        <v>---</v>
      </c>
      <c r="AB438" s="53" t="str">
        <f>IF(Таблица1[[#This Row],[MON]]=0,"---",Таблица1[[#This Row],[Last CAL]]+(Таблица1[[#This Row],[MON]]*30.4375))</f>
        <v>---</v>
      </c>
      <c r="AC438" s="54" t="str">
        <f>IF(Таблица1[[#This Row],[Next  F.H.]]="---","---",Таблица1[[#This Row],[Next  F.H.]]-$P$1)</f>
        <v>---</v>
      </c>
      <c r="AD438" s="54" t="str">
        <f>IF(Таблица1[[#This Row],[Next LND]]="---","---",Таблица1[[#This Row],[Next LND]]-$S$1)</f>
        <v>---</v>
      </c>
      <c r="AE438" s="54" t="str">
        <f>IF(Таблица1[[#This Row],[Next CAL]]="---","---",Таблица1[[#This Row],[Next CAL]]-$U$1)</f>
        <v>---</v>
      </c>
    </row>
    <row r="439" spans="2:31" ht="36" customHeight="1" x14ac:dyDescent="0.25">
      <c r="B439" s="160">
        <v>57</v>
      </c>
      <c r="C439" s="161" t="s">
        <v>147</v>
      </c>
      <c r="D439" s="162" t="s">
        <v>1586</v>
      </c>
      <c r="E439" s="163" t="s">
        <v>1587</v>
      </c>
      <c r="F439" s="163" t="s">
        <v>1588</v>
      </c>
      <c r="G439" s="163"/>
      <c r="H439" s="163" t="s">
        <v>1583</v>
      </c>
      <c r="I439" s="164" t="s">
        <v>1589</v>
      </c>
      <c r="J439" s="165" t="s">
        <v>1585</v>
      </c>
      <c r="K439" s="162" t="s">
        <v>87</v>
      </c>
      <c r="L439" s="166" t="s">
        <v>52</v>
      </c>
      <c r="M439" s="167" t="s">
        <v>53</v>
      </c>
      <c r="N439" s="162" t="s">
        <v>619</v>
      </c>
      <c r="O439" s="168"/>
      <c r="P439" s="165"/>
      <c r="Q439" s="165"/>
      <c r="R439" s="169" t="str">
        <f>Таблица1[[#This Row],[Task number]]</f>
        <v>*57-00/379</v>
      </c>
      <c r="S439" s="170" t="str">
        <f>Таблица1[[#This Row],[Item Name]]&amp;" - "&amp;Таблица1[[#This Row],[Task Description]]&amp;". "&amp;Таблица1[[#This Row],[Data Module Reference]]</f>
        <v>Wing - Examine all structural elements Rib 1 to Rib 20. 12-B-57-00-00-00A-310A-A</v>
      </c>
      <c r="T439" s="171"/>
      <c r="U439" s="171"/>
      <c r="V439" s="171"/>
      <c r="W439" s="49"/>
      <c r="X439" s="49"/>
      <c r="Y439" s="50">
        <v>43769</v>
      </c>
      <c r="Z439" s="51" t="str">
        <f>IF(Таблица1[[#This Row],[F.H.]]=0,"---",Таблица1[[#This Row],[F.H.]]+Таблица1[[#This Row],[Last F.H.]])</f>
        <v>---</v>
      </c>
      <c r="AA439" s="52" t="str">
        <f>IF(Таблица1[[#This Row],[LND]]=0,"---",Таблица1[[#This Row],[LND]]+Таблица1[[#This Row],[Last LND]])</f>
        <v>---</v>
      </c>
      <c r="AB439" s="53" t="str">
        <f>IF(Таблица1[[#This Row],[MON]]=0,"---",Таблица1[[#This Row],[Last CAL]]+(Таблица1[[#This Row],[MON]]*30.4375))</f>
        <v>---</v>
      </c>
      <c r="AC439" s="54" t="str">
        <f>IF(Таблица1[[#This Row],[Next  F.H.]]="---","---",Таблица1[[#This Row],[Next  F.H.]]-$P$1)</f>
        <v>---</v>
      </c>
      <c r="AD439" s="54" t="str">
        <f>IF(Таблица1[[#This Row],[Next LND]]="---","---",Таблица1[[#This Row],[Next LND]]-$S$1)</f>
        <v>---</v>
      </c>
      <c r="AE439" s="54" t="str">
        <f>IF(Таблица1[[#This Row],[Next CAL]]="---","---",Таблица1[[#This Row],[Next CAL]]-$U$1)</f>
        <v>---</v>
      </c>
    </row>
    <row r="440" spans="2:31" ht="36" customHeight="1" x14ac:dyDescent="0.25">
      <c r="B440" s="160">
        <v>32</v>
      </c>
      <c r="C440" s="161" t="s">
        <v>93</v>
      </c>
      <c r="D440" s="162" t="s">
        <v>1590</v>
      </c>
      <c r="E440" s="163" t="s">
        <v>1591</v>
      </c>
      <c r="F440" s="163" t="s">
        <v>135</v>
      </c>
      <c r="G440" s="163"/>
      <c r="H440" s="163" t="s">
        <v>1592</v>
      </c>
      <c r="I440" s="164" t="s">
        <v>80</v>
      </c>
      <c r="J440" s="165" t="s">
        <v>1593</v>
      </c>
      <c r="K440" s="162" t="s">
        <v>87</v>
      </c>
      <c r="L440" s="166" t="s">
        <v>52</v>
      </c>
      <c r="M440" s="167" t="s">
        <v>53</v>
      </c>
      <c r="N440" s="162" t="s">
        <v>619</v>
      </c>
      <c r="O440" s="168"/>
      <c r="P440" s="165"/>
      <c r="Q440" s="165"/>
      <c r="R440" s="169" t="str">
        <f>Таблица1[[#This Row],[Task number]]</f>
        <v>*32-30/423</v>
      </c>
      <c r="S440" s="170" t="str">
        <f>Таблица1[[#This Row],[Item Name]]&amp;" - "&amp;Таблица1[[#This Row],[Task Description]]&amp;". "&amp;Таблица1[[#This Row],[Data Module Reference]]</f>
        <v>Electro mechanical landing gear actuators - Life limit. -</v>
      </c>
      <c r="T440" s="171"/>
      <c r="U440" s="171"/>
      <c r="V440" s="171"/>
      <c r="W440" s="49"/>
      <c r="X440" s="49"/>
      <c r="Y440" s="50">
        <v>43769</v>
      </c>
      <c r="Z440" s="51" t="str">
        <f>IF(Таблица1[[#This Row],[F.H.]]=0,"---",Таблица1[[#This Row],[F.H.]]+Таблица1[[#This Row],[Last F.H.]])</f>
        <v>---</v>
      </c>
      <c r="AA440" s="52" t="str">
        <f>IF(Таблица1[[#This Row],[LND]]=0,"---",Таблица1[[#This Row],[LND]]+Таблица1[[#This Row],[Last LND]])</f>
        <v>---</v>
      </c>
      <c r="AB440" s="53" t="str">
        <f>IF(Таблица1[[#This Row],[MON]]=0,"---",Таблица1[[#This Row],[Last CAL]]+(Таблица1[[#This Row],[MON]]*30.4375))</f>
        <v>---</v>
      </c>
      <c r="AC440" s="54" t="str">
        <f>IF(Таблица1[[#This Row],[Next  F.H.]]="---","---",Таблица1[[#This Row],[Next  F.H.]]-$P$1)</f>
        <v>---</v>
      </c>
      <c r="AD440" s="54" t="str">
        <f>IF(Таблица1[[#This Row],[Next LND]]="---","---",Таблица1[[#This Row],[Next LND]]-$S$1)</f>
        <v>---</v>
      </c>
      <c r="AE440" s="54" t="str">
        <f>IF(Таблица1[[#This Row],[Next CAL]]="---","---",Таблица1[[#This Row],[Next CAL]]-$U$1)</f>
        <v>---</v>
      </c>
    </row>
    <row r="441" spans="2:31" ht="36" customHeight="1" x14ac:dyDescent="0.25">
      <c r="B441" s="160">
        <v>27</v>
      </c>
      <c r="C441" s="172" t="s">
        <v>76</v>
      </c>
      <c r="D441" s="162" t="s">
        <v>1594</v>
      </c>
      <c r="E441" s="163" t="s">
        <v>1595</v>
      </c>
      <c r="F441" s="163" t="s">
        <v>912</v>
      </c>
      <c r="G441" s="163"/>
      <c r="H441" s="163" t="s">
        <v>1420</v>
      </c>
      <c r="I441" s="164" t="s">
        <v>1596</v>
      </c>
      <c r="J441" s="165" t="s">
        <v>1597</v>
      </c>
      <c r="K441" s="162" t="s">
        <v>87</v>
      </c>
      <c r="L441" s="166" t="s">
        <v>52</v>
      </c>
      <c r="M441" s="167" t="s">
        <v>53</v>
      </c>
      <c r="N441" s="162" t="s">
        <v>1598</v>
      </c>
      <c r="O441" s="168"/>
      <c r="P441" s="165"/>
      <c r="Q441" s="165"/>
      <c r="R441" s="169" t="str">
        <f>Таблица1[[#This Row],[Task number]]</f>
        <v>*27-10/395</v>
      </c>
      <c r="S441" s="170" t="str">
        <f>Таблица1[[#This Row],[Item Name]]&amp;" - "&amp;Таблица1[[#This Row],[Task Description]]&amp;". "&amp;Таблица1[[#This Row],[Data Module Reference]]</f>
        <v>Aileron cable segment - Eddy current inspection. 12-B-27-10-09-00A-353A-A</v>
      </c>
      <c r="T441" s="171"/>
      <c r="U441" s="171"/>
      <c r="V441" s="171"/>
      <c r="W441" s="49"/>
      <c r="X441" s="49"/>
      <c r="Y441" s="50">
        <v>43769</v>
      </c>
      <c r="Z441" s="51" t="str">
        <f>IF(Таблица1[[#This Row],[F.H.]]=0,"---",Таблица1[[#This Row],[F.H.]]+Таблица1[[#This Row],[Last F.H.]])</f>
        <v>---</v>
      </c>
      <c r="AA441" s="52" t="str">
        <f>IF(Таблица1[[#This Row],[LND]]=0,"---",Таблица1[[#This Row],[LND]]+Таблица1[[#This Row],[Last LND]])</f>
        <v>---</v>
      </c>
      <c r="AB441" s="53" t="str">
        <f>IF(Таблица1[[#This Row],[MON]]=0,"---",Таблица1[[#This Row],[Last CAL]]+(Таблица1[[#This Row],[MON]]*30.4375))</f>
        <v>---</v>
      </c>
      <c r="AC441" s="54" t="str">
        <f>IF(Таблица1[[#This Row],[Next  F.H.]]="---","---",Таблица1[[#This Row],[Next  F.H.]]-$P$1)</f>
        <v>---</v>
      </c>
      <c r="AD441" s="54" t="str">
        <f>IF(Таблица1[[#This Row],[Next LND]]="---","---",Таблица1[[#This Row],[Next LND]]-$S$1)</f>
        <v>---</v>
      </c>
      <c r="AE441" s="54" t="str">
        <f>IF(Таблица1[[#This Row],[Next CAL]]="---","---",Таблица1[[#This Row],[Next CAL]]-$U$1)</f>
        <v>---</v>
      </c>
    </row>
    <row r="442" spans="2:31" ht="36" customHeight="1" x14ac:dyDescent="0.25">
      <c r="B442" s="160">
        <v>27</v>
      </c>
      <c r="C442" s="172" t="s">
        <v>76</v>
      </c>
      <c r="D442" s="162" t="s">
        <v>1599</v>
      </c>
      <c r="E442" s="163" t="s">
        <v>1600</v>
      </c>
      <c r="F442" s="163" t="s">
        <v>1601</v>
      </c>
      <c r="G442" s="163"/>
      <c r="H442" s="163" t="s">
        <v>1420</v>
      </c>
      <c r="I442" s="164" t="s">
        <v>1602</v>
      </c>
      <c r="J442" s="165" t="s">
        <v>1597</v>
      </c>
      <c r="K442" s="162" t="s">
        <v>51</v>
      </c>
      <c r="L442" s="166" t="s">
        <v>52</v>
      </c>
      <c r="M442" s="167" t="s">
        <v>53</v>
      </c>
      <c r="N442" s="162" t="s">
        <v>1558</v>
      </c>
      <c r="O442" s="168"/>
      <c r="P442" s="165"/>
      <c r="Q442" s="165"/>
      <c r="R442" s="169" t="str">
        <f>Таблица1[[#This Row],[Task number]]</f>
        <v>*27-10/398</v>
      </c>
      <c r="S442" s="170" t="str">
        <f>Таблица1[[#This Row],[Item Name]]&amp;" - "&amp;Таблица1[[#This Row],[Task Description]]&amp;". "&amp;Таблица1[[#This Row],[Data Module Reference]]</f>
        <v>Aileron bellcranks - Eddy current and magnetic particle Inspections. 12-B-27-10-08-00A-353A-A --- 12-B-27-10-08-00A-353B-A --- 12-B-27-10-08-00A-352B-A</v>
      </c>
      <c r="T442" s="171"/>
      <c r="U442" s="171"/>
      <c r="V442" s="171"/>
      <c r="W442" s="49"/>
      <c r="X442" s="49"/>
      <c r="Y442" s="50">
        <v>43769</v>
      </c>
      <c r="Z442" s="51" t="str">
        <f>IF(Таблица1[[#This Row],[F.H.]]=0,"---",Таблица1[[#This Row],[F.H.]]+Таблица1[[#This Row],[Last F.H.]])</f>
        <v>---</v>
      </c>
      <c r="AA442" s="52" t="str">
        <f>IF(Таблица1[[#This Row],[LND]]=0,"---",Таблица1[[#This Row],[LND]]+Таблица1[[#This Row],[Last LND]])</f>
        <v>---</v>
      </c>
      <c r="AB442" s="53" t="str">
        <f>IF(Таблица1[[#This Row],[MON]]=0,"---",Таблица1[[#This Row],[Last CAL]]+(Таблица1[[#This Row],[MON]]*30.4375))</f>
        <v>---</v>
      </c>
      <c r="AC442" s="54" t="str">
        <f>IF(Таблица1[[#This Row],[Next  F.H.]]="---","---",Таблица1[[#This Row],[Next  F.H.]]-$P$1)</f>
        <v>---</v>
      </c>
      <c r="AD442" s="54" t="str">
        <f>IF(Таблица1[[#This Row],[Next LND]]="---","---",Таблица1[[#This Row],[Next LND]]-$S$1)</f>
        <v>---</v>
      </c>
      <c r="AE442" s="54" t="str">
        <f>IF(Таблица1[[#This Row],[Next CAL]]="---","---",Таблица1[[#This Row],[Next CAL]]-$U$1)</f>
        <v>---</v>
      </c>
    </row>
    <row r="443" spans="2:31" ht="36" customHeight="1" x14ac:dyDescent="0.25">
      <c r="B443" s="160">
        <v>27</v>
      </c>
      <c r="C443" s="161" t="s">
        <v>76</v>
      </c>
      <c r="D443" s="162" t="s">
        <v>1603</v>
      </c>
      <c r="E443" s="163" t="s">
        <v>1604</v>
      </c>
      <c r="F443" s="163" t="s">
        <v>912</v>
      </c>
      <c r="G443" s="163"/>
      <c r="H443" s="163" t="s">
        <v>1420</v>
      </c>
      <c r="I443" s="164" t="s">
        <v>1605</v>
      </c>
      <c r="J443" s="165" t="s">
        <v>1597</v>
      </c>
      <c r="K443" s="162" t="s">
        <v>87</v>
      </c>
      <c r="L443" s="166" t="s">
        <v>52</v>
      </c>
      <c r="M443" s="167" t="s">
        <v>53</v>
      </c>
      <c r="N443" s="162" t="s">
        <v>619</v>
      </c>
      <c r="O443" s="168"/>
      <c r="P443" s="165"/>
      <c r="Q443" s="165"/>
      <c r="R443" s="169" t="str">
        <f>Таблица1[[#This Row],[Task number]]</f>
        <v>*27-10/400</v>
      </c>
      <c r="S443" s="170" t="str">
        <f>Таблица1[[#This Row],[Item Name]]&amp;" - "&amp;Таблица1[[#This Row],[Task Description]]&amp;". "&amp;Таблица1[[#This Row],[Data Module Reference]]</f>
        <v>Aileron hinge points - Eddy current inspection. 12-B-57-60-06-00A-353A-A</v>
      </c>
      <c r="T443" s="171"/>
      <c r="U443" s="171"/>
      <c r="V443" s="171"/>
      <c r="W443" s="49"/>
      <c r="X443" s="49"/>
      <c r="Y443" s="50">
        <v>43769</v>
      </c>
      <c r="Z443" s="51" t="str">
        <f>IF(Таблица1[[#This Row],[F.H.]]=0,"---",Таблица1[[#This Row],[F.H.]]+Таблица1[[#This Row],[Last F.H.]])</f>
        <v>---</v>
      </c>
      <c r="AA443" s="52" t="str">
        <f>IF(Таблица1[[#This Row],[LND]]=0,"---",Таблица1[[#This Row],[LND]]+Таблица1[[#This Row],[Last LND]])</f>
        <v>---</v>
      </c>
      <c r="AB443" s="53" t="str">
        <f>IF(Таблица1[[#This Row],[MON]]=0,"---",Таблица1[[#This Row],[Last CAL]]+(Таблица1[[#This Row],[MON]]*30.4375))</f>
        <v>---</v>
      </c>
      <c r="AC443" s="54" t="str">
        <f>IF(Таблица1[[#This Row],[Next  F.H.]]="---","---",Таблица1[[#This Row],[Next  F.H.]]-$P$1)</f>
        <v>---</v>
      </c>
      <c r="AD443" s="54" t="str">
        <f>IF(Таблица1[[#This Row],[Next LND]]="---","---",Таблица1[[#This Row],[Next LND]]-$S$1)</f>
        <v>---</v>
      </c>
      <c r="AE443" s="54" t="str">
        <f>IF(Таблица1[[#This Row],[Next CAL]]="---","---",Таблица1[[#This Row],[Next CAL]]-$U$1)</f>
        <v>---</v>
      </c>
    </row>
    <row r="444" spans="2:31" ht="36" customHeight="1" x14ac:dyDescent="0.25">
      <c r="B444" s="160">
        <v>53</v>
      </c>
      <c r="C444" s="161" t="s">
        <v>187</v>
      </c>
      <c r="D444" s="162" t="s">
        <v>1606</v>
      </c>
      <c r="E444" s="163" t="s">
        <v>1607</v>
      </c>
      <c r="F444" s="163" t="s">
        <v>912</v>
      </c>
      <c r="G444" s="163" t="s">
        <v>1608</v>
      </c>
      <c r="H444" s="163" t="s">
        <v>1420</v>
      </c>
      <c r="I444" s="164" t="s">
        <v>1609</v>
      </c>
      <c r="J444" s="165" t="s">
        <v>1597</v>
      </c>
      <c r="K444" s="162" t="s">
        <v>87</v>
      </c>
      <c r="L444" s="166" t="s">
        <v>52</v>
      </c>
      <c r="M444" s="167" t="s">
        <v>53</v>
      </c>
      <c r="N444" s="162" t="s">
        <v>619</v>
      </c>
      <c r="O444" s="168"/>
      <c r="P444" s="165"/>
      <c r="Q444" s="165"/>
      <c r="R444" s="169" t="str">
        <f>Таблица1[[#This Row],[Task number]]</f>
        <v>*53-00/351</v>
      </c>
      <c r="S444" s="170" t="str">
        <f>Таблица1[[#This Row],[Item Name]]&amp;" - "&amp;Таблица1[[#This Row],[Task Description]]&amp;". "&amp;Таблица1[[#This Row],[Data Module Reference]]</f>
        <v>Upper longerons Frame 10 - Eddy current inspection. 12-B-53-10-06-01A-353A-A</v>
      </c>
      <c r="T444" s="171"/>
      <c r="U444" s="171"/>
      <c r="V444" s="171"/>
      <c r="W444" s="49"/>
      <c r="X444" s="49"/>
      <c r="Y444" s="50">
        <v>43769</v>
      </c>
      <c r="Z444" s="51" t="str">
        <f>IF(Таблица1[[#This Row],[F.H.]]=0,"---",Таблица1[[#This Row],[F.H.]]+Таблица1[[#This Row],[Last F.H.]])</f>
        <v>---</v>
      </c>
      <c r="AA444" s="52" t="str">
        <f>IF(Таблица1[[#This Row],[LND]]=0,"---",Таблица1[[#This Row],[LND]]+Таблица1[[#This Row],[Last LND]])</f>
        <v>---</v>
      </c>
      <c r="AB444" s="53" t="str">
        <f>IF(Таблица1[[#This Row],[MON]]=0,"---",Таблица1[[#This Row],[Last CAL]]+(Таблица1[[#This Row],[MON]]*30.4375))</f>
        <v>---</v>
      </c>
      <c r="AC444" s="54" t="str">
        <f>IF(Таблица1[[#This Row],[Next  F.H.]]="---","---",Таблица1[[#This Row],[Next  F.H.]]-$P$1)</f>
        <v>---</v>
      </c>
      <c r="AD444" s="54" t="str">
        <f>IF(Таблица1[[#This Row],[Next LND]]="---","---",Таблица1[[#This Row],[Next LND]]-$S$1)</f>
        <v>---</v>
      </c>
      <c r="AE444" s="54" t="str">
        <f>IF(Таблица1[[#This Row],[Next CAL]]="---","---",Таблица1[[#This Row],[Next CAL]]-$U$1)</f>
        <v>---</v>
      </c>
    </row>
    <row r="445" spans="2:31" ht="36" customHeight="1" x14ac:dyDescent="0.25">
      <c r="B445" s="160">
        <v>53</v>
      </c>
      <c r="C445" s="161" t="s">
        <v>187</v>
      </c>
      <c r="D445" s="162" t="s">
        <v>1610</v>
      </c>
      <c r="E445" s="163" t="s">
        <v>1611</v>
      </c>
      <c r="F445" s="163" t="s">
        <v>912</v>
      </c>
      <c r="G445" s="163"/>
      <c r="H445" s="163" t="s">
        <v>1420</v>
      </c>
      <c r="I445" s="164" t="s">
        <v>1562</v>
      </c>
      <c r="J445" s="165" t="s">
        <v>1597</v>
      </c>
      <c r="K445" s="162" t="s">
        <v>87</v>
      </c>
      <c r="L445" s="166" t="s">
        <v>52</v>
      </c>
      <c r="M445" s="167" t="s">
        <v>53</v>
      </c>
      <c r="N445" s="162" t="s">
        <v>619</v>
      </c>
      <c r="O445" s="168"/>
      <c r="P445" s="165"/>
      <c r="Q445" s="165"/>
      <c r="R445" s="169" t="str">
        <f>Таблица1[[#This Row],[Task number]]</f>
        <v>*53-00/357</v>
      </c>
      <c r="S445" s="170" t="str">
        <f>Таблица1[[#This Row],[Item Name]]&amp;" - "&amp;Таблица1[[#This Row],[Task Description]]&amp;". "&amp;Таблица1[[#This Row],[Data Module Reference]]</f>
        <v>Antenna - Upper fuselage skin - Eddy current inspection. 12-B-53-00-00-00A-353A-A</v>
      </c>
      <c r="T445" s="171"/>
      <c r="U445" s="171"/>
      <c r="V445" s="171"/>
      <c r="W445" s="49"/>
      <c r="X445" s="49"/>
      <c r="Y445" s="50">
        <v>43769</v>
      </c>
      <c r="Z445" s="51" t="str">
        <f>IF(Таблица1[[#This Row],[F.H.]]=0,"---",Таблица1[[#This Row],[F.H.]]+Таблица1[[#This Row],[Last F.H.]])</f>
        <v>---</v>
      </c>
      <c r="AA445" s="52" t="str">
        <f>IF(Таблица1[[#This Row],[LND]]=0,"---",Таблица1[[#This Row],[LND]]+Таблица1[[#This Row],[Last LND]])</f>
        <v>---</v>
      </c>
      <c r="AB445" s="53" t="str">
        <f>IF(Таблица1[[#This Row],[MON]]=0,"---",Таблица1[[#This Row],[Last CAL]]+(Таблица1[[#This Row],[MON]]*30.4375))</f>
        <v>---</v>
      </c>
      <c r="AC445" s="54" t="str">
        <f>IF(Таблица1[[#This Row],[Next  F.H.]]="---","---",Таблица1[[#This Row],[Next  F.H.]]-$P$1)</f>
        <v>---</v>
      </c>
      <c r="AD445" s="54" t="str">
        <f>IF(Таблица1[[#This Row],[Next LND]]="---","---",Таблица1[[#This Row],[Next LND]]-$S$1)</f>
        <v>---</v>
      </c>
      <c r="AE445" s="54" t="str">
        <f>IF(Таблица1[[#This Row],[Next CAL]]="---","---",Таблица1[[#This Row],[Next CAL]]-$U$1)</f>
        <v>---</v>
      </c>
    </row>
    <row r="446" spans="2:31" ht="36" customHeight="1" x14ac:dyDescent="0.25">
      <c r="B446" s="160">
        <v>53</v>
      </c>
      <c r="C446" s="161" t="s">
        <v>187</v>
      </c>
      <c r="D446" s="162" t="s">
        <v>1612</v>
      </c>
      <c r="E446" s="163" t="s">
        <v>1613</v>
      </c>
      <c r="F446" s="163" t="s">
        <v>912</v>
      </c>
      <c r="G446" s="163" t="s">
        <v>1614</v>
      </c>
      <c r="H446" s="163" t="s">
        <v>1420</v>
      </c>
      <c r="I446" s="164" t="s">
        <v>1454</v>
      </c>
      <c r="J446" s="165" t="s">
        <v>1597</v>
      </c>
      <c r="K446" s="162" t="s">
        <v>87</v>
      </c>
      <c r="L446" s="166" t="s">
        <v>52</v>
      </c>
      <c r="M446" s="167" t="s">
        <v>53</v>
      </c>
      <c r="N446" s="162" t="s">
        <v>619</v>
      </c>
      <c r="O446" s="168"/>
      <c r="P446" s="165"/>
      <c r="Q446" s="165"/>
      <c r="R446" s="169" t="str">
        <f>Таблица1[[#This Row],[Task number]]</f>
        <v>*53-00/361</v>
      </c>
      <c r="S446" s="170" t="str">
        <f>Таблица1[[#This Row],[Item Name]]&amp;" - "&amp;Таблица1[[#This Row],[Task Description]]&amp;". "&amp;Таблица1[[#This Row],[Data Module Reference]]</f>
        <v>Frames 41 and 43 stabilizer attachment - Eddy current inspection. 12-B-53-30-02-00A-353A-A --- or  --- 12-B-55-30-03-00A-353A-A</v>
      </c>
      <c r="T446" s="171"/>
      <c r="U446" s="171"/>
      <c r="V446" s="171"/>
      <c r="W446" s="49"/>
      <c r="X446" s="49"/>
      <c r="Y446" s="50">
        <v>43769</v>
      </c>
      <c r="Z446" s="51" t="str">
        <f>IF(Таблица1[[#This Row],[F.H.]]=0,"---",Таблица1[[#This Row],[F.H.]]+Таблица1[[#This Row],[Last F.H.]])</f>
        <v>---</v>
      </c>
      <c r="AA446" s="52" t="str">
        <f>IF(Таблица1[[#This Row],[LND]]=0,"---",Таблица1[[#This Row],[LND]]+Таблица1[[#This Row],[Last LND]])</f>
        <v>---</v>
      </c>
      <c r="AB446" s="53" t="str">
        <f>IF(Таблица1[[#This Row],[MON]]=0,"---",Таблица1[[#This Row],[Last CAL]]+(Таблица1[[#This Row],[MON]]*30.4375))</f>
        <v>---</v>
      </c>
      <c r="AC446" s="54" t="str">
        <f>IF(Таблица1[[#This Row],[Next  F.H.]]="---","---",Таблица1[[#This Row],[Next  F.H.]]-$P$1)</f>
        <v>---</v>
      </c>
      <c r="AD446" s="54" t="str">
        <f>IF(Таблица1[[#This Row],[Next LND]]="---","---",Таблица1[[#This Row],[Next LND]]-$S$1)</f>
        <v>---</v>
      </c>
      <c r="AE446" s="54" t="str">
        <f>IF(Таблица1[[#This Row],[Next CAL]]="---","---",Таблица1[[#This Row],[Next CAL]]-$U$1)</f>
        <v>---</v>
      </c>
    </row>
    <row r="447" spans="2:31" ht="36" customHeight="1" x14ac:dyDescent="0.25">
      <c r="B447" s="160">
        <v>55</v>
      </c>
      <c r="C447" s="161" t="s">
        <v>126</v>
      </c>
      <c r="D447" s="162" t="s">
        <v>1615</v>
      </c>
      <c r="E447" s="163" t="s">
        <v>1616</v>
      </c>
      <c r="F447" s="163" t="s">
        <v>912</v>
      </c>
      <c r="G447" s="163"/>
      <c r="H447" s="163" t="s">
        <v>1420</v>
      </c>
      <c r="I447" s="164" t="s">
        <v>1617</v>
      </c>
      <c r="J447" s="165" t="s">
        <v>1597</v>
      </c>
      <c r="K447" s="162" t="s">
        <v>87</v>
      </c>
      <c r="L447" s="166" t="s">
        <v>52</v>
      </c>
      <c r="M447" s="167" t="s">
        <v>53</v>
      </c>
      <c r="N447" s="162" t="s">
        <v>619</v>
      </c>
      <c r="O447" s="168"/>
      <c r="P447" s="165"/>
      <c r="Q447" s="165"/>
      <c r="R447" s="169" t="str">
        <f>Таблица1[[#This Row],[Task number]]</f>
        <v>*55-20/367</v>
      </c>
      <c r="S447" s="170" t="str">
        <f>Таблица1[[#This Row],[Item Name]]&amp;" - "&amp;Таблица1[[#This Row],[Task Description]]&amp;". "&amp;Таблица1[[#This Row],[Data Module Reference]]</f>
        <v>Elevator drive lever - Eddy current inspection. 12-B-55-20-01-00A-353A-A</v>
      </c>
      <c r="T447" s="171"/>
      <c r="U447" s="171"/>
      <c r="V447" s="171"/>
      <c r="W447" s="49"/>
      <c r="X447" s="49"/>
      <c r="Y447" s="50">
        <v>43769</v>
      </c>
      <c r="Z447" s="51" t="str">
        <f>IF(Таблица1[[#This Row],[F.H.]]=0,"---",Таблица1[[#This Row],[F.H.]]+Таблица1[[#This Row],[Last F.H.]])</f>
        <v>---</v>
      </c>
      <c r="AA447" s="52" t="str">
        <f>IF(Таблица1[[#This Row],[LND]]=0,"---",Таблица1[[#This Row],[LND]]+Таблица1[[#This Row],[Last LND]])</f>
        <v>---</v>
      </c>
      <c r="AB447" s="53" t="str">
        <f>IF(Таблица1[[#This Row],[MON]]=0,"---",Таблица1[[#This Row],[Last CAL]]+(Таблица1[[#This Row],[MON]]*30.4375))</f>
        <v>---</v>
      </c>
      <c r="AC447" s="54" t="str">
        <f>IF(Таблица1[[#This Row],[Next  F.H.]]="---","---",Таблица1[[#This Row],[Next  F.H.]]-$P$1)</f>
        <v>---</v>
      </c>
      <c r="AD447" s="54" t="str">
        <f>IF(Таблица1[[#This Row],[Next LND]]="---","---",Таблица1[[#This Row],[Next LND]]-$S$1)</f>
        <v>---</v>
      </c>
      <c r="AE447" s="54" t="str">
        <f>IF(Таблица1[[#This Row],[Next CAL]]="---","---",Таблица1[[#This Row],[Next CAL]]-$U$1)</f>
        <v>---</v>
      </c>
    </row>
    <row r="448" spans="2:31" ht="36" customHeight="1" x14ac:dyDescent="0.25">
      <c r="B448" s="160">
        <v>55</v>
      </c>
      <c r="C448" s="161" t="s">
        <v>126</v>
      </c>
      <c r="D448" s="162" t="s">
        <v>1618</v>
      </c>
      <c r="E448" s="163" t="s">
        <v>1619</v>
      </c>
      <c r="F448" s="163" t="s">
        <v>912</v>
      </c>
      <c r="G448" s="163"/>
      <c r="H448" s="163" t="s">
        <v>1420</v>
      </c>
      <c r="I448" s="164" t="s">
        <v>1617</v>
      </c>
      <c r="J448" s="165" t="s">
        <v>1597</v>
      </c>
      <c r="K448" s="162" t="s">
        <v>87</v>
      </c>
      <c r="L448" s="166" t="s">
        <v>52</v>
      </c>
      <c r="M448" s="167" t="s">
        <v>53</v>
      </c>
      <c r="N448" s="162" t="s">
        <v>619</v>
      </c>
      <c r="O448" s="168"/>
      <c r="P448" s="165"/>
      <c r="Q448" s="165"/>
      <c r="R448" s="169" t="str">
        <f>Таблица1[[#This Row],[Task number]]</f>
        <v>*55-20/368</v>
      </c>
      <c r="S448" s="170" t="str">
        <f>Таблица1[[#This Row],[Item Name]]&amp;" - "&amp;Таблица1[[#This Row],[Task Description]]&amp;". "&amp;Таблица1[[#This Row],[Data Module Reference]]</f>
        <v>Elevator hinges - Eddy current inspection. 12-B-55-20-01-00A-353A-A</v>
      </c>
      <c r="T448" s="171"/>
      <c r="U448" s="171"/>
      <c r="V448" s="171"/>
      <c r="W448" s="49"/>
      <c r="X448" s="49"/>
      <c r="Y448" s="50">
        <v>43769</v>
      </c>
      <c r="Z448" s="51" t="str">
        <f>IF(Таблица1[[#This Row],[F.H.]]=0,"---",Таблица1[[#This Row],[F.H.]]+Таблица1[[#This Row],[Last F.H.]])</f>
        <v>---</v>
      </c>
      <c r="AA448" s="52" t="str">
        <f>IF(Таблица1[[#This Row],[LND]]=0,"---",Таблица1[[#This Row],[LND]]+Таблица1[[#This Row],[Last LND]])</f>
        <v>---</v>
      </c>
      <c r="AB448" s="53" t="str">
        <f>IF(Таблица1[[#This Row],[MON]]=0,"---",Таблица1[[#This Row],[Last CAL]]+(Таблица1[[#This Row],[MON]]*30.4375))</f>
        <v>---</v>
      </c>
      <c r="AC448" s="54" t="str">
        <f>IF(Таблица1[[#This Row],[Next  F.H.]]="---","---",Таблица1[[#This Row],[Next  F.H.]]-$P$1)</f>
        <v>---</v>
      </c>
      <c r="AD448" s="54" t="str">
        <f>IF(Таблица1[[#This Row],[Next LND]]="---","---",Таблица1[[#This Row],[Next LND]]-$S$1)</f>
        <v>---</v>
      </c>
      <c r="AE448" s="54" t="str">
        <f>IF(Таблица1[[#This Row],[Next CAL]]="---","---",Таблица1[[#This Row],[Next CAL]]-$U$1)</f>
        <v>---</v>
      </c>
    </row>
    <row r="449" spans="2:31" ht="36" customHeight="1" x14ac:dyDescent="0.25">
      <c r="B449" s="160">
        <v>55</v>
      </c>
      <c r="C449" s="161" t="s">
        <v>126</v>
      </c>
      <c r="D449" s="162" t="s">
        <v>1620</v>
      </c>
      <c r="E449" s="163" t="s">
        <v>1621</v>
      </c>
      <c r="F449" s="163" t="s">
        <v>912</v>
      </c>
      <c r="G449" s="163"/>
      <c r="H449" s="163" t="s">
        <v>1420</v>
      </c>
      <c r="I449" s="164" t="s">
        <v>1454</v>
      </c>
      <c r="J449" s="165" t="s">
        <v>1597</v>
      </c>
      <c r="K449" s="162" t="s">
        <v>87</v>
      </c>
      <c r="L449" s="166" t="s">
        <v>52</v>
      </c>
      <c r="M449" s="167" t="s">
        <v>53</v>
      </c>
      <c r="N449" s="162" t="s">
        <v>619</v>
      </c>
      <c r="O449" s="168"/>
      <c r="P449" s="165"/>
      <c r="Q449" s="165"/>
      <c r="R449" s="169" t="str">
        <f>Таблица1[[#This Row],[Task number]]</f>
        <v>*55-30/370</v>
      </c>
      <c r="S449" s="170" t="str">
        <f>Таблица1[[#This Row],[Item Name]]&amp;" - "&amp;Таблица1[[#This Row],[Task Description]]&amp;". "&amp;Таблица1[[#This Row],[Data Module Reference]]</f>
        <v>Vertical stabilizer main and rear spar attachment to fuselage - Eddy current inspection. 12-B-53-30-02-00A-353A-A --- or  --- 12-B-55-30-03-00A-353A-A</v>
      </c>
      <c r="T449" s="171"/>
      <c r="U449" s="171"/>
      <c r="V449" s="171"/>
      <c r="W449" s="49"/>
      <c r="X449" s="49"/>
      <c r="Y449" s="50">
        <v>43769</v>
      </c>
      <c r="Z449" s="51" t="str">
        <f>IF(Таблица1[[#This Row],[F.H.]]=0,"---",Таблица1[[#This Row],[F.H.]]+Таблица1[[#This Row],[Last F.H.]])</f>
        <v>---</v>
      </c>
      <c r="AA449" s="52" t="str">
        <f>IF(Таблица1[[#This Row],[LND]]=0,"---",Таблица1[[#This Row],[LND]]+Таблица1[[#This Row],[Last LND]])</f>
        <v>---</v>
      </c>
      <c r="AB449" s="53" t="str">
        <f>IF(Таблица1[[#This Row],[MON]]=0,"---",Таблица1[[#This Row],[Last CAL]]+(Таблица1[[#This Row],[MON]]*30.4375))</f>
        <v>---</v>
      </c>
      <c r="AC449" s="54" t="str">
        <f>IF(Таблица1[[#This Row],[Next  F.H.]]="---","---",Таблица1[[#This Row],[Next  F.H.]]-$P$1)</f>
        <v>---</v>
      </c>
      <c r="AD449" s="54" t="str">
        <f>IF(Таблица1[[#This Row],[Next LND]]="---","---",Таблица1[[#This Row],[Next LND]]-$S$1)</f>
        <v>---</v>
      </c>
      <c r="AE449" s="54" t="str">
        <f>IF(Таблица1[[#This Row],[Next CAL]]="---","---",Таблица1[[#This Row],[Next CAL]]-$U$1)</f>
        <v>---</v>
      </c>
    </row>
    <row r="450" spans="2:31" ht="36" customHeight="1" x14ac:dyDescent="0.25">
      <c r="B450" s="160">
        <v>55</v>
      </c>
      <c r="C450" s="161" t="s">
        <v>126</v>
      </c>
      <c r="D450" s="162" t="s">
        <v>1622</v>
      </c>
      <c r="E450" s="163" t="s">
        <v>1623</v>
      </c>
      <c r="F450" s="163" t="s">
        <v>912</v>
      </c>
      <c r="G450" s="163"/>
      <c r="H450" s="163" t="s">
        <v>1420</v>
      </c>
      <c r="I450" s="164" t="s">
        <v>1624</v>
      </c>
      <c r="J450" s="165" t="s">
        <v>1597</v>
      </c>
      <c r="K450" s="162" t="s">
        <v>87</v>
      </c>
      <c r="L450" s="166" t="s">
        <v>52</v>
      </c>
      <c r="M450" s="167" t="s">
        <v>53</v>
      </c>
      <c r="N450" s="162" t="s">
        <v>619</v>
      </c>
      <c r="O450" s="168"/>
      <c r="P450" s="165"/>
      <c r="Q450" s="165"/>
      <c r="R450" s="169" t="str">
        <f>Таблица1[[#This Row],[Task number]]</f>
        <v>*55-30/371</v>
      </c>
      <c r="S450" s="170" t="str">
        <f>Таблица1[[#This Row],[Item Name]]&amp;" - "&amp;Таблица1[[#This Row],[Task Description]]&amp;". "&amp;Таблица1[[#This Row],[Data Module Reference]]</f>
        <v>Vertical stabilizer main attachment to horizontal stabilizer - Eddy current inspection. 12-B-55-00-00-00A-353A-A</v>
      </c>
      <c r="T450" s="171"/>
      <c r="U450" s="171"/>
      <c r="V450" s="171"/>
      <c r="W450" s="49"/>
      <c r="X450" s="49"/>
      <c r="Y450" s="50">
        <v>43769</v>
      </c>
      <c r="Z450" s="51" t="str">
        <f>IF(Таблица1[[#This Row],[F.H.]]=0,"---",Таблица1[[#This Row],[F.H.]]+Таблица1[[#This Row],[Last F.H.]])</f>
        <v>---</v>
      </c>
      <c r="AA450" s="52" t="str">
        <f>IF(Таблица1[[#This Row],[LND]]=0,"---",Таблица1[[#This Row],[LND]]+Таблица1[[#This Row],[Last LND]])</f>
        <v>---</v>
      </c>
      <c r="AB450" s="53" t="str">
        <f>IF(Таблица1[[#This Row],[MON]]=0,"---",Таблица1[[#This Row],[Last CAL]]+(Таблица1[[#This Row],[MON]]*30.4375))</f>
        <v>---</v>
      </c>
      <c r="AC450" s="54" t="str">
        <f>IF(Таблица1[[#This Row],[Next  F.H.]]="---","---",Таблица1[[#This Row],[Next  F.H.]]-$P$1)</f>
        <v>---</v>
      </c>
      <c r="AD450" s="54" t="str">
        <f>IF(Таблица1[[#This Row],[Next LND]]="---","---",Таблица1[[#This Row],[Next LND]]-$S$1)</f>
        <v>---</v>
      </c>
      <c r="AE450" s="54" t="str">
        <f>IF(Таблица1[[#This Row],[Next CAL]]="---","---",Таблица1[[#This Row],[Next CAL]]-$U$1)</f>
        <v>---</v>
      </c>
    </row>
    <row r="451" spans="2:31" ht="36" customHeight="1" x14ac:dyDescent="0.25">
      <c r="B451" s="160">
        <v>55</v>
      </c>
      <c r="C451" s="161" t="s">
        <v>126</v>
      </c>
      <c r="D451" s="162" t="s">
        <v>1625</v>
      </c>
      <c r="E451" s="163" t="s">
        <v>1626</v>
      </c>
      <c r="F451" s="163" t="s">
        <v>912</v>
      </c>
      <c r="G451" s="163"/>
      <c r="H451" s="163" t="s">
        <v>1420</v>
      </c>
      <c r="I451" s="164" t="s">
        <v>1627</v>
      </c>
      <c r="J451" s="165" t="s">
        <v>1597</v>
      </c>
      <c r="K451" s="162" t="s">
        <v>87</v>
      </c>
      <c r="L451" s="166" t="s">
        <v>52</v>
      </c>
      <c r="M451" s="167" t="s">
        <v>53</v>
      </c>
      <c r="N451" s="162" t="s">
        <v>619</v>
      </c>
      <c r="O451" s="168"/>
      <c r="P451" s="165"/>
      <c r="Q451" s="165"/>
      <c r="R451" s="169" t="str">
        <f>Таблица1[[#This Row],[Task number]]</f>
        <v>*55-30/372</v>
      </c>
      <c r="S451" s="170" t="str">
        <f>Таблица1[[#This Row],[Item Name]]&amp;" - "&amp;Таблица1[[#This Row],[Task Description]]&amp;". "&amp;Таблица1[[#This Row],[Data Module Reference]]</f>
        <v>Vertical stabilizer pitch trim actuator fitting and attachment - Eddy current inspection. 12-B-55-30-02-00A-353A-A</v>
      </c>
      <c r="T451" s="171"/>
      <c r="U451" s="171"/>
      <c r="V451" s="171"/>
      <c r="W451" s="49"/>
      <c r="X451" s="49"/>
      <c r="Y451" s="50">
        <v>43769</v>
      </c>
      <c r="Z451" s="51" t="str">
        <f>IF(Таблица1[[#This Row],[F.H.]]=0,"---",Таблица1[[#This Row],[F.H.]]+Таблица1[[#This Row],[Last F.H.]])</f>
        <v>---</v>
      </c>
      <c r="AA451" s="52" t="str">
        <f>IF(Таблица1[[#This Row],[LND]]=0,"---",Таблица1[[#This Row],[LND]]+Таблица1[[#This Row],[Last LND]])</f>
        <v>---</v>
      </c>
      <c r="AB451" s="53" t="str">
        <f>IF(Таблица1[[#This Row],[MON]]=0,"---",Таблица1[[#This Row],[Last CAL]]+(Таблица1[[#This Row],[MON]]*30.4375))</f>
        <v>---</v>
      </c>
      <c r="AC451" s="54" t="str">
        <f>IF(Таблица1[[#This Row],[Next  F.H.]]="---","---",Таблица1[[#This Row],[Next  F.H.]]-$P$1)</f>
        <v>---</v>
      </c>
      <c r="AD451" s="54" t="str">
        <f>IF(Таблица1[[#This Row],[Next LND]]="---","---",Таблица1[[#This Row],[Next LND]]-$S$1)</f>
        <v>---</v>
      </c>
      <c r="AE451" s="54" t="str">
        <f>IF(Таблица1[[#This Row],[Next CAL]]="---","---",Таблица1[[#This Row],[Next CAL]]-$U$1)</f>
        <v>---</v>
      </c>
    </row>
    <row r="452" spans="2:31" ht="36" customHeight="1" x14ac:dyDescent="0.25">
      <c r="B452" s="160">
        <v>55</v>
      </c>
      <c r="C452" s="161" t="s">
        <v>126</v>
      </c>
      <c r="D452" s="162" t="s">
        <v>1628</v>
      </c>
      <c r="E452" s="163" t="s">
        <v>1629</v>
      </c>
      <c r="F452" s="163" t="s">
        <v>912</v>
      </c>
      <c r="G452" s="163"/>
      <c r="H452" s="163" t="s">
        <v>1420</v>
      </c>
      <c r="I452" s="164" t="s">
        <v>1630</v>
      </c>
      <c r="J452" s="165" t="s">
        <v>1597</v>
      </c>
      <c r="K452" s="162" t="s">
        <v>87</v>
      </c>
      <c r="L452" s="166" t="s">
        <v>52</v>
      </c>
      <c r="M452" s="167" t="s">
        <v>53</v>
      </c>
      <c r="N452" s="162" t="s">
        <v>619</v>
      </c>
      <c r="O452" s="168"/>
      <c r="P452" s="165"/>
      <c r="Q452" s="165"/>
      <c r="R452" s="169" t="str">
        <f>Таблица1[[#This Row],[Task number]]</f>
        <v>*55-40/377</v>
      </c>
      <c r="S452" s="170" t="str">
        <f>Таблица1[[#This Row],[Item Name]]&amp;" - "&amp;Таблица1[[#This Row],[Task Description]]&amp;". "&amp;Таблица1[[#This Row],[Data Module Reference]]</f>
        <v>Rudder hinges - Eddy current inspection. 12-B-55-40-05-00A-353A-A</v>
      </c>
      <c r="T452" s="171"/>
      <c r="U452" s="171"/>
      <c r="V452" s="171"/>
      <c r="W452" s="49"/>
      <c r="X452" s="49"/>
      <c r="Y452" s="50">
        <v>43769</v>
      </c>
      <c r="Z452" s="51" t="str">
        <f>IF(Таблица1[[#This Row],[F.H.]]=0,"---",Таблица1[[#This Row],[F.H.]]+Таблица1[[#This Row],[Last F.H.]])</f>
        <v>---</v>
      </c>
      <c r="AA452" s="52" t="str">
        <f>IF(Таблица1[[#This Row],[LND]]=0,"---",Таблица1[[#This Row],[LND]]+Таблица1[[#This Row],[Last LND]])</f>
        <v>---</v>
      </c>
      <c r="AB452" s="53" t="str">
        <f>IF(Таблица1[[#This Row],[MON]]=0,"---",Таблица1[[#This Row],[Last CAL]]+(Таблица1[[#This Row],[MON]]*30.4375))</f>
        <v>---</v>
      </c>
      <c r="AC452" s="54" t="str">
        <f>IF(Таблица1[[#This Row],[Next  F.H.]]="---","---",Таблица1[[#This Row],[Next  F.H.]]-$P$1)</f>
        <v>---</v>
      </c>
      <c r="AD452" s="54" t="str">
        <f>IF(Таблица1[[#This Row],[Next LND]]="---","---",Таблица1[[#This Row],[Next LND]]-$S$1)</f>
        <v>---</v>
      </c>
      <c r="AE452" s="54" t="str">
        <f>IF(Таблица1[[#This Row],[Next CAL]]="---","---",Таблица1[[#This Row],[Next CAL]]-$U$1)</f>
        <v>---</v>
      </c>
    </row>
    <row r="453" spans="2:31" ht="36" customHeight="1" x14ac:dyDescent="0.25">
      <c r="B453" s="160">
        <v>52</v>
      </c>
      <c r="C453" s="172" t="s">
        <v>393</v>
      </c>
      <c r="D453" s="162" t="s">
        <v>1631</v>
      </c>
      <c r="E453" s="163" t="s">
        <v>403</v>
      </c>
      <c r="F453" s="163" t="s">
        <v>1448</v>
      </c>
      <c r="G453" s="163"/>
      <c r="H453" s="163" t="s">
        <v>1439</v>
      </c>
      <c r="I453" s="164" t="s">
        <v>1632</v>
      </c>
      <c r="J453" s="165" t="s">
        <v>1633</v>
      </c>
      <c r="K453" s="162" t="s">
        <v>87</v>
      </c>
      <c r="L453" s="166" t="s">
        <v>52</v>
      </c>
      <c r="M453" s="167" t="s">
        <v>53</v>
      </c>
      <c r="N453" s="162" t="s">
        <v>619</v>
      </c>
      <c r="O453" s="168"/>
      <c r="P453" s="165"/>
      <c r="Q453" s="165"/>
      <c r="R453" s="169" t="str">
        <f>Таблица1[[#This Row],[Task number]]</f>
        <v>*52-30/350</v>
      </c>
      <c r="S453" s="170" t="str">
        <f>Таблица1[[#This Row],[Item Name]]&amp;" - "&amp;Таблица1[[#This Row],[Task Description]]&amp;". "&amp;Таблица1[[#This Row],[Data Module Reference]]</f>
        <v>Cargo door - Examine all structural elements. 12-B-52-30-00-00A-310A-A</v>
      </c>
      <c r="T453" s="171"/>
      <c r="U453" s="171"/>
      <c r="V453" s="171"/>
      <c r="W453" s="49"/>
      <c r="X453" s="49"/>
      <c r="Y453" s="50">
        <v>43769</v>
      </c>
      <c r="Z453" s="51" t="str">
        <f>IF(Таблица1[[#This Row],[F.H.]]=0,"---",Таблица1[[#This Row],[F.H.]]+Таблица1[[#This Row],[Last F.H.]])</f>
        <v>---</v>
      </c>
      <c r="AA453" s="52" t="str">
        <f>IF(Таблица1[[#This Row],[LND]]=0,"---",Таблица1[[#This Row],[LND]]+Таблица1[[#This Row],[Last LND]])</f>
        <v>---</v>
      </c>
      <c r="AB453" s="53" t="str">
        <f>IF(Таблица1[[#This Row],[MON]]=0,"---",Таблица1[[#This Row],[Last CAL]]+(Таблица1[[#This Row],[MON]]*30.4375))</f>
        <v>---</v>
      </c>
      <c r="AC453" s="54" t="str">
        <f>IF(Таблица1[[#This Row],[Next  F.H.]]="---","---",Таблица1[[#This Row],[Next  F.H.]]-$P$1)</f>
        <v>---</v>
      </c>
      <c r="AD453" s="54" t="str">
        <f>IF(Таблица1[[#This Row],[Next LND]]="---","---",Таблица1[[#This Row],[Next LND]]-$S$1)</f>
        <v>---</v>
      </c>
      <c r="AE453" s="54" t="str">
        <f>IF(Таблица1[[#This Row],[Next CAL]]="---","---",Таблица1[[#This Row],[Next CAL]]-$U$1)</f>
        <v>---</v>
      </c>
    </row>
    <row r="454" spans="2:31" ht="36" customHeight="1" x14ac:dyDescent="0.25">
      <c r="B454" s="160">
        <v>53</v>
      </c>
      <c r="C454" s="161" t="s">
        <v>187</v>
      </c>
      <c r="D454" s="162" t="s">
        <v>1634</v>
      </c>
      <c r="E454" s="163" t="s">
        <v>1635</v>
      </c>
      <c r="F454" s="163" t="s">
        <v>1448</v>
      </c>
      <c r="G454" s="163"/>
      <c r="H454" s="163" t="s">
        <v>1439</v>
      </c>
      <c r="I454" s="164" t="s">
        <v>1636</v>
      </c>
      <c r="J454" s="165" t="s">
        <v>1633</v>
      </c>
      <c r="K454" s="162" t="s">
        <v>87</v>
      </c>
      <c r="L454" s="166" t="s">
        <v>52</v>
      </c>
      <c r="M454" s="167" t="s">
        <v>53</v>
      </c>
      <c r="N454" s="162" t="s">
        <v>619</v>
      </c>
      <c r="O454" s="168"/>
      <c r="P454" s="165"/>
      <c r="Q454" s="165"/>
      <c r="R454" s="169" t="str">
        <f>Таблица1[[#This Row],[Task number]]</f>
        <v>*53-00/352</v>
      </c>
      <c r="S454" s="170" t="str">
        <f>Таблица1[[#This Row],[Item Name]]&amp;" - "&amp;Таблица1[[#This Row],[Task Description]]&amp;". "&amp;Таблица1[[#This Row],[Data Module Reference]]</f>
        <v>Fuselage Frames 10 to 16 - Examine all structural elements. 12-B-53-10-00-00A-310A-A</v>
      </c>
      <c r="T454" s="171"/>
      <c r="U454" s="171"/>
      <c r="V454" s="171"/>
      <c r="W454" s="49"/>
      <c r="X454" s="49"/>
      <c r="Y454" s="50">
        <v>43769</v>
      </c>
      <c r="Z454" s="51" t="str">
        <f>IF(Таблица1[[#This Row],[F.H.]]=0,"---",Таблица1[[#This Row],[F.H.]]+Таблица1[[#This Row],[Last F.H.]])</f>
        <v>---</v>
      </c>
      <c r="AA454" s="52" t="str">
        <f>IF(Таблица1[[#This Row],[LND]]=0,"---",Таблица1[[#This Row],[LND]]+Таблица1[[#This Row],[Last LND]])</f>
        <v>---</v>
      </c>
      <c r="AB454" s="53" t="str">
        <f>IF(Таблица1[[#This Row],[MON]]=0,"---",Таблица1[[#This Row],[Last CAL]]+(Таблица1[[#This Row],[MON]]*30.4375))</f>
        <v>---</v>
      </c>
      <c r="AC454" s="54" t="str">
        <f>IF(Таблица1[[#This Row],[Next  F.H.]]="---","---",Таблица1[[#This Row],[Next  F.H.]]-$P$1)</f>
        <v>---</v>
      </c>
      <c r="AD454" s="54" t="str">
        <f>IF(Таблица1[[#This Row],[Next LND]]="---","---",Таблица1[[#This Row],[Next LND]]-$S$1)</f>
        <v>---</v>
      </c>
      <c r="AE454" s="54" t="str">
        <f>IF(Таблица1[[#This Row],[Next CAL]]="---","---",Таблица1[[#This Row],[Next CAL]]-$U$1)</f>
        <v>---</v>
      </c>
    </row>
    <row r="455" spans="2:31" ht="36" customHeight="1" x14ac:dyDescent="0.25">
      <c r="B455" s="160">
        <v>53</v>
      </c>
      <c r="C455" s="161" t="s">
        <v>187</v>
      </c>
      <c r="D455" s="162" t="s">
        <v>1637</v>
      </c>
      <c r="E455" s="163" t="s">
        <v>1638</v>
      </c>
      <c r="F455" s="163" t="s">
        <v>1448</v>
      </c>
      <c r="G455" s="163"/>
      <c r="H455" s="163" t="s">
        <v>1439</v>
      </c>
      <c r="I455" s="164" t="s">
        <v>1639</v>
      </c>
      <c r="J455" s="165" t="s">
        <v>1633</v>
      </c>
      <c r="K455" s="162" t="s">
        <v>87</v>
      </c>
      <c r="L455" s="166" t="s">
        <v>52</v>
      </c>
      <c r="M455" s="167" t="s">
        <v>53</v>
      </c>
      <c r="N455" s="162" t="s">
        <v>619</v>
      </c>
      <c r="O455" s="168"/>
      <c r="P455" s="165"/>
      <c r="Q455" s="165"/>
      <c r="R455" s="169" t="str">
        <f>Таблица1[[#This Row],[Task number]]</f>
        <v>*53-00/353</v>
      </c>
      <c r="S455" s="170" t="str">
        <f>Таблица1[[#This Row],[Item Name]]&amp;" - "&amp;Таблица1[[#This Row],[Task Description]]&amp;". "&amp;Таблица1[[#This Row],[Data Module Reference]]</f>
        <v>Fuselage Frames 16 to 36 - Examine all structural elements. 12-B-53-20-00-00A-310A-A</v>
      </c>
      <c r="T455" s="171"/>
      <c r="U455" s="171"/>
      <c r="V455" s="171"/>
      <c r="W455" s="49"/>
      <c r="X455" s="49"/>
      <c r="Y455" s="50">
        <v>43769</v>
      </c>
      <c r="Z455" s="51" t="str">
        <f>IF(Таблица1[[#This Row],[F.H.]]=0,"---",Таблица1[[#This Row],[F.H.]]+Таблица1[[#This Row],[Last F.H.]])</f>
        <v>---</v>
      </c>
      <c r="AA455" s="52" t="str">
        <f>IF(Таблица1[[#This Row],[LND]]=0,"---",Таблица1[[#This Row],[LND]]+Таблица1[[#This Row],[Last LND]])</f>
        <v>---</v>
      </c>
      <c r="AB455" s="53" t="str">
        <f>IF(Таблица1[[#This Row],[MON]]=0,"---",Таблица1[[#This Row],[Last CAL]]+(Таблица1[[#This Row],[MON]]*30.4375))</f>
        <v>---</v>
      </c>
      <c r="AC455" s="54" t="str">
        <f>IF(Таблица1[[#This Row],[Next  F.H.]]="---","---",Таблица1[[#This Row],[Next  F.H.]]-$P$1)</f>
        <v>---</v>
      </c>
      <c r="AD455" s="54" t="str">
        <f>IF(Таблица1[[#This Row],[Next LND]]="---","---",Таблица1[[#This Row],[Next LND]]-$S$1)</f>
        <v>---</v>
      </c>
      <c r="AE455" s="54" t="str">
        <f>IF(Таблица1[[#This Row],[Next CAL]]="---","---",Таблица1[[#This Row],[Next CAL]]-$U$1)</f>
        <v>---</v>
      </c>
    </row>
    <row r="456" spans="2:31" ht="36" customHeight="1" x14ac:dyDescent="0.25">
      <c r="B456" s="160">
        <v>53</v>
      </c>
      <c r="C456" s="161" t="s">
        <v>187</v>
      </c>
      <c r="D456" s="162" t="s">
        <v>1640</v>
      </c>
      <c r="E456" s="163" t="s">
        <v>1641</v>
      </c>
      <c r="F456" s="163" t="s">
        <v>1448</v>
      </c>
      <c r="G456" s="163"/>
      <c r="H456" s="163" t="s">
        <v>1439</v>
      </c>
      <c r="I456" s="164" t="s">
        <v>1642</v>
      </c>
      <c r="J456" s="165" t="s">
        <v>1633</v>
      </c>
      <c r="K456" s="162" t="s">
        <v>87</v>
      </c>
      <c r="L456" s="166" t="s">
        <v>52</v>
      </c>
      <c r="M456" s="167" t="s">
        <v>53</v>
      </c>
      <c r="N456" s="162" t="s">
        <v>619</v>
      </c>
      <c r="O456" s="168"/>
      <c r="P456" s="165"/>
      <c r="Q456" s="165"/>
      <c r="R456" s="169" t="str">
        <f>Таблица1[[#This Row],[Task number]]</f>
        <v>*53-00/354</v>
      </c>
      <c r="S456" s="170" t="str">
        <f>Таблица1[[#This Row],[Item Name]]&amp;" - "&amp;Таблица1[[#This Row],[Task Description]]&amp;". "&amp;Таблица1[[#This Row],[Data Module Reference]]</f>
        <v>Fuselage Frames 36 to 43 - Examine all structural elements. 12-B-53-30-00-00A-310A-A</v>
      </c>
      <c r="T456" s="171"/>
      <c r="U456" s="171"/>
      <c r="V456" s="171"/>
      <c r="W456" s="49"/>
      <c r="X456" s="49"/>
      <c r="Y456" s="50">
        <v>43769</v>
      </c>
      <c r="Z456" s="51" t="str">
        <f>IF(Таблица1[[#This Row],[F.H.]]=0,"---",Таблица1[[#This Row],[F.H.]]+Таблица1[[#This Row],[Last F.H.]])</f>
        <v>---</v>
      </c>
      <c r="AA456" s="52" t="str">
        <f>IF(Таблица1[[#This Row],[LND]]=0,"---",Таблица1[[#This Row],[LND]]+Таблица1[[#This Row],[Last LND]])</f>
        <v>---</v>
      </c>
      <c r="AB456" s="53" t="str">
        <f>IF(Таблица1[[#This Row],[MON]]=0,"---",Таблица1[[#This Row],[Last CAL]]+(Таблица1[[#This Row],[MON]]*30.4375))</f>
        <v>---</v>
      </c>
      <c r="AC456" s="54" t="str">
        <f>IF(Таблица1[[#This Row],[Next  F.H.]]="---","---",Таблица1[[#This Row],[Next  F.H.]]-$P$1)</f>
        <v>---</v>
      </c>
      <c r="AD456" s="54" t="str">
        <f>IF(Таблица1[[#This Row],[Next LND]]="---","---",Таблица1[[#This Row],[Next LND]]-$S$1)</f>
        <v>---</v>
      </c>
      <c r="AE456" s="54" t="str">
        <f>IF(Таблица1[[#This Row],[Next CAL]]="---","---",Таблица1[[#This Row],[Next CAL]]-$U$1)</f>
        <v>---</v>
      </c>
    </row>
    <row r="457" spans="2:31" ht="36" customHeight="1" x14ac:dyDescent="0.25">
      <c r="B457" s="160">
        <v>53</v>
      </c>
      <c r="C457" s="161" t="s">
        <v>187</v>
      </c>
      <c r="D457" s="162" t="s">
        <v>1643</v>
      </c>
      <c r="E457" s="163" t="s">
        <v>1644</v>
      </c>
      <c r="F457" s="163" t="s">
        <v>96</v>
      </c>
      <c r="G457" s="163"/>
      <c r="H457" s="163" t="s">
        <v>1439</v>
      </c>
      <c r="I457" s="164" t="s">
        <v>1645</v>
      </c>
      <c r="J457" s="165" t="s">
        <v>1633</v>
      </c>
      <c r="K457" s="162" t="s">
        <v>87</v>
      </c>
      <c r="L457" s="166" t="s">
        <v>52</v>
      </c>
      <c r="M457" s="167" t="s">
        <v>53</v>
      </c>
      <c r="N457" s="162" t="s">
        <v>619</v>
      </c>
      <c r="O457" s="168"/>
      <c r="P457" s="165"/>
      <c r="Q457" s="165"/>
      <c r="R457" s="169" t="str">
        <f>Таблица1[[#This Row],[Task number]]</f>
        <v>*53-00/355</v>
      </c>
      <c r="S457" s="170" t="str">
        <f>Таблица1[[#This Row],[Item Name]]&amp;" - "&amp;Таблица1[[#This Row],[Task Description]]&amp;". "&amp;Таблица1[[#This Row],[Data Module Reference]]</f>
        <v>Antenna structure - Examine. 12-B-53-00-00-00A-310A-A</v>
      </c>
      <c r="T457" s="171"/>
      <c r="U457" s="171"/>
      <c r="V457" s="171"/>
      <c r="W457" s="49"/>
      <c r="X457" s="49"/>
      <c r="Y457" s="50">
        <v>43769</v>
      </c>
      <c r="Z457" s="51" t="str">
        <f>IF(Таблица1[[#This Row],[F.H.]]=0,"---",Таблица1[[#This Row],[F.H.]]+Таблица1[[#This Row],[Last F.H.]])</f>
        <v>---</v>
      </c>
      <c r="AA457" s="52" t="str">
        <f>IF(Таблица1[[#This Row],[LND]]=0,"---",Таблица1[[#This Row],[LND]]+Таблица1[[#This Row],[Last LND]])</f>
        <v>---</v>
      </c>
      <c r="AB457" s="53" t="str">
        <f>IF(Таблица1[[#This Row],[MON]]=0,"---",Таблица1[[#This Row],[Last CAL]]+(Таблица1[[#This Row],[MON]]*30.4375))</f>
        <v>---</v>
      </c>
      <c r="AC457" s="54" t="str">
        <f>IF(Таблица1[[#This Row],[Next  F.H.]]="---","---",Таблица1[[#This Row],[Next  F.H.]]-$P$1)</f>
        <v>---</v>
      </c>
      <c r="AD457" s="54" t="str">
        <f>IF(Таблица1[[#This Row],[Next LND]]="---","---",Таблица1[[#This Row],[Next LND]]-$S$1)</f>
        <v>---</v>
      </c>
      <c r="AE457" s="54" t="str">
        <f>IF(Таблица1[[#This Row],[Next CAL]]="---","---",Таблица1[[#This Row],[Next CAL]]-$U$1)</f>
        <v>---</v>
      </c>
    </row>
    <row r="458" spans="2:31" ht="36" customHeight="1" x14ac:dyDescent="0.25">
      <c r="B458" s="160">
        <v>55</v>
      </c>
      <c r="C458" s="161" t="s">
        <v>126</v>
      </c>
      <c r="D458" s="162" t="s">
        <v>1646</v>
      </c>
      <c r="E458" s="163" t="s">
        <v>634</v>
      </c>
      <c r="F458" s="163" t="s">
        <v>96</v>
      </c>
      <c r="G458" s="163"/>
      <c r="H458" s="163" t="s">
        <v>1439</v>
      </c>
      <c r="I458" s="164" t="s">
        <v>1647</v>
      </c>
      <c r="J458" s="165" t="s">
        <v>1633</v>
      </c>
      <c r="K458" s="162" t="s">
        <v>87</v>
      </c>
      <c r="L458" s="166" t="s">
        <v>52</v>
      </c>
      <c r="M458" s="167" t="s">
        <v>53</v>
      </c>
      <c r="N458" s="162" t="s">
        <v>619</v>
      </c>
      <c r="O458" s="168"/>
      <c r="P458" s="165"/>
      <c r="Q458" s="165"/>
      <c r="R458" s="169" t="str">
        <f>Таблица1[[#This Row],[Task number]]</f>
        <v>*55-20/362</v>
      </c>
      <c r="S458" s="170" t="str">
        <f>Таблица1[[#This Row],[Item Name]]&amp;" - "&amp;Таблица1[[#This Row],[Task Description]]&amp;". "&amp;Таблица1[[#This Row],[Data Module Reference]]</f>
        <v>Elevator - Examine. 12-B-55-20-00-00A-310A-A</v>
      </c>
      <c r="T458" s="171"/>
      <c r="U458" s="171"/>
      <c r="V458" s="171"/>
      <c r="W458" s="49"/>
      <c r="X458" s="49"/>
      <c r="Y458" s="50">
        <v>43769</v>
      </c>
      <c r="Z458" s="51" t="str">
        <f>IF(Таблица1[[#This Row],[F.H.]]=0,"---",Таблица1[[#This Row],[F.H.]]+Таблица1[[#This Row],[Last F.H.]])</f>
        <v>---</v>
      </c>
      <c r="AA458" s="52" t="str">
        <f>IF(Таблица1[[#This Row],[LND]]=0,"---",Таблица1[[#This Row],[LND]]+Таблица1[[#This Row],[Last LND]])</f>
        <v>---</v>
      </c>
      <c r="AB458" s="53" t="str">
        <f>IF(Таблица1[[#This Row],[MON]]=0,"---",Таблица1[[#This Row],[Last CAL]]+(Таблица1[[#This Row],[MON]]*30.4375))</f>
        <v>---</v>
      </c>
      <c r="AC458" s="54" t="str">
        <f>IF(Таблица1[[#This Row],[Next  F.H.]]="---","---",Таблица1[[#This Row],[Next  F.H.]]-$P$1)</f>
        <v>---</v>
      </c>
      <c r="AD458" s="54" t="str">
        <f>IF(Таблица1[[#This Row],[Next LND]]="---","---",Таблица1[[#This Row],[Next LND]]-$S$1)</f>
        <v>---</v>
      </c>
      <c r="AE458" s="54" t="str">
        <f>IF(Таблица1[[#This Row],[Next CAL]]="---","---",Таблица1[[#This Row],[Next CAL]]-$U$1)</f>
        <v>---</v>
      </c>
    </row>
    <row r="459" spans="2:31" ht="36" customHeight="1" x14ac:dyDescent="0.25">
      <c r="B459" s="160">
        <v>55</v>
      </c>
      <c r="C459" s="161" t="s">
        <v>126</v>
      </c>
      <c r="D459" s="162" t="s">
        <v>1648</v>
      </c>
      <c r="E459" s="163" t="s">
        <v>1649</v>
      </c>
      <c r="F459" s="163" t="s">
        <v>96</v>
      </c>
      <c r="G459" s="163"/>
      <c r="H459" s="163" t="s">
        <v>1439</v>
      </c>
      <c r="I459" s="164" t="s">
        <v>1650</v>
      </c>
      <c r="J459" s="165" t="s">
        <v>1633</v>
      </c>
      <c r="K459" s="162" t="s">
        <v>87</v>
      </c>
      <c r="L459" s="166" t="s">
        <v>52</v>
      </c>
      <c r="M459" s="167" t="s">
        <v>53</v>
      </c>
      <c r="N459" s="162" t="s">
        <v>619</v>
      </c>
      <c r="O459" s="168"/>
      <c r="P459" s="165"/>
      <c r="Q459" s="165"/>
      <c r="R459" s="169" t="str">
        <f>Таблица1[[#This Row],[Task number]]</f>
        <v>*55-30/369</v>
      </c>
      <c r="S459" s="170" t="str">
        <f>Таблица1[[#This Row],[Item Name]]&amp;" - "&amp;Таблица1[[#This Row],[Task Description]]&amp;". "&amp;Таблица1[[#This Row],[Data Module Reference]]</f>
        <v>Vertical stabilizer - Examine. 12-B-55-30-00-00A-310A-A</v>
      </c>
      <c r="T459" s="171"/>
      <c r="U459" s="171"/>
      <c r="V459" s="171"/>
      <c r="W459" s="49"/>
      <c r="X459" s="49"/>
      <c r="Y459" s="50">
        <v>43769</v>
      </c>
      <c r="Z459" s="51" t="str">
        <f>IF(Таблица1[[#This Row],[F.H.]]=0,"---",Таблица1[[#This Row],[F.H.]]+Таблица1[[#This Row],[Last F.H.]])</f>
        <v>---</v>
      </c>
      <c r="AA459" s="52" t="str">
        <f>IF(Таблица1[[#This Row],[LND]]=0,"---",Таблица1[[#This Row],[LND]]+Таблица1[[#This Row],[Last LND]])</f>
        <v>---</v>
      </c>
      <c r="AB459" s="53" t="str">
        <f>IF(Таблица1[[#This Row],[MON]]=0,"---",Таблица1[[#This Row],[Last CAL]]+(Таблица1[[#This Row],[MON]]*30.4375))</f>
        <v>---</v>
      </c>
      <c r="AC459" s="54" t="str">
        <f>IF(Таблица1[[#This Row],[Next  F.H.]]="---","---",Таблица1[[#This Row],[Next  F.H.]]-$P$1)</f>
        <v>---</v>
      </c>
      <c r="AD459" s="54" t="str">
        <f>IF(Таблица1[[#This Row],[Next LND]]="---","---",Таблица1[[#This Row],[Next LND]]-$S$1)</f>
        <v>---</v>
      </c>
      <c r="AE459" s="54" t="str">
        <f>IF(Таблица1[[#This Row],[Next CAL]]="---","---",Таблица1[[#This Row],[Next CAL]]-$U$1)</f>
        <v>---</v>
      </c>
    </row>
    <row r="460" spans="2:31" ht="36" customHeight="1" x14ac:dyDescent="0.25">
      <c r="B460" s="160">
        <v>55</v>
      </c>
      <c r="C460" s="161" t="s">
        <v>126</v>
      </c>
      <c r="D460" s="162" t="s">
        <v>1651</v>
      </c>
      <c r="E460" s="163" t="s">
        <v>624</v>
      </c>
      <c r="F460" s="163" t="s">
        <v>96</v>
      </c>
      <c r="G460" s="163"/>
      <c r="H460" s="163" t="s">
        <v>1439</v>
      </c>
      <c r="I460" s="164" t="s">
        <v>1652</v>
      </c>
      <c r="J460" s="165" t="s">
        <v>1633</v>
      </c>
      <c r="K460" s="162" t="s">
        <v>87</v>
      </c>
      <c r="L460" s="166" t="s">
        <v>52</v>
      </c>
      <c r="M460" s="167" t="s">
        <v>53</v>
      </c>
      <c r="N460" s="162" t="s">
        <v>619</v>
      </c>
      <c r="O460" s="168"/>
      <c r="P460" s="165"/>
      <c r="Q460" s="165"/>
      <c r="R460" s="169" t="str">
        <f>Таблица1[[#This Row],[Task number]]</f>
        <v>*55-40/373</v>
      </c>
      <c r="S460" s="170" t="str">
        <f>Таблица1[[#This Row],[Item Name]]&amp;" - "&amp;Таблица1[[#This Row],[Task Description]]&amp;". "&amp;Таблица1[[#This Row],[Data Module Reference]]</f>
        <v>Rudder - Examine. 12-B-55-40-00-00A-310A-A</v>
      </c>
      <c r="T460" s="171"/>
      <c r="U460" s="171"/>
      <c r="V460" s="171"/>
      <c r="W460" s="49"/>
      <c r="X460" s="49"/>
      <c r="Y460" s="50">
        <v>43769</v>
      </c>
      <c r="Z460" s="51" t="str">
        <f>IF(Таблица1[[#This Row],[F.H.]]=0,"---",Таблица1[[#This Row],[F.H.]]+Таблица1[[#This Row],[Last F.H.]])</f>
        <v>---</v>
      </c>
      <c r="AA460" s="52" t="str">
        <f>IF(Таблица1[[#This Row],[LND]]=0,"---",Таблица1[[#This Row],[LND]]+Таблица1[[#This Row],[Last LND]])</f>
        <v>---</v>
      </c>
      <c r="AB460" s="53" t="str">
        <f>IF(Таблица1[[#This Row],[MON]]=0,"---",Таблица1[[#This Row],[Last CAL]]+(Таблица1[[#This Row],[MON]]*30.4375))</f>
        <v>---</v>
      </c>
      <c r="AC460" s="54" t="str">
        <f>IF(Таблица1[[#This Row],[Next  F.H.]]="---","---",Таблица1[[#This Row],[Next  F.H.]]-$P$1)</f>
        <v>---</v>
      </c>
      <c r="AD460" s="54" t="str">
        <f>IF(Таблица1[[#This Row],[Next LND]]="---","---",Таблица1[[#This Row],[Next LND]]-$S$1)</f>
        <v>---</v>
      </c>
      <c r="AE460" s="54" t="str">
        <f>IF(Таблица1[[#This Row],[Next CAL]]="---","---",Таблица1[[#This Row],[Next CAL]]-$U$1)</f>
        <v>---</v>
      </c>
    </row>
    <row r="461" spans="2:31" ht="36" customHeight="1" x14ac:dyDescent="0.25">
      <c r="B461" s="160">
        <v>56</v>
      </c>
      <c r="C461" s="161" t="s">
        <v>140</v>
      </c>
      <c r="D461" s="162" t="s">
        <v>1653</v>
      </c>
      <c r="E461" s="163" t="s">
        <v>1654</v>
      </c>
      <c r="F461" s="163" t="s">
        <v>1655</v>
      </c>
      <c r="G461" s="163" t="s">
        <v>1656</v>
      </c>
      <c r="H461" s="163" t="s">
        <v>1439</v>
      </c>
      <c r="I461" s="164" t="s">
        <v>1657</v>
      </c>
      <c r="J461" s="165" t="s">
        <v>1633</v>
      </c>
      <c r="K461" s="162" t="s">
        <v>87</v>
      </c>
      <c r="L461" s="166" t="s">
        <v>52</v>
      </c>
      <c r="M461" s="167" t="s">
        <v>53</v>
      </c>
      <c r="N461" s="162" t="s">
        <v>619</v>
      </c>
      <c r="O461" s="168"/>
      <c r="P461" s="165"/>
      <c r="Q461" s="165"/>
      <c r="R461" s="169" t="str">
        <f>Таблица1[[#This Row],[Task number]]</f>
        <v>*56-11/378</v>
      </c>
      <c r="S461" s="170" t="str">
        <f>Таблица1[[#This Row],[Item Name]]&amp;" - "&amp;Таблица1[[#This Row],[Task Description]]&amp;". "&amp;Таблица1[[#This Row],[Data Module Reference]]</f>
        <v>Windshield LH and RH and cockpit side windows - Examine with windshield and side windows removed. 12-B-56-11-01-00A-310A-A --- and  --- 12-B-56-11-02-00A-310A-A --- and  --- 12-B-53-10-16-00A-310A-A</v>
      </c>
      <c r="T461" s="171"/>
      <c r="U461" s="171"/>
      <c r="V461" s="171"/>
      <c r="W461" s="49"/>
      <c r="X461" s="49"/>
      <c r="Y461" s="50">
        <v>43769</v>
      </c>
      <c r="Z461" s="51" t="str">
        <f>IF(Таблица1[[#This Row],[F.H.]]=0,"---",Таблица1[[#This Row],[F.H.]]+Таблица1[[#This Row],[Last F.H.]])</f>
        <v>---</v>
      </c>
      <c r="AA461" s="52" t="str">
        <f>IF(Таблица1[[#This Row],[LND]]=0,"---",Таблица1[[#This Row],[LND]]+Таблица1[[#This Row],[Last LND]])</f>
        <v>---</v>
      </c>
      <c r="AB461" s="53" t="str">
        <f>IF(Таблица1[[#This Row],[MON]]=0,"---",Таблица1[[#This Row],[Last CAL]]+(Таблица1[[#This Row],[MON]]*30.4375))</f>
        <v>---</v>
      </c>
      <c r="AC461" s="54" t="str">
        <f>IF(Таблица1[[#This Row],[Next  F.H.]]="---","---",Таблица1[[#This Row],[Next  F.H.]]-$P$1)</f>
        <v>---</v>
      </c>
      <c r="AD461" s="54" t="str">
        <f>IF(Таблица1[[#This Row],[Next LND]]="---","---",Таблица1[[#This Row],[Next LND]]-$S$1)</f>
        <v>---</v>
      </c>
      <c r="AE461" s="54" t="str">
        <f>IF(Таблица1[[#This Row],[Next CAL]]="---","---",Таблица1[[#This Row],[Next CAL]]-$U$1)</f>
        <v>---</v>
      </c>
    </row>
    <row r="462" spans="2:31" ht="36" customHeight="1" x14ac:dyDescent="0.25">
      <c r="B462" s="160">
        <v>57</v>
      </c>
      <c r="C462" s="161" t="s">
        <v>147</v>
      </c>
      <c r="D462" s="162" t="s">
        <v>1658</v>
      </c>
      <c r="E462" s="163" t="s">
        <v>1659</v>
      </c>
      <c r="F462" s="163" t="s">
        <v>96</v>
      </c>
      <c r="G462" s="163"/>
      <c r="H462" s="163" t="s">
        <v>1439</v>
      </c>
      <c r="I462" s="164" t="s">
        <v>1660</v>
      </c>
      <c r="J462" s="165" t="s">
        <v>1633</v>
      </c>
      <c r="K462" s="162" t="s">
        <v>87</v>
      </c>
      <c r="L462" s="166" t="s">
        <v>52</v>
      </c>
      <c r="M462" s="167" t="s">
        <v>53</v>
      </c>
      <c r="N462" s="162" t="s">
        <v>619</v>
      </c>
      <c r="O462" s="168"/>
      <c r="P462" s="165"/>
      <c r="Q462" s="165"/>
      <c r="R462" s="169" t="str">
        <f>Таблица1[[#This Row],[Task number]]</f>
        <v>*57-60/393</v>
      </c>
      <c r="S462" s="170" t="str">
        <f>Таблица1[[#This Row],[Item Name]]&amp;" - "&amp;Таблица1[[#This Row],[Task Description]]&amp;". "&amp;Таблица1[[#This Row],[Data Module Reference]]</f>
        <v>Aileron - Examine. 12-B-57-60-00-00A-310A-A</v>
      </c>
      <c r="T462" s="171"/>
      <c r="U462" s="171"/>
      <c r="V462" s="171"/>
      <c r="W462" s="49"/>
      <c r="X462" s="49"/>
      <c r="Y462" s="50">
        <v>43769</v>
      </c>
      <c r="Z462" s="51" t="str">
        <f>IF(Таблица1[[#This Row],[F.H.]]=0,"---",Таблица1[[#This Row],[F.H.]]+Таблица1[[#This Row],[Last F.H.]])</f>
        <v>---</v>
      </c>
      <c r="AA462" s="52" t="str">
        <f>IF(Таблица1[[#This Row],[LND]]=0,"---",Таблица1[[#This Row],[LND]]+Таблица1[[#This Row],[Last LND]])</f>
        <v>---</v>
      </c>
      <c r="AB462" s="53" t="str">
        <f>IF(Таблица1[[#This Row],[MON]]=0,"---",Таблица1[[#This Row],[Last CAL]]+(Таблица1[[#This Row],[MON]]*30.4375))</f>
        <v>---</v>
      </c>
      <c r="AC462" s="54" t="str">
        <f>IF(Таблица1[[#This Row],[Next  F.H.]]="---","---",Таблица1[[#This Row],[Next  F.H.]]-$P$1)</f>
        <v>---</v>
      </c>
      <c r="AD462" s="54" t="str">
        <f>IF(Таблица1[[#This Row],[Next LND]]="---","---",Таблица1[[#This Row],[Next LND]]-$S$1)</f>
        <v>---</v>
      </c>
      <c r="AE462" s="54" t="str">
        <f>IF(Таблица1[[#This Row],[Next CAL]]="---","---",Таблица1[[#This Row],[Next CAL]]-$U$1)</f>
        <v>---</v>
      </c>
    </row>
    <row r="463" spans="2:31" ht="36" customHeight="1" x14ac:dyDescent="0.25">
      <c r="B463" s="160">
        <v>52</v>
      </c>
      <c r="C463" s="161" t="s">
        <v>393</v>
      </c>
      <c r="D463" s="162" t="s">
        <v>1661</v>
      </c>
      <c r="E463" s="163" t="s">
        <v>1662</v>
      </c>
      <c r="F463" s="163" t="s">
        <v>912</v>
      </c>
      <c r="G463" s="163"/>
      <c r="H463" s="163" t="s">
        <v>1663</v>
      </c>
      <c r="I463" s="164" t="s">
        <v>1664</v>
      </c>
      <c r="J463" s="165" t="s">
        <v>1665</v>
      </c>
      <c r="K463" s="162" t="s">
        <v>87</v>
      </c>
      <c r="L463" s="166" t="s">
        <v>52</v>
      </c>
      <c r="M463" s="167" t="s">
        <v>53</v>
      </c>
      <c r="N463" s="162" t="s">
        <v>619</v>
      </c>
      <c r="O463" s="168"/>
      <c r="P463" s="165"/>
      <c r="Q463" s="165"/>
      <c r="R463" s="169" t="str">
        <f>Таблица1[[#This Row],[Task number]]</f>
        <v>52-10/406</v>
      </c>
      <c r="S463" s="170" t="str">
        <f>Таблица1[[#This Row],[Item Name]]&amp;" - "&amp;Таблица1[[#This Row],[Task Description]]&amp;". "&amp;Таблица1[[#This Row],[Data Module Reference]]</f>
        <v>Passenger/crew door skin - Eddy current inspection. 12-B-52-10-01-00A-353A-A</v>
      </c>
      <c r="T463" s="171"/>
      <c r="U463" s="171"/>
      <c r="V463" s="171"/>
      <c r="W463" s="49"/>
      <c r="X463" s="49"/>
      <c r="Y463" s="50">
        <v>43769</v>
      </c>
      <c r="Z463" s="51" t="str">
        <f>IF(Таблица1[[#This Row],[F.H.]]=0,"---",Таблица1[[#This Row],[F.H.]]+Таблица1[[#This Row],[Last F.H.]])</f>
        <v>---</v>
      </c>
      <c r="AA463" s="52" t="str">
        <f>IF(Таблица1[[#This Row],[LND]]=0,"---",Таблица1[[#This Row],[LND]]+Таблица1[[#This Row],[Last LND]])</f>
        <v>---</v>
      </c>
      <c r="AB463" s="53" t="str">
        <f>IF(Таблица1[[#This Row],[MON]]=0,"---",Таблица1[[#This Row],[Last CAL]]+(Таблица1[[#This Row],[MON]]*30.4375))</f>
        <v>---</v>
      </c>
      <c r="AC463" s="54" t="str">
        <f>IF(Таблица1[[#This Row],[Next  F.H.]]="---","---",Таблица1[[#This Row],[Next  F.H.]]-$P$1)</f>
        <v>---</v>
      </c>
      <c r="AD463" s="54" t="str">
        <f>IF(Таблица1[[#This Row],[Next LND]]="---","---",Таблица1[[#This Row],[Next LND]]-$S$1)</f>
        <v>---</v>
      </c>
      <c r="AE463" s="54" t="str">
        <f>IF(Таблица1[[#This Row],[Next CAL]]="---","---",Таблица1[[#This Row],[Next CAL]]-$U$1)</f>
        <v>---</v>
      </c>
    </row>
    <row r="464" spans="2:31" ht="36" customHeight="1" x14ac:dyDescent="0.25">
      <c r="B464" s="160">
        <v>52</v>
      </c>
      <c r="C464" s="161" t="s">
        <v>393</v>
      </c>
      <c r="D464" s="162" t="s">
        <v>1666</v>
      </c>
      <c r="E464" s="163" t="s">
        <v>1667</v>
      </c>
      <c r="F464" s="163" t="s">
        <v>912</v>
      </c>
      <c r="G464" s="163"/>
      <c r="H464" s="163" t="s">
        <v>1663</v>
      </c>
      <c r="I464" s="164" t="s">
        <v>1668</v>
      </c>
      <c r="J464" s="165" t="s">
        <v>1665</v>
      </c>
      <c r="K464" s="162" t="s">
        <v>87</v>
      </c>
      <c r="L464" s="166" t="s">
        <v>52</v>
      </c>
      <c r="M464" s="167" t="s">
        <v>53</v>
      </c>
      <c r="N464" s="162" t="s">
        <v>619</v>
      </c>
      <c r="O464" s="168"/>
      <c r="P464" s="165"/>
      <c r="Q464" s="165"/>
      <c r="R464" s="169" t="str">
        <f>Таблица1[[#This Row],[Task number]]</f>
        <v>52-30/408</v>
      </c>
      <c r="S464" s="170" t="str">
        <f>Таблица1[[#This Row],[Item Name]]&amp;" - "&amp;Таблица1[[#This Row],[Task Description]]&amp;". "&amp;Таблица1[[#This Row],[Data Module Reference]]</f>
        <v>Cargo door skin - Eddy current inspection. 12-B-52-30-01-00A-353A-A</v>
      </c>
      <c r="T464" s="171"/>
      <c r="U464" s="171"/>
      <c r="V464" s="171"/>
      <c r="W464" s="49"/>
      <c r="X464" s="49"/>
      <c r="Y464" s="50">
        <v>43769</v>
      </c>
      <c r="Z464" s="51" t="str">
        <f>IF(Таблица1[[#This Row],[F.H.]]=0,"---",Таблица1[[#This Row],[F.H.]]+Таблица1[[#This Row],[Last F.H.]])</f>
        <v>---</v>
      </c>
      <c r="AA464" s="52" t="str">
        <f>IF(Таблица1[[#This Row],[LND]]=0,"---",Таблица1[[#This Row],[LND]]+Таблица1[[#This Row],[Last LND]])</f>
        <v>---</v>
      </c>
      <c r="AB464" s="53" t="str">
        <f>IF(Таблица1[[#This Row],[MON]]=0,"---",Таблица1[[#This Row],[Last CAL]]+(Таблица1[[#This Row],[MON]]*30.4375))</f>
        <v>---</v>
      </c>
      <c r="AC464" s="54" t="str">
        <f>IF(Таблица1[[#This Row],[Next  F.H.]]="---","---",Таблица1[[#This Row],[Next  F.H.]]-$P$1)</f>
        <v>---</v>
      </c>
      <c r="AD464" s="54" t="str">
        <f>IF(Таблица1[[#This Row],[Next LND]]="---","---",Таблица1[[#This Row],[Next LND]]-$S$1)</f>
        <v>---</v>
      </c>
      <c r="AE464" s="54" t="str">
        <f>IF(Таблица1[[#This Row],[Next CAL]]="---","---",Таблица1[[#This Row],[Next CAL]]-$U$1)</f>
        <v>---</v>
      </c>
    </row>
    <row r="465" spans="2:31" ht="36" customHeight="1" x14ac:dyDescent="0.25">
      <c r="B465" s="160">
        <v>57</v>
      </c>
      <c r="C465" s="161" t="s">
        <v>147</v>
      </c>
      <c r="D465" s="162" t="s">
        <v>1669</v>
      </c>
      <c r="E465" s="163" t="s">
        <v>1670</v>
      </c>
      <c r="F465" s="163" t="s">
        <v>912</v>
      </c>
      <c r="G465" s="163"/>
      <c r="H465" s="163" t="s">
        <v>1405</v>
      </c>
      <c r="I465" s="164" t="s">
        <v>1671</v>
      </c>
      <c r="J465" s="165" t="s">
        <v>1672</v>
      </c>
      <c r="K465" s="162" t="s">
        <v>87</v>
      </c>
      <c r="L465" s="166" t="s">
        <v>52</v>
      </c>
      <c r="M465" s="167" t="s">
        <v>53</v>
      </c>
      <c r="N465" s="162" t="s">
        <v>619</v>
      </c>
      <c r="O465" s="168"/>
      <c r="P465" s="165"/>
      <c r="Q465" s="165"/>
      <c r="R465" s="169" t="str">
        <f>Таблица1[[#This Row],[Task number]]</f>
        <v>57-00/413</v>
      </c>
      <c r="S465" s="170" t="str">
        <f>Таблица1[[#This Row],[Item Name]]&amp;" - "&amp;Таблица1[[#This Row],[Task Description]]&amp;". "&amp;Таблица1[[#This Row],[Data Module Reference]]</f>
        <v>Wing skin around drain holes - Eddy current inspection. 12-B-57-20-01-00A-353A-A</v>
      </c>
      <c r="T465" s="171"/>
      <c r="U465" s="171"/>
      <c r="V465" s="171"/>
      <c r="W465" s="49"/>
      <c r="X465" s="49"/>
      <c r="Y465" s="50">
        <v>43769</v>
      </c>
      <c r="Z465" s="51" t="str">
        <f>IF(Таблица1[[#This Row],[F.H.]]=0,"---",Таблица1[[#This Row],[F.H.]]+Таблица1[[#This Row],[Last F.H.]])</f>
        <v>---</v>
      </c>
      <c r="AA465" s="52" t="str">
        <f>IF(Таблица1[[#This Row],[LND]]=0,"---",Таблица1[[#This Row],[LND]]+Таблица1[[#This Row],[Last LND]])</f>
        <v>---</v>
      </c>
      <c r="AB465" s="53" t="str">
        <f>IF(Таблица1[[#This Row],[MON]]=0,"---",Таблица1[[#This Row],[Last CAL]]+(Таблица1[[#This Row],[MON]]*30.4375))</f>
        <v>---</v>
      </c>
      <c r="AC465" s="54" t="str">
        <f>IF(Таблица1[[#This Row],[Next  F.H.]]="---","---",Таблица1[[#This Row],[Next  F.H.]]-$P$1)</f>
        <v>---</v>
      </c>
      <c r="AD465" s="54" t="str">
        <f>IF(Таблица1[[#This Row],[Next LND]]="---","---",Таблица1[[#This Row],[Next LND]]-$S$1)</f>
        <v>---</v>
      </c>
      <c r="AE465" s="54" t="str">
        <f>IF(Таблица1[[#This Row],[Next CAL]]="---","---",Таблица1[[#This Row],[Next CAL]]-$U$1)</f>
        <v>---</v>
      </c>
    </row>
    <row r="466" spans="2:31" ht="36" customHeight="1" x14ac:dyDescent="0.25">
      <c r="B466" s="160">
        <v>32</v>
      </c>
      <c r="C466" s="161" t="s">
        <v>93</v>
      </c>
      <c r="D466" s="162" t="s">
        <v>1673</v>
      </c>
      <c r="E466" s="163" t="s">
        <v>1674</v>
      </c>
      <c r="F466" s="163" t="s">
        <v>103</v>
      </c>
      <c r="G466" s="163" t="s">
        <v>1675</v>
      </c>
      <c r="H466" s="163" t="s">
        <v>1547</v>
      </c>
      <c r="I466" s="164" t="s">
        <v>80</v>
      </c>
      <c r="J466" s="165" t="s">
        <v>1676</v>
      </c>
      <c r="K466" s="162" t="s">
        <v>87</v>
      </c>
      <c r="L466" s="166" t="s">
        <v>52</v>
      </c>
      <c r="M466" s="167" t="s">
        <v>53</v>
      </c>
      <c r="N466" s="162" t="s">
        <v>619</v>
      </c>
      <c r="O466" s="168"/>
      <c r="P466" s="165"/>
      <c r="Q466" s="165"/>
      <c r="R466" s="169" t="str">
        <f>Таблица1[[#This Row],[Task number]]</f>
        <v>32-20/403</v>
      </c>
      <c r="S466" s="170" t="str">
        <f>Таблица1[[#This Row],[Item Name]]&amp;" - "&amp;Таблица1[[#This Row],[Task Description]]&amp;". "&amp;Таблица1[[#This Row],[Data Module Reference]]</f>
        <v>NLG - Overhaul. -</v>
      </c>
      <c r="T466" s="171"/>
      <c r="U466" s="171"/>
      <c r="V466" s="171"/>
      <c r="W466" s="49"/>
      <c r="X466" s="49"/>
      <c r="Y466" s="50">
        <v>43769</v>
      </c>
      <c r="Z466" s="51" t="str">
        <f>IF(Таблица1[[#This Row],[F.H.]]=0,"---",Таблица1[[#This Row],[F.H.]]+Таблица1[[#This Row],[Last F.H.]])</f>
        <v>---</v>
      </c>
      <c r="AA466" s="52" t="str">
        <f>IF(Таблица1[[#This Row],[LND]]=0,"---",Таблица1[[#This Row],[LND]]+Таблица1[[#This Row],[Last LND]])</f>
        <v>---</v>
      </c>
      <c r="AB466" s="53" t="str">
        <f>IF(Таблица1[[#This Row],[MON]]=0,"---",Таблица1[[#This Row],[Last CAL]]+(Таблица1[[#This Row],[MON]]*30.4375))</f>
        <v>---</v>
      </c>
      <c r="AC466" s="54" t="str">
        <f>IF(Таблица1[[#This Row],[Next  F.H.]]="---","---",Таблица1[[#This Row],[Next  F.H.]]-$P$1)</f>
        <v>---</v>
      </c>
      <c r="AD466" s="54" t="str">
        <f>IF(Таблица1[[#This Row],[Next LND]]="---","---",Таблица1[[#This Row],[Next LND]]-$S$1)</f>
        <v>---</v>
      </c>
      <c r="AE466" s="54" t="str">
        <f>IF(Таблица1[[#This Row],[Next CAL]]="---","---",Таблица1[[#This Row],[Next CAL]]-$U$1)</f>
        <v>---</v>
      </c>
    </row>
    <row r="467" spans="2:31" ht="36" customHeight="1" x14ac:dyDescent="0.25">
      <c r="B467" s="160">
        <v>52</v>
      </c>
      <c r="C467" s="161" t="s">
        <v>393</v>
      </c>
      <c r="D467" s="162" t="s">
        <v>1677</v>
      </c>
      <c r="E467" s="163" t="s">
        <v>1678</v>
      </c>
      <c r="F467" s="163" t="s">
        <v>912</v>
      </c>
      <c r="G467" s="163"/>
      <c r="H467" s="163" t="s">
        <v>1420</v>
      </c>
      <c r="I467" s="164" t="s">
        <v>1679</v>
      </c>
      <c r="J467" s="165" t="s">
        <v>1680</v>
      </c>
      <c r="K467" s="162" t="s">
        <v>87</v>
      </c>
      <c r="L467" s="166" t="s">
        <v>52</v>
      </c>
      <c r="M467" s="167" t="s">
        <v>53</v>
      </c>
      <c r="N467" s="162" t="s">
        <v>619</v>
      </c>
      <c r="O467" s="168"/>
      <c r="P467" s="165"/>
      <c r="Q467" s="165"/>
      <c r="R467" s="169" t="str">
        <f>Таблица1[[#This Row],[Task number]]</f>
        <v>52-10/405</v>
      </c>
      <c r="S467" s="170" t="str">
        <f>Таблица1[[#This Row],[Item Name]]&amp;" - "&amp;Таблица1[[#This Row],[Task Description]]&amp;". "&amp;Таблица1[[#This Row],[Data Module Reference]]</f>
        <v>Passenger/crew door piano hinge - Eddy current inspection. 12-B-52-00-01-00A-353A-A</v>
      </c>
      <c r="T467" s="171"/>
      <c r="U467" s="171"/>
      <c r="V467" s="171"/>
      <c r="W467" s="49"/>
      <c r="X467" s="49"/>
      <c r="Y467" s="50">
        <v>43769</v>
      </c>
      <c r="Z467" s="51" t="str">
        <f>IF(Таблица1[[#This Row],[F.H.]]=0,"---",Таблица1[[#This Row],[F.H.]]+Таблица1[[#This Row],[Last F.H.]])</f>
        <v>---</v>
      </c>
      <c r="AA467" s="52" t="str">
        <f>IF(Таблица1[[#This Row],[LND]]=0,"---",Таблица1[[#This Row],[LND]]+Таблица1[[#This Row],[Last LND]])</f>
        <v>---</v>
      </c>
      <c r="AB467" s="53" t="str">
        <f>IF(Таблица1[[#This Row],[MON]]=0,"---",Таблица1[[#This Row],[Last CAL]]+(Таблица1[[#This Row],[MON]]*30.4375))</f>
        <v>---</v>
      </c>
      <c r="AC467" s="54" t="str">
        <f>IF(Таблица1[[#This Row],[Next  F.H.]]="---","---",Таблица1[[#This Row],[Next  F.H.]]-$P$1)</f>
        <v>---</v>
      </c>
      <c r="AD467" s="54" t="str">
        <f>IF(Таблица1[[#This Row],[Next LND]]="---","---",Таблица1[[#This Row],[Next LND]]-$S$1)</f>
        <v>---</v>
      </c>
      <c r="AE467" s="54" t="str">
        <f>IF(Таблица1[[#This Row],[Next CAL]]="---","---",Таблица1[[#This Row],[Next CAL]]-$U$1)</f>
        <v>---</v>
      </c>
    </row>
    <row r="468" spans="2:31" ht="36" customHeight="1" x14ac:dyDescent="0.25">
      <c r="B468" s="160">
        <v>52</v>
      </c>
      <c r="C468" s="161" t="s">
        <v>393</v>
      </c>
      <c r="D468" s="162" t="s">
        <v>1681</v>
      </c>
      <c r="E468" s="163" t="s">
        <v>1682</v>
      </c>
      <c r="F468" s="163" t="s">
        <v>912</v>
      </c>
      <c r="G468" s="163"/>
      <c r="H468" s="163" t="s">
        <v>1420</v>
      </c>
      <c r="I468" s="164" t="s">
        <v>1683</v>
      </c>
      <c r="J468" s="165" t="s">
        <v>1680</v>
      </c>
      <c r="K468" s="162" t="s">
        <v>87</v>
      </c>
      <c r="L468" s="166" t="s">
        <v>52</v>
      </c>
      <c r="M468" s="167" t="s">
        <v>53</v>
      </c>
      <c r="N468" s="162" t="s">
        <v>619</v>
      </c>
      <c r="O468" s="168"/>
      <c r="P468" s="165"/>
      <c r="Q468" s="165"/>
      <c r="R468" s="169" t="str">
        <f>Таблица1[[#This Row],[Task number]]</f>
        <v>52-30/407</v>
      </c>
      <c r="S468" s="170" t="str">
        <f>Таблица1[[#This Row],[Item Name]]&amp;" - "&amp;Таблица1[[#This Row],[Task Description]]&amp;". "&amp;Таблица1[[#This Row],[Data Module Reference]]</f>
        <v>Cargo door piano hinge - Eddy current inspection. 12-B-52-30-00-01A-353A-A</v>
      </c>
      <c r="T468" s="171"/>
      <c r="U468" s="171"/>
      <c r="V468" s="171"/>
      <c r="W468" s="49"/>
      <c r="X468" s="49"/>
      <c r="Y468" s="50">
        <v>43769</v>
      </c>
      <c r="Z468" s="51" t="str">
        <f>IF(Таблица1[[#This Row],[F.H.]]=0,"---",Таблица1[[#This Row],[F.H.]]+Таблица1[[#This Row],[Last F.H.]])</f>
        <v>---</v>
      </c>
      <c r="AA468" s="52" t="str">
        <f>IF(Таблица1[[#This Row],[LND]]=0,"---",Таблица1[[#This Row],[LND]]+Таблица1[[#This Row],[Last LND]])</f>
        <v>---</v>
      </c>
      <c r="AB468" s="53" t="str">
        <f>IF(Таблица1[[#This Row],[MON]]=0,"---",Таблица1[[#This Row],[Last CAL]]+(Таблица1[[#This Row],[MON]]*30.4375))</f>
        <v>---</v>
      </c>
      <c r="AC468" s="54" t="str">
        <f>IF(Таблица1[[#This Row],[Next  F.H.]]="---","---",Таблица1[[#This Row],[Next  F.H.]]-$P$1)</f>
        <v>---</v>
      </c>
      <c r="AD468" s="54" t="str">
        <f>IF(Таблица1[[#This Row],[Next LND]]="---","---",Таблица1[[#This Row],[Next LND]]-$S$1)</f>
        <v>---</v>
      </c>
      <c r="AE468" s="54" t="str">
        <f>IF(Таблица1[[#This Row],[Next CAL]]="---","---",Таблица1[[#This Row],[Next CAL]]-$U$1)</f>
        <v>---</v>
      </c>
    </row>
    <row r="469" spans="2:31" ht="36" customHeight="1" x14ac:dyDescent="0.25">
      <c r="B469" s="174">
        <v>55</v>
      </c>
      <c r="C469" s="175" t="s">
        <v>126</v>
      </c>
      <c r="D469" s="176" t="s">
        <v>1684</v>
      </c>
      <c r="E469" s="177" t="s">
        <v>1685</v>
      </c>
      <c r="F469" s="177" t="s">
        <v>96</v>
      </c>
      <c r="G469" s="177"/>
      <c r="H469" s="177" t="s">
        <v>1439</v>
      </c>
      <c r="I469" s="178" t="s">
        <v>1686</v>
      </c>
      <c r="J469" s="179" t="s">
        <v>1687</v>
      </c>
      <c r="K469" s="176" t="s">
        <v>87</v>
      </c>
      <c r="L469" s="180" t="s">
        <v>52</v>
      </c>
      <c r="M469" s="181" t="s">
        <v>53</v>
      </c>
      <c r="N469" s="176" t="s">
        <v>619</v>
      </c>
      <c r="O469" s="182"/>
      <c r="P469" s="179"/>
      <c r="Q469" s="179"/>
      <c r="R469" s="179" t="str">
        <f>Таблица1[[#This Row],[Task number]]</f>
        <v>55-40/410</v>
      </c>
      <c r="S469" s="183" t="str">
        <f>Таблица1[[#This Row],[Item Name]]&amp;" - "&amp;Таблица1[[#This Row],[Task Description]]&amp;". "&amp;Таблица1[[#This Row],[Data Module Reference]]</f>
        <v>Rudder trim tab - Examine. 12-B-55-40-04-00A-310A-A</v>
      </c>
      <c r="T469" s="171"/>
      <c r="U469" s="171"/>
      <c r="V469" s="171"/>
      <c r="W469" s="49"/>
      <c r="X469" s="49"/>
      <c r="Y469" s="50">
        <v>43769</v>
      </c>
      <c r="Z469" s="51" t="str">
        <f>IF(Таблица1[[#This Row],[F.H.]]=0,"---",Таблица1[[#This Row],[F.H.]]+Таблица1[[#This Row],[Last F.H.]])</f>
        <v>---</v>
      </c>
      <c r="AA469" s="52" t="str">
        <f>IF(Таблица1[[#This Row],[LND]]=0,"---",Таблица1[[#This Row],[LND]]+Таблица1[[#This Row],[Last LND]])</f>
        <v>---</v>
      </c>
      <c r="AB469" s="53" t="str">
        <f>IF(Таблица1[[#This Row],[MON]]=0,"---",Таблица1[[#This Row],[Last CAL]]+(Таблица1[[#This Row],[MON]]*30.4375))</f>
        <v>---</v>
      </c>
      <c r="AC469" s="54" t="str">
        <f>IF(Таблица1[[#This Row],[Next  F.H.]]="---","---",Таблица1[[#This Row],[Next  F.H.]]-$P$1)</f>
        <v>---</v>
      </c>
      <c r="AD469" s="54" t="str">
        <f>IF(Таблица1[[#This Row],[Next LND]]="---","---",Таблица1[[#This Row],[Next LND]]-$S$1)</f>
        <v>---</v>
      </c>
      <c r="AE469" s="54" t="str">
        <f>IF(Таблица1[[#This Row],[Next CAL]]="---","---",Таблица1[[#This Row],[Next CAL]]-$U$1)</f>
        <v>---</v>
      </c>
    </row>
    <row r="470" spans="2:31" ht="36" customHeight="1" x14ac:dyDescent="0.25">
      <c r="B470" s="160">
        <v>57</v>
      </c>
      <c r="C470" s="161" t="s">
        <v>147</v>
      </c>
      <c r="D470" s="162" t="s">
        <v>1688</v>
      </c>
      <c r="E470" s="163" t="s">
        <v>1689</v>
      </c>
      <c r="F470" s="163" t="s">
        <v>96</v>
      </c>
      <c r="G470" s="163"/>
      <c r="H470" s="163" t="s">
        <v>1439</v>
      </c>
      <c r="I470" s="164" t="s">
        <v>1690</v>
      </c>
      <c r="J470" s="165" t="s">
        <v>1687</v>
      </c>
      <c r="K470" s="162" t="s">
        <v>87</v>
      </c>
      <c r="L470" s="166" t="s">
        <v>52</v>
      </c>
      <c r="M470" s="167" t="s">
        <v>53</v>
      </c>
      <c r="N470" s="162" t="s">
        <v>619</v>
      </c>
      <c r="O470" s="168"/>
      <c r="P470" s="165"/>
      <c r="Q470" s="165"/>
      <c r="R470" s="165" t="str">
        <f>Таблица1[[#This Row],[Task number]]</f>
        <v>57-00/412</v>
      </c>
      <c r="S470" s="170" t="str">
        <f>Таблица1[[#This Row],[Item Name]]&amp;" - "&amp;Таблица1[[#This Row],[Task Description]]&amp;". "&amp;Таблица1[[#This Row],[Data Module Reference]]</f>
        <v>Wing tips - Examine. 12-B-57-33-00-00A-310A-A</v>
      </c>
      <c r="T470" s="171"/>
      <c r="U470" s="171"/>
      <c r="V470" s="171"/>
      <c r="W470" s="49"/>
      <c r="X470" s="49"/>
      <c r="Y470" s="50">
        <v>43769</v>
      </c>
      <c r="Z470" s="51" t="str">
        <f>IF(Таблица1[[#This Row],[F.H.]]=0,"---",Таблица1[[#This Row],[F.H.]]+Таблица1[[#This Row],[Last F.H.]])</f>
        <v>---</v>
      </c>
      <c r="AA470" s="52" t="str">
        <f>IF(Таблица1[[#This Row],[LND]]=0,"---",Таблица1[[#This Row],[LND]]+Таблица1[[#This Row],[Last LND]])</f>
        <v>---</v>
      </c>
      <c r="AB470" s="53" t="str">
        <f>IF(Таблица1[[#This Row],[MON]]=0,"---",Таблица1[[#This Row],[Last CAL]]+(Таблица1[[#This Row],[MON]]*30.4375))</f>
        <v>---</v>
      </c>
      <c r="AC470" s="54" t="str">
        <f>IF(Таблица1[[#This Row],[Next  F.H.]]="---","---",Таблица1[[#This Row],[Next  F.H.]]-$P$1)</f>
        <v>---</v>
      </c>
      <c r="AD470" s="54" t="str">
        <f>IF(Таблица1[[#This Row],[Next LND]]="---","---",Таблица1[[#This Row],[Next LND]]-$S$1)</f>
        <v>---</v>
      </c>
      <c r="AE470" s="54" t="str">
        <f>IF(Таблица1[[#This Row],[Next CAL]]="---","---",Таблица1[[#This Row],[Next CAL]]-$U$1)</f>
        <v>---</v>
      </c>
    </row>
    <row r="471" spans="2:31" ht="36" customHeight="1" x14ac:dyDescent="0.25">
      <c r="B471" s="174">
        <v>57</v>
      </c>
      <c r="C471" s="175" t="s">
        <v>147</v>
      </c>
      <c r="D471" s="176" t="s">
        <v>1691</v>
      </c>
      <c r="E471" s="177" t="s">
        <v>1692</v>
      </c>
      <c r="F471" s="177" t="s">
        <v>96</v>
      </c>
      <c r="G471" s="177" t="s">
        <v>1693</v>
      </c>
      <c r="H471" s="177" t="s">
        <v>1439</v>
      </c>
      <c r="I471" s="178" t="s">
        <v>1694</v>
      </c>
      <c r="J471" s="179" t="s">
        <v>1687</v>
      </c>
      <c r="K471" s="176" t="s">
        <v>87</v>
      </c>
      <c r="L471" s="180" t="s">
        <v>52</v>
      </c>
      <c r="M471" s="181" t="s">
        <v>53</v>
      </c>
      <c r="N471" s="176" t="s">
        <v>619</v>
      </c>
      <c r="O471" s="182"/>
      <c r="P471" s="179"/>
      <c r="Q471" s="179"/>
      <c r="R471" s="179" t="str">
        <f>Таблица1[[#This Row],[Task number]]</f>
        <v>57-60/411</v>
      </c>
      <c r="S471" s="183" t="str">
        <f>Таблица1[[#This Row],[Item Name]]&amp;" - "&amp;Таблица1[[#This Row],[Task Description]]&amp;". "&amp;Таблица1[[#This Row],[Data Module Reference]]</f>
        <v>Aileron trim tab - Examine. 12-B-57-60-04-00A-310A-A</v>
      </c>
      <c r="T471" s="171"/>
      <c r="U471" s="171"/>
      <c r="V471" s="171"/>
      <c r="W471" s="49"/>
      <c r="X471" s="49"/>
      <c r="Y471" s="50">
        <v>43769</v>
      </c>
      <c r="Z471" s="51" t="str">
        <f>IF(Таблица1[[#This Row],[F.H.]]=0,"---",Таблица1[[#This Row],[F.H.]]+Таблица1[[#This Row],[Last F.H.]])</f>
        <v>---</v>
      </c>
      <c r="AA471" s="52" t="str">
        <f>IF(Таблица1[[#This Row],[LND]]=0,"---",Таблица1[[#This Row],[LND]]+Таблица1[[#This Row],[Last LND]])</f>
        <v>---</v>
      </c>
      <c r="AB471" s="53" t="str">
        <f>IF(Таблица1[[#This Row],[MON]]=0,"---",Таблица1[[#This Row],[Last CAL]]+(Таблица1[[#This Row],[MON]]*30.4375))</f>
        <v>---</v>
      </c>
      <c r="AC471" s="54" t="str">
        <f>IF(Таблица1[[#This Row],[Next  F.H.]]="---","---",Таблица1[[#This Row],[Next  F.H.]]-$P$1)</f>
        <v>---</v>
      </c>
      <c r="AD471" s="54" t="str">
        <f>IF(Таблица1[[#This Row],[Next LND]]="---","---",Таблица1[[#This Row],[Next LND]]-$S$1)</f>
        <v>---</v>
      </c>
      <c r="AE471" s="54" t="str">
        <f>IF(Таблица1[[#This Row],[Next CAL]]="---","---",Таблица1[[#This Row],[Next CAL]]-$U$1)</f>
        <v>---</v>
      </c>
    </row>
  </sheetData>
  <mergeCells count="10">
    <mergeCell ref="B1:F1"/>
    <mergeCell ref="N1:O1"/>
    <mergeCell ref="W2:Y2"/>
    <mergeCell ref="T2:V2"/>
    <mergeCell ref="Z2:AB2"/>
    <mergeCell ref="Q1:R1"/>
    <mergeCell ref="AC2:AE2"/>
    <mergeCell ref="G1:H1"/>
    <mergeCell ref="L1:M1"/>
    <mergeCell ref="J1:K1"/>
  </mergeCells>
  <conditionalFormatting sqref="AC4:AD471">
    <cfRule type="cellIs" dxfId="3" priority="2" operator="between">
      <formula>20</formula>
      <formula>-99999</formula>
    </cfRule>
    <cfRule type="cellIs" dxfId="2" priority="3" operator="between">
      <formula>50</formula>
      <formula>21</formula>
    </cfRule>
  </conditionalFormatting>
  <conditionalFormatting sqref="AE4:AE471">
    <cfRule type="cellIs" dxfId="1" priority="4" operator="between">
      <formula>31</formula>
      <formula>-99999</formula>
    </cfRule>
    <cfRule type="cellIs" dxfId="0" priority="5" operator="between">
      <formula>32</formula>
      <formula>62</formula>
    </cfRule>
  </conditionalFormatting>
  <pageMargins left="0.25" right="0.25" top="0.75" bottom="0.75" header="0.511811023622047" footer="0.511811023622047"/>
  <pageSetup paperSize="9" fitToHeight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РЕГЛАМЕНТ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</dc:creator>
  <cp:lastModifiedBy>Все Получится!</cp:lastModifiedBy>
  <cp:revision>1</cp:revision>
  <cp:lastPrinted>2023-03-13T10:34:30Z</cp:lastPrinted>
  <dcterms:created xsi:type="dcterms:W3CDTF">2022-09-15T12:03:12Z</dcterms:created>
  <dcterms:modified xsi:type="dcterms:W3CDTF">2025-05-06T14:32:54Z</dcterms:modified>
  <dc:language>ru-RU</dc:language>
</cp:coreProperties>
</file>