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березень 2019" sheetId="1" r:id="rId3"/>
    <sheet state="visible" name="лютий 2019" sheetId="2" r:id="rId4"/>
    <sheet state="visible" name="січень 2019" sheetId="3" r:id="rId5"/>
    <sheet state="visible" name="грудень 2018" sheetId="4" r:id="rId6"/>
    <sheet state="visible" name="листопад 2018" sheetId="5" r:id="rId7"/>
    <sheet state="visible" name="жовтень 2018" sheetId="6" r:id="rId8"/>
    <sheet state="visible" name="вересень 2018" sheetId="7" r:id="rId9"/>
    <sheet state="visible" name="липень 2018" sheetId="8" r:id="rId10"/>
    <sheet state="visible" name="червень 2018" sheetId="9" r:id="rId11"/>
    <sheet state="visible" name="травень 2018" sheetId="10" r:id="rId12"/>
    <sheet state="visible" name="серпень 2018" sheetId="11" r:id="rId13"/>
    <sheet state="visible" name="квітень 2018" sheetId="12" r:id="rId14"/>
    <sheet state="visible" name="березень 2018" sheetId="13" r:id="rId15"/>
    <sheet state="visible" name="лютий 2018" sheetId="14" r:id="rId16"/>
    <sheet state="visible" name="січень 2018" sheetId="15" r:id="rId17"/>
    <sheet state="visible" name="грудень 2017" sheetId="16" r:id="rId18"/>
    <sheet state="visible" name="листопад 2017" sheetId="17" r:id="rId19"/>
    <sheet state="visible" name="жовтень 2017" sheetId="18" r:id="rId20"/>
    <sheet state="visible" name="вересень 2017" sheetId="19" r:id="rId21"/>
    <sheet state="visible" name="серпень 2017" sheetId="20" r:id="rId22"/>
    <sheet state="visible" name="липень 2017" sheetId="21" r:id="rId23"/>
    <sheet state="visible" name="червень 2017" sheetId="22" r:id="rId24"/>
    <sheet state="visible" name="травень 2017" sheetId="23" r:id="rId25"/>
    <sheet state="visible" name="квітень 2017" sheetId="24" r:id="rId26"/>
  </sheets>
  <definedNames/>
  <calcPr/>
</workbook>
</file>

<file path=xl/sharedStrings.xml><?xml version="1.0" encoding="utf-8"?>
<sst xmlns="http://schemas.openxmlformats.org/spreadsheetml/2006/main" count="904" uniqueCount="327">
  <si>
    <t>Фінансова діяльність
 ОСББ "Богуна 88Б"
за лютий 2019 року</t>
  </si>
  <si>
    <t xml:space="preserve">На 01 лютого 2019 року залишок на рахунку </t>
  </si>
  <si>
    <t>ДОХОДИ ОСББ "Богуна 88Б" за лютий всього:</t>
  </si>
  <si>
    <t xml:space="preserve">Комунальні платежі </t>
  </si>
  <si>
    <t>Фонд ОСББ</t>
  </si>
  <si>
    <t>Відшкодування пільг та субсидій</t>
  </si>
  <si>
    <t>Сервітут (оплата за розміщення обладнання)</t>
  </si>
  <si>
    <t>Інше (благодійний внесок на ремонт дитячого майданчику)</t>
  </si>
  <si>
    <t>Витрати ОСББ "Богуна 88Б" за лютий всього:</t>
  </si>
  <si>
    <t>Оплата послуг банку</t>
  </si>
  <si>
    <t>Оплата послуг ЦМСУ  (за січень)</t>
  </si>
  <si>
    <t>Обслуговування ліфтів (за січень)</t>
  </si>
  <si>
    <t>Обслуговування електричних мереж (за січень)</t>
  </si>
  <si>
    <t>Активна електроенергія (за січень)</t>
  </si>
  <si>
    <t>Додаткове прибирання території</t>
  </si>
  <si>
    <t>Оплата за управління житловим комплексом за січень</t>
  </si>
  <si>
    <t>Перевірка вентиляційних каналів</t>
  </si>
  <si>
    <t>Земельний податок</t>
  </si>
  <si>
    <t>Покіс трави (серпень, січень)</t>
  </si>
  <si>
    <t>Оплата прибиральниці за покіс трави (липень,серпень)</t>
  </si>
  <si>
    <t>Аварійне обслуговування будинку (ремонтні роботи)</t>
  </si>
  <si>
    <t>Перевірка технічного стану димовентиляційних каналів</t>
  </si>
  <si>
    <t>Обрізка зелених насаджень</t>
  </si>
  <si>
    <t>Оплата за стенд та таблички</t>
  </si>
  <si>
    <t>Закупівля та доставка солі</t>
  </si>
  <si>
    <t>Закупівля будівельних матеріалів*</t>
  </si>
  <si>
    <t>Оплата за доставку бетона міксером</t>
  </si>
  <si>
    <t>Облаштування огорожі</t>
  </si>
  <si>
    <t>Асфальтування</t>
  </si>
  <si>
    <t>Дитячий майданчик</t>
  </si>
  <si>
    <t xml:space="preserve">На 28 лютого 2019 року залишок на рахунку </t>
  </si>
  <si>
    <t>Керуючий ОСББ "Богуна 88Б"</t>
  </si>
  <si>
    <t>*Закупівля будівельних матеріалів:</t>
  </si>
  <si>
    <t>Будівельні матеріали</t>
  </si>
  <si>
    <t>Цемент</t>
  </si>
  <si>
    <t>Бетон</t>
  </si>
  <si>
    <t>Проволока</t>
  </si>
  <si>
    <t>Доска обр. хв. порід</t>
  </si>
  <si>
    <t>Фінансова діяльність
 ОСББ "Богуна 88Б"
за грудень 2018 року</t>
  </si>
  <si>
    <t xml:space="preserve">На 01 грудня 2018 року залишок на рахунку </t>
  </si>
  <si>
    <t>ДОХОДИ ОСББ "Богуна 88Б" за грудень всього:</t>
  </si>
  <si>
    <t>Витрати ОСББ "Богуна 88Б" за грудень всього:</t>
  </si>
  <si>
    <t>Оплата за додаткове прибирання об'єктів</t>
  </si>
  <si>
    <t>Зароб.плата двірника-прибиральниці (за листопад, грудень)</t>
  </si>
  <si>
    <t>Оплата послуг ЦМСУ  (за листопад)</t>
  </si>
  <si>
    <t>Оплата за управління житловим комплексом  (за листопад, грудень)</t>
  </si>
  <si>
    <t>Обслуговування ліфтів (за листопад)</t>
  </si>
  <si>
    <t>Вивезення сміття "ЕкоВін" (за листопад)</t>
  </si>
  <si>
    <t>Обслуговування електричних мереж (за листопад)</t>
  </si>
  <si>
    <t>Активна електроенергія (за листопад)</t>
  </si>
  <si>
    <t>Ремонтні роботи</t>
  </si>
  <si>
    <t>Оплата за кам'яну сіль</t>
  </si>
  <si>
    <t>Покіс трави (серпень, листопад)</t>
  </si>
  <si>
    <t xml:space="preserve">Господарські витрати </t>
  </si>
  <si>
    <t xml:space="preserve">На 31 грудня 2018 року залишок на рахунку </t>
  </si>
  <si>
    <t>Фінансова діяльність
 ОСББ "Богуна 88Б"
за березень 2019 року</t>
  </si>
  <si>
    <t>Фінансова діяльність
 ОСББ "Богуна 88Б"
за січень 2019 року</t>
  </si>
  <si>
    <t xml:space="preserve">На 01 січня 2019 року залишок на рахунку </t>
  </si>
  <si>
    <t xml:space="preserve">На 01 березня 2019 року залишок на рахунку </t>
  </si>
  <si>
    <t>ДОХОДИ ОСББ "Богуна 88Б" за січень всього:</t>
  </si>
  <si>
    <t>ДОХОДИ ОСББ "Богуна 88Б" за березень всього:</t>
  </si>
  <si>
    <t>Витрати ОСББ "Богуна 88Б" за січень всього:</t>
  </si>
  <si>
    <t>Витрати ОСББ "Богуна 88Б" за березень всього:</t>
  </si>
  <si>
    <t>Оплата за додаткове прибирання прибуд.території в зимній період *</t>
  </si>
  <si>
    <t>Оплата послуг ЦМСУ  (за лютий)</t>
  </si>
  <si>
    <t>Зароб.плата двірника-прибиральниці (за грудень, січень)</t>
  </si>
  <si>
    <t>Оплата послуг ЦМСУ  (за грудень)</t>
  </si>
  <si>
    <t>Обслуговування ліфтів (за лютий)</t>
  </si>
  <si>
    <t>Оплата за управління житловим комплексом  (за грудень, січень)</t>
  </si>
  <si>
    <t>Обслуговування електричних мереж (за лютий)</t>
  </si>
  <si>
    <t>Обслуговування ліфтів (за грудень)</t>
  </si>
  <si>
    <t>Активна електроенергія (за лютий)</t>
  </si>
  <si>
    <t>Вивезення сміття "ЕкоВін" (за грудень)</t>
  </si>
  <si>
    <t>Обслуговування електричних мереж (за грудень)</t>
  </si>
  <si>
    <t>Оплата за управління житловим комплексом (за лютий та березень)</t>
  </si>
  <si>
    <t>Активна електроенергія (за грудень)</t>
  </si>
  <si>
    <t>Оплата за електроенергію ТОВ "Енера Вінниця"</t>
  </si>
  <si>
    <t>Покіс трави (серпень, лютий)</t>
  </si>
  <si>
    <t>Покіс трави (серпень, грудень)</t>
  </si>
  <si>
    <t xml:space="preserve">На 31 березня  2019 року залишок на рахунку </t>
  </si>
  <si>
    <t xml:space="preserve">На 31 січня 2019 року залишок на рахунку </t>
  </si>
  <si>
    <t>*</t>
  </si>
  <si>
    <t>Готівкові кошти які є в наявнсті для прибирання снігу в лютому-березні місяці 2019 року</t>
  </si>
  <si>
    <t>Фінансова діяльність
 ОСББ "Богуна 88Б"
за листопад 2018 року</t>
  </si>
  <si>
    <t xml:space="preserve">На 01 листопада 2018 року залишок на рахунку </t>
  </si>
  <si>
    <t>ДОХОДИ ОСББ "Богуна 88Б" за листопад всього:</t>
  </si>
  <si>
    <t>Витрати ОСББ "Богуна 88Б" за листопад всього:</t>
  </si>
  <si>
    <t xml:space="preserve">Оплата послуг по водопостачанню </t>
  </si>
  <si>
    <t xml:space="preserve">Оплата послуг по водовідведенню </t>
  </si>
  <si>
    <t>Зароб.плата двірника-прибиральниці (за вересень, жовтень)</t>
  </si>
  <si>
    <t>Оплата послуг ЦМСУ  (за жовтень)</t>
  </si>
  <si>
    <t>Оплата послуг бухгалтера (за жовтень)</t>
  </si>
  <si>
    <t>Обслуговування ліфтів (за жовтень)</t>
  </si>
  <si>
    <t>Вивезення сміття "ЕкоВін" (за жовтень)</t>
  </si>
  <si>
    <t>Обслуговування електричних мереж (за жовтень)</t>
  </si>
  <si>
    <t>Активна електроенергія (за жовтень)</t>
  </si>
  <si>
    <t>Покіс трави (серпень, жовтень)</t>
  </si>
  <si>
    <t xml:space="preserve">На 30 листопада 2018 року залишок на рахунку </t>
  </si>
  <si>
    <t>Фінансова діяльність
 ОСББ "Богуна 88Б"
за жовтень 2018 року</t>
  </si>
  <si>
    <t xml:space="preserve">На 01 жовтня 2018 року залишок на рахунку </t>
  </si>
  <si>
    <t>ДОХОДИ ОСББ "Богуна 88Б" за жовтень всього:</t>
  </si>
  <si>
    <t>Витрати ОСББ "Богуна 88Б" за жовтень всього:</t>
  </si>
  <si>
    <t>Зароб.плата двірника-прибиральниці (за вересень)</t>
  </si>
  <si>
    <t>Оплата послуг ЦМСУ  (за вересень)</t>
  </si>
  <si>
    <t>Оплата послуг бухгалтера (за вересень)</t>
  </si>
  <si>
    <t>Обслуговування ліфтів (за вересень)</t>
  </si>
  <si>
    <t>Вивезення сміття "ЕкоВін" (за вересень)</t>
  </si>
  <si>
    <t>Обслуговування електричних мереж (за вересень)</t>
  </si>
  <si>
    <t>Активна електроенергія (за вересень)</t>
  </si>
  <si>
    <t>Покіс трави (серпень, вересень)</t>
  </si>
  <si>
    <t>Фінансова діяльність
 ОСББ "Богуна 88Б"
за вересень 2018 року</t>
  </si>
  <si>
    <t xml:space="preserve">На 01 вересня 2018 року залишок на рахунку </t>
  </si>
  <si>
    <t>ДОХОДИ ОСББ "Богуна 88Б" за вересень всього:</t>
  </si>
  <si>
    <t xml:space="preserve">На 31 жовтня 2018 року залишок на рахунку </t>
  </si>
  <si>
    <t>Витрати ОСББ "Богуна 88Б" за вересень всього:</t>
  </si>
  <si>
    <t>Зароб.плата двірника-прибиральниці (за серпень)</t>
  </si>
  <si>
    <t>Оплата послуг ЦМСУ  (за липень, серпень)</t>
  </si>
  <si>
    <t>Оплата послуг бухгалтера (за серпень)</t>
  </si>
  <si>
    <t>Обслуговування ліфтів (за серпень)</t>
  </si>
  <si>
    <t>Вивезення сміття "ЕкоВін" (за серпень)</t>
  </si>
  <si>
    <t>Обслуговування електричних мереж (за серпень)</t>
  </si>
  <si>
    <t>Активна електроенергія (за серпень)</t>
  </si>
  <si>
    <t>Фінансова діяльність
 ОСББ "Богуна 88Б"
за липень 2018 року</t>
  </si>
  <si>
    <t>Покіс трави</t>
  </si>
  <si>
    <t xml:space="preserve">На 01 липня 2018 року залишок на рахунку </t>
  </si>
  <si>
    <t>ДОХОДИ ОСББ "Богуна 88Б" за липень всього:</t>
  </si>
  <si>
    <t xml:space="preserve">На 30 вересня 2018 року залишок на рахунку </t>
  </si>
  <si>
    <t>Витрати ОСББ "Богуна 88Б" за липень всього:</t>
  </si>
  <si>
    <t>Зароб.плата двірника-прибиральниці (за березень, квітень, червень)</t>
  </si>
  <si>
    <t>Оплата послуг ЦМСУ  (за квітень, червень, частково липень)</t>
  </si>
  <si>
    <t>Оплата послуг бухгалтера (за червень)</t>
  </si>
  <si>
    <t>Обслуговування ліфтів (за червень)</t>
  </si>
  <si>
    <t>Вивезення сміття "ЕкоВін" (за червень)</t>
  </si>
  <si>
    <t>Обслуговування електричних мереж (за червень)</t>
  </si>
  <si>
    <t>Активна електроенергія (за червень)</t>
  </si>
  <si>
    <t xml:space="preserve">На 31 липня 2018 року залишок на рахунку </t>
  </si>
  <si>
    <t>Фінансова діяльність
 ОСББ "Богуна 88Б"
за червень 2018 року</t>
  </si>
  <si>
    <t xml:space="preserve">На 01 червня 2018 року залишок на рахунку </t>
  </si>
  <si>
    <t>ДОХОДИ ОСББ "Богуна 88Б" за червень всього:</t>
  </si>
  <si>
    <t>Витрати ОСББ "Богуна 88Б" за червень всього:</t>
  </si>
  <si>
    <t>Зароб.плата двірника-прибиральниці (за березень, квітень, травень)</t>
  </si>
  <si>
    <t>Оплата послуг ЦМСУ  (за квітень, травень, частково червень)</t>
  </si>
  <si>
    <t>Оплата послуг бухгалтера (за травень)</t>
  </si>
  <si>
    <t>Обслуговування ліфтів (за травень)</t>
  </si>
  <si>
    <t>Вивезення сміття "ЕкоВін" (за травень)</t>
  </si>
  <si>
    <t>Обслуговування електричних мереж (за березень, травень)</t>
  </si>
  <si>
    <t>Активна електроенергія (за травень)</t>
  </si>
  <si>
    <t xml:space="preserve">На 30 червня 2018 року залишок на рахунку </t>
  </si>
  <si>
    <t>Фінансова діяльність
 ОСББ "Богуна 88Б"
за травень 2018 року</t>
  </si>
  <si>
    <t xml:space="preserve">На 01 травня 2018 року залишок на рахунку </t>
  </si>
  <si>
    <t>ДОХОДИ ОСББ "Богуна 88Б" за травень всього:</t>
  </si>
  <si>
    <t>Витрати ОСББ "Богуна 88Б" за травень всього:</t>
  </si>
  <si>
    <t>Зароб.плата двірника-прибиральниці (за грудень, січень, квітень)</t>
  </si>
  <si>
    <t>Оплата послуг ЦМСУ  (за квітень)</t>
  </si>
  <si>
    <t>Оплата послуг бухгалтера (за квітень)</t>
  </si>
  <si>
    <t>Обслуговування ліфтів (за квітень)</t>
  </si>
  <si>
    <t>Вивезення сміття "ЕкоВін" (за квітень)</t>
  </si>
  <si>
    <t>Обслуговування електричних мереж (за квітень)</t>
  </si>
  <si>
    <t>Активна електроенергія (за квітень)</t>
  </si>
  <si>
    <t xml:space="preserve">На 31 травня 2018 року залишок на рахунку </t>
  </si>
  <si>
    <t>Фінансова діяльність
 ОСББ "Богуна 88Б"
за серпень 2018 року</t>
  </si>
  <si>
    <t xml:space="preserve">На 01 серпня 2018 року залишок на рахунку </t>
  </si>
  <si>
    <t>ДОХОДИ ОСББ "Богуна 88Б" за серпень всього:</t>
  </si>
  <si>
    <t>Витрати ОСББ "Богуна 88Б" за серпень всього:</t>
  </si>
  <si>
    <t>Зароб.плата двірника-прибиральниці (за червень, липень)</t>
  </si>
  <si>
    <t>Оплата послуг ЦМСУ  (за липень)</t>
  </si>
  <si>
    <t>Оплата послуг бухгалтера (за липень)</t>
  </si>
  <si>
    <t>Обслуговування ліфтів (за липень)</t>
  </si>
  <si>
    <t>Вивезення сміття "ЕкоВін" (за липень)</t>
  </si>
  <si>
    <t>Обслуговування електричних мереж (за липень)</t>
  </si>
  <si>
    <t>Активна електроенергія (за липень)</t>
  </si>
  <si>
    <t xml:space="preserve">На 31 серпня 2018 року залишок на рахунку </t>
  </si>
  <si>
    <t>Фінансова діяльність
 ОСББ "Богуна 88Б"
за квітень 2018 року</t>
  </si>
  <si>
    <t xml:space="preserve">На 01 квітня 2018 року залишок на рахунку </t>
  </si>
  <si>
    <t>ДОХОДИ ОСББ "Богуна 88Б" за квітень всього:</t>
  </si>
  <si>
    <t>Витрати ОСББ "Богуна 88Б" за квітень всього:</t>
  </si>
  <si>
    <t>Зароб.плата двірника-прибиральниці (за грудень, січень, березень)</t>
  </si>
  <si>
    <t>Оплата послуг ЦМСУ  (за березень)</t>
  </si>
  <si>
    <t>Оплата послуг бухгалтера (за березень)</t>
  </si>
  <si>
    <t>Обслуговування ліфтів (за березень)</t>
  </si>
  <si>
    <t>Вивезення сміття "ЕкоВін" (за березень)</t>
  </si>
  <si>
    <t>Активна електроенергія (за березень)</t>
  </si>
  <si>
    <t xml:space="preserve">На 30 квітня 2018 року залишок на рахунку </t>
  </si>
  <si>
    <t>Фінансова діяльність
 ОСББ "Богуна 88Б"
за березень 2018 року</t>
  </si>
  <si>
    <t xml:space="preserve">На 01 березня 2018 року залишок на рахунку </t>
  </si>
  <si>
    <r>
      <rPr>
        <b/>
      </rPr>
      <t>ДОХОДИ ОСББ "Богуна 88Б"</t>
    </r>
    <r>
      <t xml:space="preserve"> за березень всього:</t>
    </r>
  </si>
  <si>
    <t>Інше (благодійний внесок)</t>
  </si>
  <si>
    <r>
      <rPr>
        <b/>
      </rPr>
      <t>Витрати ОСББ "Богуна 88Б"</t>
    </r>
    <r>
      <t xml:space="preserve"> за березень всього:</t>
    </r>
  </si>
  <si>
    <t>Зароб.плата двірника-прибиральниці (за грудень, січень, лютий)</t>
  </si>
  <si>
    <t>Оплата послуг бухгалтера (за лютий)</t>
  </si>
  <si>
    <t>Вивезення сміття "ЕкоВін" (за лютий)</t>
  </si>
  <si>
    <t>Господарські витрати (інвентар для прибиральниці)</t>
  </si>
  <si>
    <t xml:space="preserve">На 31 березня 2018 року залишок на рахунку </t>
  </si>
  <si>
    <t>Фінансова діяльність ОСББ «Богуна 88Б»</t>
  </si>
  <si>
    <t>за лютий 2018 року</t>
  </si>
  <si>
    <t xml:space="preserve">На 01 лютого 2018 року залишок на рахунку </t>
  </si>
  <si>
    <t>ДОХОДИ ОСББ «Богуна 88Б» за лютий всього:</t>
  </si>
  <si>
    <t xml:space="preserve">- комунальні платежі </t>
  </si>
  <si>
    <t>- фонд ОСББ</t>
  </si>
  <si>
    <t>- відшкодування пільг та субсидій</t>
  </si>
  <si>
    <t xml:space="preserve">- сервітут </t>
  </si>
  <si>
    <t>- інше (благодійний внесок)</t>
  </si>
  <si>
    <t>Витрати ОСББ "Богуна 88Б" за лютий:</t>
  </si>
  <si>
    <t>Зароб.плата двірника-прибиральниці (вересень-листопад)</t>
  </si>
  <si>
    <t>Оплата послуг ЦМСУ  (січень)</t>
  </si>
  <si>
    <t>Оплата послуг бухгалтера (січень)</t>
  </si>
  <si>
    <t>Обслуговування ліфтів (січень)</t>
  </si>
  <si>
    <t>Вивезення сміття "ЕкоВін" (січень)</t>
  </si>
  <si>
    <t>Обслуговування електричних мереж (січень)</t>
  </si>
  <si>
    <t>Активна електроенергія (лютий )</t>
  </si>
  <si>
    <t>å</t>
  </si>
  <si>
    <t>Всього</t>
  </si>
  <si>
    <t xml:space="preserve">На 28 лютого 2018 року залишок на рахунку </t>
  </si>
  <si>
    <t>за січень 2018 року</t>
  </si>
  <si>
    <t xml:space="preserve">На 01 січня 2018 року залишок на рахунку </t>
  </si>
  <si>
    <t>ДОХОДИ ОСББ «Богуна 88Б» за січень всього:</t>
  </si>
  <si>
    <t>Витрати ОСББ "Богуна 88Б" за січень:</t>
  </si>
  <si>
    <t>Оплата послуг ЦМСУ  (грудень)</t>
  </si>
  <si>
    <t>Оплата послуг бухгалтера (листопад, січень)</t>
  </si>
  <si>
    <t>Обслуговування ліфтів (грудень)</t>
  </si>
  <si>
    <t>Вивезення сміття "ЕкоВін" (грудень)</t>
  </si>
  <si>
    <t>Обслуговування електричних мереж (грудень)</t>
  </si>
  <si>
    <t>Активна електроенергія (січень )</t>
  </si>
  <si>
    <t xml:space="preserve">На 31 січня 2018 року залишок на рахунку </t>
  </si>
  <si>
    <t>за грудень 2017 року</t>
  </si>
  <si>
    <t xml:space="preserve">На 01 грудня 2017 року залишок на рахунку </t>
  </si>
  <si>
    <t>ДОХОДИ ОСББ «Богуна 88Б» за грудень всього:</t>
  </si>
  <si>
    <t>Витрати ОСББ "Богуна 88Б" за грудень:</t>
  </si>
  <si>
    <t>Оплата послуг ЦМСУ  (листопад)</t>
  </si>
  <si>
    <t>Оплата послуг бухгалтера (листопад, грудень)</t>
  </si>
  <si>
    <t>Обслуговування ліфтів (листопад)</t>
  </si>
  <si>
    <t>Вивезення сміття "ЕкоВін" (листопад)</t>
  </si>
  <si>
    <t>Обслуговування електричних мереж (листопад)</t>
  </si>
  <si>
    <t>Активна електроенергія (листопад, грудень )</t>
  </si>
  <si>
    <t xml:space="preserve">На 31 грудня 2017 року залишок на рахунку </t>
  </si>
  <si>
    <t>за листопад 2017 року</t>
  </si>
  <si>
    <t xml:space="preserve">На 01 листопада 2017 року залишок на рахунку </t>
  </si>
  <si>
    <t>ДОХОДИ ОСББ «Богуна 88Б» за листопад всього:</t>
  </si>
  <si>
    <t>Витрати ОСББ "Богуна 88Б" за листопад:</t>
  </si>
  <si>
    <t>Зароб.плата двірника-прибиральниці,керуючого,податки (червень-листопад)</t>
  </si>
  <si>
    <t>Оплата послуг ЦМСУ  (жовтень)</t>
  </si>
  <si>
    <t>Оплата послуг бухгалтера (жовтень)</t>
  </si>
  <si>
    <t>Обслуговування ліфтів (жовтень)</t>
  </si>
  <si>
    <t>Вивезення сміття "ЕкоВін" (жовтень)</t>
  </si>
  <si>
    <t>Обслуговування електричних мереж (жовтень)</t>
  </si>
  <si>
    <t>Активна електроенергія (жовтень)</t>
  </si>
  <si>
    <t xml:space="preserve">На 30 листопада 2017 року залишок на рахунку </t>
  </si>
  <si>
    <t>за жовтень 2017 року</t>
  </si>
  <si>
    <t xml:space="preserve">На 01 жовтня 2017 року залишок на рахунку </t>
  </si>
  <si>
    <t>ДОХОДИ ОСББ «Богуна 88Б» за жовтень всього:</t>
  </si>
  <si>
    <t>Витрати ОСББ "Богуна 88Б" за жовтень:</t>
  </si>
  <si>
    <t>Зароб.плата двірника-прибиральниці,керуючого,податки (червень-жовтень)</t>
  </si>
  <si>
    <t>Оплата послуг ЦМСУ  (серпень, вересень)</t>
  </si>
  <si>
    <t>Оплата послуг бухгалтера (вересень)</t>
  </si>
  <si>
    <t>Обслуговування ліфтів (серпень)</t>
  </si>
  <si>
    <t>Вивезення сміття "ЕкоВін" (вересень)</t>
  </si>
  <si>
    <t>Обслуговування електричних мереж, освітл. сход.клітин (серпень)</t>
  </si>
  <si>
    <t>Активна електроенергія (вересень)</t>
  </si>
  <si>
    <t xml:space="preserve">На 31 жовтня 2017 року залишок на рахунку </t>
  </si>
  <si>
    <t>за вересень 2017 року</t>
  </si>
  <si>
    <t xml:space="preserve">На 01 вересня 2017 року залишок на рахунку </t>
  </si>
  <si>
    <t>ДОХОДИ ОСББ «Богуна 88Б» за вересень всього:</t>
  </si>
  <si>
    <t>Витрати ОСББ "Богуна 88Б" за вересень:</t>
  </si>
  <si>
    <t>Зароб.плата двірника-прибиральниці,керуючого,податки (червень-вересень)</t>
  </si>
  <si>
    <t>Оплата послуг ЦМСУ  (липень)</t>
  </si>
  <si>
    <t>Оплата послуг бухгалтера (серпень)</t>
  </si>
  <si>
    <t>Вивезення сміття "ЕкоВін" (серпень)</t>
  </si>
  <si>
    <t>Активна електроенергія (серпень)</t>
  </si>
  <si>
    <t xml:space="preserve">На 30 вересня 2017 року залишок на рахунку </t>
  </si>
  <si>
    <t>за серпень 2017 року</t>
  </si>
  <si>
    <t xml:space="preserve">На 01 серпня 2017 року залишок на рахунку </t>
  </si>
  <si>
    <t>ДОХОДИ ОСББ «Богуна 88Б» за серпень всього:</t>
  </si>
  <si>
    <t>- комунальні платежі та фонд ОСББ</t>
  </si>
  <si>
    <t>- сервітут (земельний)</t>
  </si>
  <si>
    <t>Витрати ОСББ "Богуна 88Б" за серпень:</t>
  </si>
  <si>
    <t>Зароб.плата двірника-прибиральниці,керуючого,податки (червень-серпень)</t>
  </si>
  <si>
    <t>Оплата послуг бухгалтера (липень)</t>
  </si>
  <si>
    <t>Обслуговування ліфтів (липень)</t>
  </si>
  <si>
    <t>Вивезення сміття "ЕкоВін" (липень)</t>
  </si>
  <si>
    <t>Обслуговування електричних мереж, освітл. сход.клітин (липень)</t>
  </si>
  <si>
    <t>Активна електроенергія (липень)</t>
  </si>
  <si>
    <t>Господарські витрати (виготовлення таблички)</t>
  </si>
  <si>
    <t xml:space="preserve">На 31 серпня 2017 року залишок на рахунку </t>
  </si>
  <si>
    <t>за липень 2017 року</t>
  </si>
  <si>
    <t xml:space="preserve">На 01 липня 2017 року залишок на рахунку </t>
  </si>
  <si>
    <t>ДОХОДИ ОСББ «Богуна 88Б» за липень всього:</t>
  </si>
  <si>
    <t>- сервітут</t>
  </si>
  <si>
    <t>Витрати ОСББ "Богуна 88Б" за липень:</t>
  </si>
  <si>
    <t>Зароб.плата двірника-прибиральниці, керуючого, податки (квітень-липень)</t>
  </si>
  <si>
    <t>Зароб. плата керуючого</t>
  </si>
  <si>
    <t>Податки на ЗП (грудень)</t>
  </si>
  <si>
    <t>Оплата послуг ЦМСУ  (червень)</t>
  </si>
  <si>
    <t>Оплата послуг бухгалтера (травень, липень)</t>
  </si>
  <si>
    <t>Обслуговування ліфтів (червень)</t>
  </si>
  <si>
    <t>Вивезення сміття "ЕкоВін" (червень)</t>
  </si>
  <si>
    <t>Активна електроенергія (червень)</t>
  </si>
  <si>
    <t xml:space="preserve">На 31 липня 2017 року залишок на рахунку </t>
  </si>
  <si>
    <t>за червень 2017 року</t>
  </si>
  <si>
    <t xml:space="preserve">На 01 червень 2017 року залишок на рахунку </t>
  </si>
  <si>
    <t>ДОХОДИ ОСББ «Богуна 88Б» за червень всього:</t>
  </si>
  <si>
    <t>Витрати ОСББ "Богуна 88Б" за червень:</t>
  </si>
  <si>
    <t>Зароб.плата двірника-прибиральниці, керуючого, податки (квітень-червень)</t>
  </si>
  <si>
    <t>Оплата послуг ЦМСУ  (травень)</t>
  </si>
  <si>
    <t>Оплата послуг бухгалтера (травень, червень)</t>
  </si>
  <si>
    <t>Обслуговування ліфтів (травень)</t>
  </si>
  <si>
    <t>Вивезення сміття "ЕкоВін" (травень)</t>
  </si>
  <si>
    <t>Активна електроенергія</t>
  </si>
  <si>
    <t>Господарські витрати</t>
  </si>
  <si>
    <t xml:space="preserve">На 30 травня 2017 року залишок на рахунку </t>
  </si>
  <si>
    <t>за травень 2017 року</t>
  </si>
  <si>
    <t xml:space="preserve">На 01 травень 2017 року залишок на рахунку </t>
  </si>
  <si>
    <t>ДОХОДИ ОСББ «Богуна 88Б» за травень всього:</t>
  </si>
  <si>
    <t>Витрати ОСББ "Богуна 88Б" за травень:</t>
  </si>
  <si>
    <t>Зароб.плата двірника-прибиральниці, керуючого, податки (квітень-травень)</t>
  </si>
  <si>
    <t>Оплата послуг ЦМСУ  (березень)</t>
  </si>
  <si>
    <t>Оплата послуг бухгалтера (березень, травень)</t>
  </si>
  <si>
    <t>Вивезення сміття "ЕкоВін" (березень)</t>
  </si>
  <si>
    <t xml:space="preserve">На 31 травня 2017 року залишок на рахунку </t>
  </si>
  <si>
    <t>за квітень 2017 року</t>
  </si>
  <si>
    <t xml:space="preserve">На 01 квітень 2017 року залишок на рахунку </t>
  </si>
  <si>
    <t>ДОХОДИ ОСББ «Богуна 88Б» за квітень всього:</t>
  </si>
  <si>
    <t>- інше</t>
  </si>
  <si>
    <t>Витрати ОСББ "Богуна 88Б" за квітень:</t>
  </si>
  <si>
    <t>Зароб.плата двірника-прибиральниці, керуючого, податки (лютий)</t>
  </si>
  <si>
    <t>Оплата послуг бухгалтера (березень, квітень)</t>
  </si>
  <si>
    <t>Обслуговування ліфтів (квітень)</t>
  </si>
  <si>
    <t xml:space="preserve">На 30 квітня 2017 року залишок на рахунку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</si>
</sst>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;[Red]0.00"/>
  </numFmts>
  <fonts count="12">
    <font>
      <sz val="11.0"/>
      <color rgb="FF000000"/>
      <name val="Calibri"/>
    </font>
    <font>
      <b/>
      <u/>
      <sz val="20.0"/>
      <color rgb="FF000000"/>
      <name val="Times New Roman"/>
    </font>
    <font>
      <b/>
      <i/>
      <sz val="20.0"/>
      <color rgb="FF000000"/>
      <name val="Times New Roman"/>
    </font>
    <font>
      <sz val="20.0"/>
      <color rgb="FF000000"/>
      <name val="Times New Roman"/>
    </font>
    <font>
      <name val="Times New Roman"/>
    </font>
    <font>
      <sz val="16.0"/>
      <color rgb="FF000000"/>
      <name val="Times New Roman"/>
    </font>
    <font/>
    <font>
      <b/>
      <sz val="16.0"/>
      <color rgb="FF000000"/>
      <name val="Times New Roman"/>
    </font>
    <font>
      <sz val="16.0"/>
      <name val="Times New Roman"/>
    </font>
    <font>
      <sz val="11.0"/>
      <color rgb="FF000000"/>
      <name val="Times New Roman"/>
    </font>
    <font>
      <b/>
      <sz val="16.0"/>
      <name val="Times New Roman"/>
    </font>
    <font>
      <sz val="14.0"/>
      <color rgb="FF00000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center" readingOrder="0" shrinkToFit="0" wrapText="0"/>
    </xf>
    <xf borderId="0" fillId="2" fontId="3" numFmtId="164" xfId="0" applyAlignment="1" applyFill="1" applyFont="1" applyNumberFormat="1">
      <alignment horizontal="right" shrinkToFit="0" wrapText="0"/>
    </xf>
    <xf borderId="0" fillId="0" fontId="4" numFmtId="0" xfId="0" applyFont="1"/>
    <xf borderId="0" fillId="0" fontId="3" numFmtId="0" xfId="0" applyAlignment="1" applyFont="1">
      <alignment horizontal="center" shrinkToFit="0" wrapText="0"/>
    </xf>
    <xf borderId="1" fillId="0" fontId="5" numFmtId="0" xfId="0" applyAlignment="1" applyBorder="1" applyFont="1">
      <alignment readingOrder="0" shrinkToFit="0" vertical="center" wrapText="0"/>
    </xf>
    <xf borderId="2" fillId="0" fontId="6" numFmtId="0" xfId="0" applyBorder="1" applyFont="1"/>
    <xf borderId="3" fillId="2" fontId="7" numFmtId="164" xfId="0" applyAlignment="1" applyBorder="1" applyFont="1" applyNumberFormat="1">
      <alignment horizontal="right" readingOrder="0" shrinkToFit="0" vertical="center" wrapText="0"/>
    </xf>
    <xf borderId="0" fillId="0" fontId="5" numFmtId="0" xfId="0" applyAlignment="1" applyFont="1">
      <alignment readingOrder="0" shrinkToFit="0" vertical="center" wrapText="0"/>
    </xf>
    <xf borderId="0" fillId="2" fontId="7" numFmtId="164" xfId="0" applyAlignment="1" applyFont="1" applyNumberFormat="1">
      <alignment horizontal="right" readingOrder="0" shrinkToFit="0" vertical="center" wrapText="0"/>
    </xf>
    <xf borderId="4" fillId="0" fontId="5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readingOrder="0" shrinkToFit="0" vertical="center" wrapText="0"/>
    </xf>
    <xf borderId="4" fillId="2" fontId="5" numFmtId="164" xfId="0" applyAlignment="1" applyBorder="1" applyFont="1" applyNumberFormat="1">
      <alignment horizontal="right" readingOrder="0" shrinkToFit="0" vertical="center" wrapText="0"/>
    </xf>
    <xf borderId="5" fillId="0" fontId="5" numFmtId="0" xfId="0" applyAlignment="1" applyBorder="1" applyFont="1">
      <alignment horizontal="center" readingOrder="0" shrinkToFit="0" vertical="center" wrapText="0"/>
    </xf>
    <xf borderId="5" fillId="0" fontId="5" numFmtId="0" xfId="0" applyAlignment="1" applyBorder="1" applyFont="1">
      <alignment readingOrder="0" shrinkToFit="0" vertical="center" wrapText="0"/>
    </xf>
    <xf borderId="5" fillId="2" fontId="5" numFmtId="164" xfId="0" applyAlignment="1" applyBorder="1" applyFont="1" applyNumberFormat="1">
      <alignment horizontal="right" readingOrder="0" shrinkToFit="0" vertical="center" wrapText="0"/>
    </xf>
    <xf borderId="0" fillId="2" fontId="5" numFmtId="164" xfId="0" applyAlignment="1" applyFont="1" applyNumberFormat="1">
      <alignment horizontal="right" readingOrder="0" shrinkToFit="0" vertical="center" wrapText="0"/>
    </xf>
    <xf borderId="1" fillId="0" fontId="5" numFmtId="0" xfId="0" applyAlignment="1" applyBorder="1" applyFont="1">
      <alignment horizontal="left" readingOrder="0" shrinkToFit="0" vertical="center" wrapText="0"/>
    </xf>
    <xf borderId="3" fillId="2" fontId="7" numFmtId="164" xfId="0" applyAlignment="1" applyBorder="1" applyFont="1" applyNumberFormat="1">
      <alignment horizontal="right" shrinkToFit="0" vertical="center" wrapText="0"/>
    </xf>
    <xf borderId="5" fillId="0" fontId="5" numFmtId="0" xfId="0" applyAlignment="1" applyBorder="1" applyFont="1">
      <alignment shrinkToFit="0" vertical="center" wrapText="0"/>
    </xf>
    <xf borderId="5" fillId="0" fontId="5" numFmtId="0" xfId="0" applyAlignment="1" applyBorder="1" applyFont="1">
      <alignment readingOrder="0" shrinkToFit="0" vertical="center" wrapText="1"/>
    </xf>
    <xf borderId="5" fillId="0" fontId="8" numFmtId="0" xfId="0" applyAlignment="1" applyBorder="1" applyFont="1">
      <alignment readingOrder="0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5" numFmtId="0" xfId="0" applyAlignment="1" applyFont="1">
      <alignment shrinkToFit="0" vertical="center" wrapText="0"/>
    </xf>
    <xf borderId="0" fillId="2" fontId="5" numFmtId="164" xfId="0" applyAlignment="1" applyFont="1" applyNumberFormat="1">
      <alignment horizontal="right" shrinkToFit="0" vertical="center" wrapText="0"/>
    </xf>
    <xf borderId="1" fillId="0" fontId="7" numFmtId="0" xfId="0" applyAlignment="1" applyBorder="1" applyFont="1">
      <alignment readingOrder="0" shrinkToFit="0" vertical="center" wrapText="0"/>
    </xf>
    <xf borderId="0" fillId="0" fontId="5" numFmtId="0" xfId="0" applyAlignment="1" applyFont="1">
      <alignment horizontal="center" readingOrder="0" shrinkToFit="0" vertical="center" wrapText="0"/>
    </xf>
    <xf borderId="0" fillId="2" fontId="7" numFmtId="164" xfId="0" applyAlignment="1" applyFont="1" applyNumberFormat="1">
      <alignment horizontal="right" shrinkToFit="0" vertical="center" wrapText="0"/>
    </xf>
    <xf borderId="0" fillId="0" fontId="3" numFmtId="0" xfId="0" applyAlignment="1" applyFont="1">
      <alignment horizontal="center" readingOrder="0" shrinkToFit="0" wrapText="0"/>
    </xf>
    <xf borderId="0" fillId="0" fontId="3" numFmtId="0" xfId="0" applyAlignment="1" applyFont="1">
      <alignment readingOrder="0" shrinkToFit="0" wrapText="0"/>
    </xf>
    <xf borderId="0" fillId="2" fontId="3" numFmtId="0" xfId="0" applyAlignment="1" applyFont="1">
      <alignment shrinkToFit="0" wrapText="0"/>
    </xf>
    <xf borderId="0" fillId="0" fontId="9" numFmtId="0" xfId="0" applyAlignment="1" applyFont="1">
      <alignment horizontal="center" shrinkToFit="0" wrapText="0"/>
    </xf>
    <xf borderId="5" fillId="0" fontId="10" numFmtId="0" xfId="0" applyAlignment="1" applyBorder="1" applyFont="1">
      <alignment readingOrder="0" vertical="bottom"/>
    </xf>
    <xf borderId="6" fillId="2" fontId="10" numFmtId="164" xfId="0" applyAlignment="1" applyBorder="1" applyFont="1" applyNumberFormat="1">
      <alignment horizontal="right" vertical="bottom"/>
    </xf>
    <xf borderId="4" fillId="0" fontId="8" numFmtId="0" xfId="0" applyAlignment="1" applyBorder="1" applyFont="1">
      <alignment readingOrder="0" vertical="bottom"/>
    </xf>
    <xf borderId="7" fillId="2" fontId="8" numFmtId="164" xfId="0" applyAlignment="1" applyBorder="1" applyFont="1" applyNumberFormat="1">
      <alignment horizontal="right" readingOrder="0" vertical="bottom"/>
    </xf>
    <xf borderId="0" fillId="0" fontId="9" numFmtId="0" xfId="0" applyAlignment="1" applyFont="1">
      <alignment shrinkToFit="0" wrapText="0"/>
    </xf>
    <xf borderId="0" fillId="2" fontId="9" numFmtId="164" xfId="0" applyAlignment="1" applyFont="1" applyNumberFormat="1">
      <alignment horizontal="right" shrinkToFit="0" wrapText="0"/>
    </xf>
    <xf borderId="0" fillId="0" fontId="11" numFmtId="0" xfId="0" applyAlignment="1" applyFont="1">
      <alignment shrinkToFit="0" wrapText="0"/>
    </xf>
    <xf borderId="5" fillId="0" fontId="5" numFmtId="0" xfId="0" applyAlignment="1" applyBorder="1" applyFont="1">
      <alignment horizontal="center" shrinkToFit="0" vertical="center" wrapText="0"/>
    </xf>
    <xf borderId="4" fillId="0" fontId="5" numFmtId="0" xfId="0" applyAlignment="1" applyBorder="1" applyFont="1">
      <alignment horizontal="center" shrinkToFit="0" vertical="center" wrapText="0"/>
    </xf>
    <xf borderId="0" fillId="2" fontId="7" numFmtId="164" xfId="0" applyAlignment="1" applyFont="1" applyNumberFormat="1">
      <alignment horizontal="right" readingOrder="0" shrinkToFit="0" wrapText="0"/>
    </xf>
    <xf borderId="0" fillId="0" fontId="3" numFmtId="0" xfId="0" applyAlignment="1" applyFont="1">
      <alignment readingOrder="0" shrinkToFit="0" vertical="bottom" wrapText="0"/>
    </xf>
    <xf borderId="0" fillId="2" fontId="5" numFmtId="164" xfId="0" applyAlignment="1" applyFont="1" applyNumberFormat="1">
      <alignment horizontal="right" readingOrder="0" shrinkToFit="0" wrapText="0"/>
    </xf>
    <xf borderId="0" fillId="0" fontId="3" numFmtId="0" xfId="0" applyAlignment="1" applyFont="1">
      <alignment shrinkToFit="0" vertical="bottom" wrapText="0"/>
    </xf>
    <xf borderId="5" fillId="0" fontId="5" numFmtId="0" xfId="0" applyAlignment="1" applyBorder="1" applyFont="1">
      <alignment readingOrder="0" shrinkToFit="0" wrapText="0"/>
    </xf>
    <xf borderId="5" fillId="2" fontId="5" numFmtId="164" xfId="0" applyAlignment="1" applyBorder="1" applyFont="1" applyNumberFormat="1">
      <alignment horizontal="right" readingOrder="0" shrinkToFit="0" wrapText="0"/>
    </xf>
    <xf borderId="5" fillId="0" fontId="5" numFmtId="0" xfId="0" applyAlignment="1" applyBorder="1" applyFont="1">
      <alignment shrinkToFit="0" wrapText="0"/>
    </xf>
    <xf borderId="5" fillId="0" fontId="5" numFmtId="0" xfId="0" applyAlignment="1" applyBorder="1" applyFont="1">
      <alignment readingOrder="0" shrinkToFit="0" wrapText="1"/>
    </xf>
    <xf borderId="5" fillId="0" fontId="8" numFmtId="0" xfId="0" applyAlignment="1" applyBorder="1" applyFont="1">
      <alignment readingOrder="0" shrinkToFit="0" wrapText="0"/>
    </xf>
    <xf borderId="5" fillId="0" fontId="5" numFmtId="0" xfId="0" applyAlignment="1" applyBorder="1" applyFont="1">
      <alignment horizontal="center" shrinkToFit="0" wrapText="0"/>
    </xf>
    <xf borderId="5" fillId="0" fontId="8" numFmtId="0" xfId="0" applyAlignment="1" applyBorder="1" applyFont="1">
      <alignment shrinkToFit="0" wrapText="0"/>
    </xf>
    <xf borderId="5" fillId="2" fontId="7" numFmtId="164" xfId="0" applyAlignment="1" applyBorder="1" applyFont="1" applyNumberFormat="1">
      <alignment horizontal="right" shrinkToFit="0" wrapText="0"/>
    </xf>
    <xf borderId="0" fillId="0" fontId="5" numFmtId="0" xfId="0" applyAlignment="1" applyFont="1">
      <alignment horizontal="center" shrinkToFit="0" wrapText="0"/>
    </xf>
    <xf borderId="0" fillId="0" fontId="5" numFmtId="0" xfId="0" applyAlignment="1" applyFont="1">
      <alignment shrinkToFit="0" wrapText="0"/>
    </xf>
    <xf borderId="0" fillId="2" fontId="5" numFmtId="164" xfId="0" applyAlignment="1" applyFont="1" applyNumberFormat="1">
      <alignment horizontal="right" shrinkToFit="0" wrapText="0"/>
    </xf>
    <xf borderId="0" fillId="0" fontId="5" numFmtId="0" xfId="0" applyAlignment="1" applyFont="1">
      <alignment readingOrder="0" shrinkToFit="0" wrapText="0"/>
    </xf>
    <xf borderId="0" fillId="2" fontId="7" numFmtId="164" xfId="0" applyAlignment="1" applyFont="1" applyNumberFormat="1">
      <alignment horizontal="right" shrinkToFit="0" wrapText="0"/>
    </xf>
    <xf borderId="5" fillId="0" fontId="11" numFmtId="0" xfId="0" applyAlignment="1" applyBorder="1" applyFont="1">
      <alignment readingOrder="0" shrinkToFit="0" wrapText="0"/>
    </xf>
    <xf borderId="0" fillId="2" fontId="11" numFmtId="164" xfId="0" applyAlignment="1" applyFont="1" applyNumberFormat="1">
      <alignment horizontal="right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0</xdr:colOff>
      <xdr:row>0</xdr:row>
      <xdr:rowOff>0</xdr:rowOff>
    </xdr:from>
    <xdr:ext cx="1619250" cy="161925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7.43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55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58</v>
      </c>
      <c r="B6" s="7"/>
      <c r="C6" s="8">
        <v>19552.04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60</v>
      </c>
      <c r="B8" s="7"/>
      <c r="C8" s="8">
        <f>SUM(C9:C13)</f>
        <v>19008.39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18870.39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138.0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hidden="1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62</v>
      </c>
      <c r="B15" s="7"/>
      <c r="C15" s="19">
        <f>SUM(C16:C24)</f>
        <v>11939.21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117.3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2.0</v>
      </c>
      <c r="B17" s="21" t="s">
        <v>64</v>
      </c>
      <c r="C17" s="16">
        <v>325.13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3.0</v>
      </c>
      <c r="B18" s="22" t="s">
        <v>67</v>
      </c>
      <c r="C18" s="16">
        <v>2135.1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4.0</v>
      </c>
      <c r="B19" s="22" t="s">
        <v>69</v>
      </c>
      <c r="C19" s="16">
        <v>180.0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5.0</v>
      </c>
      <c r="B20" s="22" t="s">
        <v>71</v>
      </c>
      <c r="C20" s="16">
        <v>1681.68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6.0</v>
      </c>
      <c r="B21" s="22" t="s">
        <v>14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7.0</v>
      </c>
      <c r="B22" s="21" t="s">
        <v>74</v>
      </c>
      <c r="C22" s="16">
        <v>5300.0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8.0</v>
      </c>
      <c r="B23" s="22" t="s">
        <v>16</v>
      </c>
      <c r="C23" s="16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hidden="1" customHeight="1">
      <c r="A24" s="14">
        <v>9.0</v>
      </c>
      <c r="B24" s="22" t="s">
        <v>17</v>
      </c>
      <c r="C24" s="16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9.0</v>
      </c>
      <c r="B25" s="22" t="s">
        <v>77</v>
      </c>
      <c r="C25" s="16">
        <v>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19</v>
      </c>
      <c r="C26" s="16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11.0</v>
      </c>
      <c r="B27" s="22" t="s">
        <v>20</v>
      </c>
      <c r="C27" s="1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8.0</v>
      </c>
      <c r="B29" s="22" t="s">
        <v>17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22" t="s">
        <v>22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8.0</v>
      </c>
      <c r="B31" s="22" t="s">
        <v>23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12.0</v>
      </c>
      <c r="B32" s="22" t="s">
        <v>24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10.0</v>
      </c>
      <c r="B33" s="22" t="s">
        <v>25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11.0</v>
      </c>
      <c r="B34" s="22" t="s">
        <v>26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12.0</v>
      </c>
      <c r="B35" s="22" t="s">
        <v>27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8.0</v>
      </c>
      <c r="B36" s="22" t="s">
        <v>28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9.0</v>
      </c>
      <c r="B37" s="22" t="s">
        <v>29</v>
      </c>
      <c r="C37" s="1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24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0" customHeight="1">
      <c r="A39" s="26" t="s">
        <v>79</v>
      </c>
      <c r="B39" s="7"/>
      <c r="C39" s="19">
        <f>C6+C8-C15</f>
        <v>26621.22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/>
      <c r="B40" s="9"/>
      <c r="C40" s="28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6.25" customHeight="1">
      <c r="A41" s="23"/>
      <c r="B41" s="9" t="s">
        <v>31</v>
      </c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6.25" customHeight="1">
      <c r="A42" s="29"/>
      <c r="B42" s="30"/>
      <c r="C42" s="31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hidden="1" customHeight="1">
      <c r="A43" s="32"/>
      <c r="B43" s="33" t="s">
        <v>32</v>
      </c>
      <c r="C43" s="34">
        <f>SUM(C44:C53)</f>
        <v>37171.51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idden="1">
      <c r="A44" s="32"/>
      <c r="B44" s="35" t="s">
        <v>33</v>
      </c>
      <c r="C44" s="36">
        <f>30489.31+195.5</f>
        <v>30684.81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34</v>
      </c>
      <c r="C45" s="36">
        <v>255.26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35</v>
      </c>
      <c r="C46" s="36">
        <v>3660.0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36</v>
      </c>
      <c r="C47" s="36">
        <v>75.44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37</v>
      </c>
      <c r="C48" s="36">
        <v>2496.0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75" customHeight="1">
      <c r="A51" s="32"/>
      <c r="B51" s="37"/>
      <c r="C51" s="38"/>
      <c r="D51" s="3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</sheetData>
  <mergeCells count="5">
    <mergeCell ref="A6:B6"/>
    <mergeCell ref="A8:B8"/>
    <mergeCell ref="B2:C4"/>
    <mergeCell ref="A15:B15"/>
    <mergeCell ref="A39:B39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7.43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</v>
      </c>
      <c r="B6" s="7"/>
      <c r="C6" s="8">
        <v>19595.79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2</v>
      </c>
      <c r="B8" s="7"/>
      <c r="C8" s="8">
        <f>SUM(C9:C13)</f>
        <v>12751.41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11195.19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1556.22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hidden="1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8</v>
      </c>
      <c r="B15" s="7"/>
      <c r="C15" s="19">
        <f>SUM(C16:C24)</f>
        <v>12795.16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112.0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2.0</v>
      </c>
      <c r="B17" s="21" t="s">
        <v>10</v>
      </c>
      <c r="C17" s="16">
        <v>393.61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3.0</v>
      </c>
      <c r="B18" s="22" t="s">
        <v>11</v>
      </c>
      <c r="C18" s="16">
        <v>2135.1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4.0</v>
      </c>
      <c r="B19" s="22" t="s">
        <v>12</v>
      </c>
      <c r="C19" s="16">
        <v>180.0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5.0</v>
      </c>
      <c r="B20" s="22" t="s">
        <v>13</v>
      </c>
      <c r="C20" s="16">
        <v>1938.72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6.0</v>
      </c>
      <c r="B21" s="22" t="s">
        <v>14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7.0</v>
      </c>
      <c r="B22" s="21" t="s">
        <v>15</v>
      </c>
      <c r="C22" s="16">
        <v>2650.0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8.0</v>
      </c>
      <c r="B23" s="22" t="s">
        <v>16</v>
      </c>
      <c r="C23" s="16">
        <v>1638.0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9.0</v>
      </c>
      <c r="B24" s="22" t="s">
        <v>17</v>
      </c>
      <c r="C24" s="16">
        <v>1547.73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9.0</v>
      </c>
      <c r="B25" s="22" t="s">
        <v>18</v>
      </c>
      <c r="C25" s="16">
        <v>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19</v>
      </c>
      <c r="C26" s="16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11.0</v>
      </c>
      <c r="B27" s="22" t="s">
        <v>20</v>
      </c>
      <c r="C27" s="1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8.0</v>
      </c>
      <c r="B29" s="22" t="s">
        <v>17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22" t="s">
        <v>22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8.0</v>
      </c>
      <c r="B31" s="22" t="s">
        <v>23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12.0</v>
      </c>
      <c r="B32" s="22" t="s">
        <v>24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10.0</v>
      </c>
      <c r="B33" s="22" t="s">
        <v>25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11.0</v>
      </c>
      <c r="B34" s="22" t="s">
        <v>26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12.0</v>
      </c>
      <c r="B35" s="22" t="s">
        <v>27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8.0</v>
      </c>
      <c r="B36" s="22" t="s">
        <v>28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9.0</v>
      </c>
      <c r="B37" s="22" t="s">
        <v>29</v>
      </c>
      <c r="C37" s="1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24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0" customHeight="1">
      <c r="A39" s="26" t="s">
        <v>30</v>
      </c>
      <c r="B39" s="7"/>
      <c r="C39" s="19">
        <f>C6+C8-C15</f>
        <v>19552.04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/>
      <c r="B40" s="9"/>
      <c r="C40" s="28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6.25" customHeight="1">
      <c r="A41" s="23"/>
      <c r="B41" s="9" t="s">
        <v>31</v>
      </c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6.25" customHeight="1">
      <c r="A42" s="29"/>
      <c r="B42" s="30"/>
      <c r="C42" s="31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hidden="1" customHeight="1">
      <c r="A43" s="32"/>
      <c r="B43" s="33" t="s">
        <v>32</v>
      </c>
      <c r="C43" s="34">
        <f>SUM(C44:C53)</f>
        <v>37171.51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idden="1">
      <c r="A44" s="32"/>
      <c r="B44" s="35" t="s">
        <v>33</v>
      </c>
      <c r="C44" s="36">
        <f>30489.31+195.5</f>
        <v>30684.81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34</v>
      </c>
      <c r="C45" s="36">
        <v>255.26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35</v>
      </c>
      <c r="C46" s="36">
        <v>3660.0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36</v>
      </c>
      <c r="C47" s="36">
        <v>75.44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37</v>
      </c>
      <c r="C48" s="36">
        <v>2496.0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75" customHeight="1">
      <c r="A51" s="32"/>
      <c r="B51" s="37"/>
      <c r="C51" s="38"/>
      <c r="D51" s="3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</sheetData>
  <mergeCells count="5">
    <mergeCell ref="A6:B6"/>
    <mergeCell ref="A8:B8"/>
    <mergeCell ref="B2:C4"/>
    <mergeCell ref="A15:B15"/>
    <mergeCell ref="A39:B39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7.43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56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57</v>
      </c>
      <c r="B6" s="7"/>
      <c r="C6" s="8">
        <v>9064.84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59</v>
      </c>
      <c r="B8" s="7"/>
      <c r="C8" s="8">
        <f>SUM(C9:C13)</f>
        <v>17694.86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16505.11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1189.75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hidden="1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61</v>
      </c>
      <c r="B15" s="7"/>
      <c r="C15" s="19">
        <f>SUM(C16:C40)</f>
        <v>7163.91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115.0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0">
        <v>2.0</v>
      </c>
      <c r="B17" s="15" t="s">
        <v>63</v>
      </c>
      <c r="C17" s="16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hidden="1" customHeight="1">
      <c r="A18" s="14">
        <v>3.0</v>
      </c>
      <c r="B18" s="15" t="s">
        <v>65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2.0</v>
      </c>
      <c r="B19" s="21" t="s">
        <v>66</v>
      </c>
      <c r="C19" s="16">
        <v>325.13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hidden="1" customHeight="1">
      <c r="A20" s="14">
        <v>5.0</v>
      </c>
      <c r="B20" s="21" t="s">
        <v>68</v>
      </c>
      <c r="C20" s="16">
        <v>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3.0</v>
      </c>
      <c r="B21" s="22" t="s">
        <v>70</v>
      </c>
      <c r="C21" s="16">
        <v>1779.25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4.0</v>
      </c>
      <c r="B22" s="22" t="s">
        <v>72</v>
      </c>
      <c r="C22" s="16">
        <v>1377.53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5.0</v>
      </c>
      <c r="B23" s="22" t="s">
        <v>73</v>
      </c>
      <c r="C23" s="16">
        <v>180.0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6.0</v>
      </c>
      <c r="B24" s="22" t="s">
        <v>75</v>
      </c>
      <c r="C24" s="16">
        <v>2268.0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7.0</v>
      </c>
      <c r="B25" s="22" t="s">
        <v>76</v>
      </c>
      <c r="C25" s="16">
        <v>840.0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8.0</v>
      </c>
      <c r="B26" s="22" t="s">
        <v>50</v>
      </c>
      <c r="C26" s="16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customHeight="1">
      <c r="A27" s="14">
        <v>8.0</v>
      </c>
      <c r="B27" s="22" t="s">
        <v>51</v>
      </c>
      <c r="C27" s="16">
        <v>279.0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78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11.0</v>
      </c>
      <c r="B29" s="22" t="s">
        <v>19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11.0</v>
      </c>
      <c r="B30" s="22" t="s">
        <v>20</v>
      </c>
      <c r="C30" s="1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9.0</v>
      </c>
      <c r="B31" s="22" t="s">
        <v>21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8.0</v>
      </c>
      <c r="B32" s="22" t="s">
        <v>17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9.0</v>
      </c>
      <c r="B33" s="22" t="s">
        <v>22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8.0</v>
      </c>
      <c r="B34" s="22" t="s">
        <v>23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12.0</v>
      </c>
      <c r="B35" s="22" t="s">
        <v>24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10.0</v>
      </c>
      <c r="B36" s="22" t="s">
        <v>25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11.0</v>
      </c>
      <c r="B37" s="22" t="s">
        <v>26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12.0</v>
      </c>
      <c r="B38" s="22" t="s">
        <v>27</v>
      </c>
      <c r="C38" s="16">
        <v>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75" hidden="1" customHeight="1">
      <c r="A39" s="14">
        <v>8.0</v>
      </c>
      <c r="B39" s="22" t="s">
        <v>28</v>
      </c>
      <c r="C39" s="16">
        <v>0.0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.75" hidden="1" customHeight="1">
      <c r="A40" s="14">
        <v>9.0</v>
      </c>
      <c r="B40" s="22" t="s">
        <v>29</v>
      </c>
      <c r="C40" s="1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23"/>
      <c r="B41" s="24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1.0" customHeight="1">
      <c r="A42" s="26" t="s">
        <v>80</v>
      </c>
      <c r="B42" s="7"/>
      <c r="C42" s="19">
        <f>C6+C8-C15</f>
        <v>19595.79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27" t="s">
        <v>81</v>
      </c>
      <c r="B43" s="9" t="s">
        <v>82</v>
      </c>
      <c r="C43" s="2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6.25" customHeight="1">
      <c r="A44" s="23"/>
      <c r="B44" s="9" t="s">
        <v>31</v>
      </c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6.25" customHeight="1">
      <c r="A45" s="29"/>
      <c r="B45" s="30"/>
      <c r="C45" s="31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hidden="1" customHeight="1">
      <c r="A46" s="32"/>
      <c r="B46" s="33" t="s">
        <v>32</v>
      </c>
      <c r="C46" s="34">
        <f>SUM(C47:C56)</f>
        <v>37171.51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33</v>
      </c>
      <c r="C47" s="36">
        <f>30489.31+195.5</f>
        <v>30684.81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34</v>
      </c>
      <c r="C48" s="36">
        <v>255.26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35</v>
      </c>
      <c r="C49" s="36">
        <v>3660.0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idden="1">
      <c r="A50" s="32"/>
      <c r="B50" s="35" t="s">
        <v>36</v>
      </c>
      <c r="C50" s="36">
        <v>75.44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idden="1">
      <c r="A51" s="32"/>
      <c r="B51" s="35" t="s">
        <v>37</v>
      </c>
      <c r="C51" s="36">
        <v>2496.0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75" customHeight="1">
      <c r="A57" s="32"/>
      <c r="B57" s="37"/>
      <c r="C57" s="38"/>
      <c r="D57" s="3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75" customHeight="1">
      <c r="A58" s="32"/>
      <c r="B58" s="37"/>
      <c r="C58" s="38"/>
      <c r="D58" s="39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2"/>
      <c r="B1025" s="37"/>
      <c r="C1025" s="38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>
      <c r="A1026" s="32"/>
      <c r="B1026" s="37"/>
      <c r="C1026" s="38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</sheetData>
  <mergeCells count="5">
    <mergeCell ref="A6:B6"/>
    <mergeCell ref="A8:B8"/>
    <mergeCell ref="B2:C4"/>
    <mergeCell ref="A15:B15"/>
    <mergeCell ref="A42:B42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7.43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38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39</v>
      </c>
      <c r="B6" s="7"/>
      <c r="C6" s="8">
        <v>20392.26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40</v>
      </c>
      <c r="B8" s="7"/>
      <c r="C8" s="8">
        <f>SUM(C9:C13)</f>
        <v>8699.9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7510.15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1189.75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hidden="1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41</v>
      </c>
      <c r="B15" s="7"/>
      <c r="C15" s="19">
        <f>SUM(C16:C39)</f>
        <v>20027.32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125.8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customHeight="1">
      <c r="A17" s="40">
        <v>2.0</v>
      </c>
      <c r="B17" s="15" t="s">
        <v>42</v>
      </c>
      <c r="C17" s="16">
        <v>2300.0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customHeight="1">
      <c r="A18" s="14">
        <v>3.0</v>
      </c>
      <c r="B18" s="15" t="s">
        <v>43</v>
      </c>
      <c r="C18" s="16">
        <f>4400+600</f>
        <v>5000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4.0</v>
      </c>
      <c r="B19" s="21" t="s">
        <v>44</v>
      </c>
      <c r="C19" s="16">
        <v>343.54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5.0</v>
      </c>
      <c r="B20" s="21" t="s">
        <v>45</v>
      </c>
      <c r="C20" s="16">
        <f>2650*2</f>
        <v>5300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6.0</v>
      </c>
      <c r="B21" s="22" t="s">
        <v>46</v>
      </c>
      <c r="C21" s="16">
        <v>1779.25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7.0</v>
      </c>
      <c r="B22" s="22" t="s">
        <v>47</v>
      </c>
      <c r="C22" s="16">
        <v>1475.94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8.0</v>
      </c>
      <c r="B23" s="22" t="s">
        <v>48</v>
      </c>
      <c r="C23" s="16">
        <v>353.11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9.0</v>
      </c>
      <c r="B24" s="22" t="s">
        <v>49</v>
      </c>
      <c r="C24" s="16">
        <v>2479.68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8.0</v>
      </c>
      <c r="B25" s="22" t="s">
        <v>50</v>
      </c>
      <c r="C25" s="16">
        <v>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14">
        <v>10.0</v>
      </c>
      <c r="B26" s="22" t="s">
        <v>51</v>
      </c>
      <c r="C26" s="16">
        <v>270.0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9.0</v>
      </c>
      <c r="B27" s="22" t="s">
        <v>52</v>
      </c>
      <c r="C27" s="16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customHeight="1">
      <c r="A28" s="14">
        <v>11.0</v>
      </c>
      <c r="B28" s="22" t="s">
        <v>53</v>
      </c>
      <c r="C28" s="16">
        <v>600.0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11.0</v>
      </c>
      <c r="B29" s="22" t="s">
        <v>20</v>
      </c>
      <c r="C29" s="16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22" t="s">
        <v>21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8.0</v>
      </c>
      <c r="B31" s="22" t="s">
        <v>17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9.0</v>
      </c>
      <c r="B32" s="22" t="s">
        <v>22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8.0</v>
      </c>
      <c r="B33" s="22" t="s">
        <v>23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12.0</v>
      </c>
      <c r="B34" s="22" t="s">
        <v>24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10.0</v>
      </c>
      <c r="B35" s="22" t="s">
        <v>25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11.0</v>
      </c>
      <c r="B36" s="22" t="s">
        <v>26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12.0</v>
      </c>
      <c r="B37" s="22" t="s">
        <v>27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8.0</v>
      </c>
      <c r="B38" s="22" t="s">
        <v>28</v>
      </c>
      <c r="C38" s="16">
        <v>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75" hidden="1" customHeight="1">
      <c r="A39" s="14">
        <v>9.0</v>
      </c>
      <c r="B39" s="22" t="s">
        <v>29</v>
      </c>
      <c r="C39" s="1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3"/>
      <c r="B40" s="24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1.0" customHeight="1">
      <c r="A41" s="26" t="s">
        <v>54</v>
      </c>
      <c r="B41" s="7"/>
      <c r="C41" s="19">
        <f>C6+C8-C15</f>
        <v>9064.84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23"/>
      <c r="B42" s="9"/>
      <c r="C42" s="2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6.25" customHeight="1">
      <c r="A43" s="23"/>
      <c r="B43" s="9" t="s">
        <v>31</v>
      </c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6.25" customHeight="1">
      <c r="A44" s="5"/>
      <c r="B44" s="30"/>
      <c r="C44" s="31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hidden="1" customHeight="1">
      <c r="A45" s="32"/>
      <c r="B45" s="33" t="s">
        <v>32</v>
      </c>
      <c r="C45" s="34">
        <f>SUM(C46:C55)</f>
        <v>37171.51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33</v>
      </c>
      <c r="C46" s="36">
        <f>30489.31+195.5</f>
        <v>30684.81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34</v>
      </c>
      <c r="C47" s="36">
        <v>255.26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35</v>
      </c>
      <c r="C48" s="36">
        <v>3660.0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36</v>
      </c>
      <c r="C49" s="36">
        <v>75.44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idden="1">
      <c r="A50" s="32"/>
      <c r="B50" s="35" t="s">
        <v>37</v>
      </c>
      <c r="C50" s="36">
        <v>2496.0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75" customHeight="1">
      <c r="A57" s="32"/>
      <c r="B57" s="37"/>
      <c r="C57" s="38"/>
      <c r="D57" s="3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2"/>
      <c r="B1025" s="37"/>
      <c r="C1025" s="38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</sheetData>
  <mergeCells count="5">
    <mergeCell ref="A6:B6"/>
    <mergeCell ref="A8:B8"/>
    <mergeCell ref="B2:C4"/>
    <mergeCell ref="A15:B15"/>
    <mergeCell ref="A41:B4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83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84</v>
      </c>
      <c r="B6" s="7"/>
      <c r="C6" s="8">
        <v>19243.29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85</v>
      </c>
      <c r="B8" s="7"/>
      <c r="C8" s="8">
        <f>SUM(C9:C13)</f>
        <v>13951.42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12885.36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1066.06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86</v>
      </c>
      <c r="B15" s="7"/>
      <c r="C15" s="19">
        <f>SUM(C16:C40)</f>
        <v>12802.45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118.0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2.0</v>
      </c>
      <c r="B19" s="15" t="s">
        <v>89</v>
      </c>
      <c r="C19" s="16">
        <v>4400.0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3.0</v>
      </c>
      <c r="B20" s="21" t="s">
        <v>90</v>
      </c>
      <c r="C20" s="16">
        <v>360.87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4.0</v>
      </c>
      <c r="B21" s="21" t="s">
        <v>91</v>
      </c>
      <c r="C21" s="16">
        <v>2650.0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5.0</v>
      </c>
      <c r="B22" s="22" t="s">
        <v>92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6.0</v>
      </c>
      <c r="B23" s="22" t="s">
        <v>93</v>
      </c>
      <c r="C23" s="16">
        <v>870.41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7.0</v>
      </c>
      <c r="B24" s="22" t="s">
        <v>94</v>
      </c>
      <c r="C24" s="16">
        <v>180.0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8.0</v>
      </c>
      <c r="B25" s="22" t="s">
        <v>95</v>
      </c>
      <c r="C25" s="16">
        <v>2173.92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8.0</v>
      </c>
      <c r="B26" s="22" t="s">
        <v>50</v>
      </c>
      <c r="C26" s="16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customHeight="1">
      <c r="A27" s="14">
        <v>9.0</v>
      </c>
      <c r="B27" s="22" t="s">
        <v>51</v>
      </c>
      <c r="C27" s="16">
        <v>270.0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96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10.0</v>
      </c>
      <c r="B29" s="22" t="s">
        <v>53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11.0</v>
      </c>
      <c r="B30" s="22" t="s">
        <v>20</v>
      </c>
      <c r="C30" s="1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9.0</v>
      </c>
      <c r="B31" s="22" t="s">
        <v>21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8.0</v>
      </c>
      <c r="B32" s="22" t="s">
        <v>17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9.0</v>
      </c>
      <c r="B33" s="22" t="s">
        <v>22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8.0</v>
      </c>
      <c r="B34" s="22" t="s">
        <v>23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12.0</v>
      </c>
      <c r="B35" s="22" t="s">
        <v>24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10.0</v>
      </c>
      <c r="B36" s="22" t="s">
        <v>25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11.0</v>
      </c>
      <c r="B37" s="22" t="s">
        <v>26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12.0</v>
      </c>
      <c r="B38" s="22" t="s">
        <v>27</v>
      </c>
      <c r="C38" s="16">
        <v>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75" hidden="1" customHeight="1">
      <c r="A39" s="14">
        <v>8.0</v>
      </c>
      <c r="B39" s="22" t="s">
        <v>28</v>
      </c>
      <c r="C39" s="16">
        <v>0.0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.75" hidden="1" customHeight="1">
      <c r="A40" s="14">
        <v>9.0</v>
      </c>
      <c r="B40" s="22" t="s">
        <v>29</v>
      </c>
      <c r="C40" s="1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23"/>
      <c r="B41" s="24"/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1.0" customHeight="1">
      <c r="A42" s="26" t="s">
        <v>97</v>
      </c>
      <c r="B42" s="7"/>
      <c r="C42" s="19">
        <f>C6+C8-C15</f>
        <v>20392.26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23"/>
      <c r="B43" s="9"/>
      <c r="C43" s="2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6.25" customHeight="1">
      <c r="A44" s="23"/>
      <c r="B44" s="9" t="s">
        <v>31</v>
      </c>
      <c r="C44" s="25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6.25" customHeight="1">
      <c r="A45" s="5"/>
      <c r="B45" s="30"/>
      <c r="C45" s="31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hidden="1" customHeight="1">
      <c r="A46" s="32"/>
      <c r="B46" s="33" t="s">
        <v>32</v>
      </c>
      <c r="C46" s="34">
        <f>SUM(C47:C56)</f>
        <v>37171.51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33</v>
      </c>
      <c r="C47" s="36">
        <f>30489.31+195.5</f>
        <v>30684.81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34</v>
      </c>
      <c r="C48" s="36">
        <v>255.26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35</v>
      </c>
      <c r="C49" s="36">
        <v>3660.0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idden="1">
      <c r="A50" s="32"/>
      <c r="B50" s="35" t="s">
        <v>36</v>
      </c>
      <c r="C50" s="36">
        <v>75.44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idden="1">
      <c r="A51" s="32"/>
      <c r="B51" s="35" t="s">
        <v>37</v>
      </c>
      <c r="C51" s="36">
        <v>2496.0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75" customHeight="1">
      <c r="A57" s="32"/>
      <c r="B57" s="37"/>
      <c r="C57" s="38"/>
      <c r="D57" s="3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8.75" customHeight="1">
      <c r="A58" s="32"/>
      <c r="B58" s="37"/>
      <c r="C58" s="38"/>
      <c r="D58" s="39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2"/>
      <c r="B1025" s="37"/>
      <c r="C1025" s="38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>
      <c r="A1026" s="32"/>
      <c r="B1026" s="37"/>
      <c r="C1026" s="38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</sheetData>
  <mergeCells count="5">
    <mergeCell ref="A6:B6"/>
    <mergeCell ref="A8:B8"/>
    <mergeCell ref="B2:C4"/>
    <mergeCell ref="A15:B15"/>
    <mergeCell ref="A42:B42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98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99</v>
      </c>
      <c r="B6" s="7"/>
      <c r="C6" s="8">
        <v>17279.0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100</v>
      </c>
      <c r="B8" s="7"/>
      <c r="C8" s="8">
        <f>SUM(C9:C13)</f>
        <v>13319.3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12897.08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422.22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101</v>
      </c>
      <c r="B15" s="7"/>
      <c r="C15" s="19">
        <f>SUM(C16:C39)</f>
        <v>11355.013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118.0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hidden="1" customHeight="1">
      <c r="A19" s="14">
        <v>2.0</v>
      </c>
      <c r="B19" s="15" t="s">
        <v>102</v>
      </c>
      <c r="C19" s="16">
        <v>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2.0</v>
      </c>
      <c r="B20" s="21" t="s">
        <v>103</v>
      </c>
      <c r="C20" s="16">
        <v>350.613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3.0</v>
      </c>
      <c r="B21" s="21" t="s">
        <v>104</v>
      </c>
      <c r="C21" s="16">
        <v>2650.0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4.0</v>
      </c>
      <c r="B22" s="22" t="s">
        <v>105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5.0</v>
      </c>
      <c r="B23" s="22" t="s">
        <v>106</v>
      </c>
      <c r="C23" s="16">
        <v>808.23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6.0</v>
      </c>
      <c r="B24" s="22" t="s">
        <v>107</v>
      </c>
      <c r="C24" s="16">
        <v>316.3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7.0</v>
      </c>
      <c r="B25" s="22" t="s">
        <v>108</v>
      </c>
      <c r="C25" s="16">
        <v>2451.12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14">
        <v>8.0</v>
      </c>
      <c r="B26" s="22" t="s">
        <v>50</v>
      </c>
      <c r="C26" s="16">
        <v>1725.0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customHeight="1">
      <c r="A27" s="14">
        <v>9.0</v>
      </c>
      <c r="B27" s="22" t="s">
        <v>109</v>
      </c>
      <c r="C27" s="16">
        <v>600.0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customHeight="1">
      <c r="A28" s="14">
        <v>10.0</v>
      </c>
      <c r="B28" s="22" t="s">
        <v>53</v>
      </c>
      <c r="C28" s="16">
        <v>556.5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11.0</v>
      </c>
      <c r="B29" s="22" t="s">
        <v>20</v>
      </c>
      <c r="C29" s="16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22" t="s">
        <v>21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8.0</v>
      </c>
      <c r="B31" s="22" t="s">
        <v>17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9.0</v>
      </c>
      <c r="B32" s="22" t="s">
        <v>22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8.0</v>
      </c>
      <c r="B33" s="22" t="s">
        <v>23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12.0</v>
      </c>
      <c r="B34" s="22" t="s">
        <v>24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10.0</v>
      </c>
      <c r="B35" s="22" t="s">
        <v>25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11.0</v>
      </c>
      <c r="B36" s="22" t="s">
        <v>26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12.0</v>
      </c>
      <c r="B37" s="22" t="s">
        <v>27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8.0</v>
      </c>
      <c r="B38" s="22" t="s">
        <v>28</v>
      </c>
      <c r="C38" s="16">
        <v>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75" hidden="1" customHeight="1">
      <c r="A39" s="14">
        <v>9.0</v>
      </c>
      <c r="B39" s="22" t="s">
        <v>29</v>
      </c>
      <c r="C39" s="1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3"/>
      <c r="B40" s="24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1.0" customHeight="1">
      <c r="A41" s="26" t="s">
        <v>113</v>
      </c>
      <c r="B41" s="7"/>
      <c r="C41" s="19">
        <f>C6+C8-C15</f>
        <v>19243.287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23"/>
      <c r="B42" s="9"/>
      <c r="C42" s="2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6.25" customHeight="1">
      <c r="A43" s="23"/>
      <c r="B43" s="9" t="s">
        <v>31</v>
      </c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6.25" customHeight="1">
      <c r="A44" s="5"/>
      <c r="B44" s="30"/>
      <c r="C44" s="31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hidden="1" customHeight="1">
      <c r="A45" s="32"/>
      <c r="B45" s="33" t="s">
        <v>32</v>
      </c>
      <c r="C45" s="34">
        <f>SUM(C46:C55)</f>
        <v>37171.51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33</v>
      </c>
      <c r="C46" s="36">
        <f>30489.31+195.5</f>
        <v>30684.81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34</v>
      </c>
      <c r="C47" s="36">
        <v>255.26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35</v>
      </c>
      <c r="C48" s="36">
        <v>3660.0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36</v>
      </c>
      <c r="C49" s="36">
        <v>75.44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idden="1">
      <c r="A50" s="32"/>
      <c r="B50" s="35" t="s">
        <v>37</v>
      </c>
      <c r="C50" s="36">
        <v>2496.0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75" customHeight="1">
      <c r="A57" s="32"/>
      <c r="B57" s="37"/>
      <c r="C57" s="38"/>
      <c r="D57" s="3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2"/>
      <c r="B1025" s="37"/>
      <c r="C1025" s="38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</sheetData>
  <mergeCells count="5">
    <mergeCell ref="A6:B6"/>
    <mergeCell ref="A8:B8"/>
    <mergeCell ref="B2:C4"/>
    <mergeCell ref="A15:B15"/>
    <mergeCell ref="A41:B4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110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111</v>
      </c>
      <c r="B6" s="7"/>
      <c r="C6" s="8">
        <v>12144.26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112</v>
      </c>
      <c r="B8" s="7"/>
      <c r="C8" s="8">
        <f>SUM(C9:C13)</f>
        <v>16661.16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16100.58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560.58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114</v>
      </c>
      <c r="B15" s="7"/>
      <c r="C15" s="19">
        <f>SUM(C16:C39)</f>
        <v>11526.42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118.0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2.0</v>
      </c>
      <c r="B19" s="15" t="s">
        <v>115</v>
      </c>
      <c r="C19" s="16">
        <v>2200.0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3.0</v>
      </c>
      <c r="B20" s="21" t="s">
        <v>116</v>
      </c>
      <c r="C20" s="16">
        <v>597.77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4.0</v>
      </c>
      <c r="B21" s="21" t="s">
        <v>117</v>
      </c>
      <c r="C21" s="16">
        <v>2650.0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5.0</v>
      </c>
      <c r="B22" s="22" t="s">
        <v>118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6.0</v>
      </c>
      <c r="B23" s="22" t="s">
        <v>119</v>
      </c>
      <c r="C23" s="16">
        <v>808.23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7.0</v>
      </c>
      <c r="B24" s="22" t="s">
        <v>120</v>
      </c>
      <c r="C24" s="16">
        <v>384.45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8.0</v>
      </c>
      <c r="B25" s="22" t="s">
        <v>121</v>
      </c>
      <c r="C25" s="16">
        <v>2988.72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9.0</v>
      </c>
      <c r="B26" s="22" t="s">
        <v>50</v>
      </c>
      <c r="C26" s="16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11.0</v>
      </c>
      <c r="B27" s="22" t="s">
        <v>20</v>
      </c>
      <c r="C27" s="1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123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9.0</v>
      </c>
      <c r="B29" s="22" t="s">
        <v>21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8.0</v>
      </c>
      <c r="B30" s="22" t="s">
        <v>17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9.0</v>
      </c>
      <c r="B31" s="22" t="s">
        <v>53</v>
      </c>
      <c r="C31" s="1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9.0</v>
      </c>
      <c r="B32" s="22" t="s">
        <v>22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8.0</v>
      </c>
      <c r="B33" s="22" t="s">
        <v>23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12.0</v>
      </c>
      <c r="B34" s="22" t="s">
        <v>24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10.0</v>
      </c>
      <c r="B35" s="22" t="s">
        <v>25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11.0</v>
      </c>
      <c r="B36" s="22" t="s">
        <v>26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12.0</v>
      </c>
      <c r="B37" s="22" t="s">
        <v>27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8.0</v>
      </c>
      <c r="B38" s="22" t="s">
        <v>28</v>
      </c>
      <c r="C38" s="16">
        <v>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75" hidden="1" customHeight="1">
      <c r="A39" s="14">
        <v>9.0</v>
      </c>
      <c r="B39" s="22" t="s">
        <v>29</v>
      </c>
      <c r="C39" s="1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3"/>
      <c r="B40" s="24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1.0" customHeight="1">
      <c r="A41" s="26" t="s">
        <v>126</v>
      </c>
      <c r="B41" s="7"/>
      <c r="C41" s="19">
        <f>C6+C8-C15</f>
        <v>17279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23"/>
      <c r="B42" s="9"/>
      <c r="C42" s="2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6.25" customHeight="1">
      <c r="A43" s="23"/>
      <c r="B43" s="9" t="s">
        <v>31</v>
      </c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6.25" customHeight="1">
      <c r="A44" s="5"/>
      <c r="B44" s="30"/>
      <c r="C44" s="31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hidden="1" customHeight="1">
      <c r="A45" s="32"/>
      <c r="B45" s="33" t="s">
        <v>32</v>
      </c>
      <c r="C45" s="34">
        <f>SUM(C46:C55)</f>
        <v>37171.51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33</v>
      </c>
      <c r="C46" s="36">
        <f>30489.31+195.5</f>
        <v>30684.81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34</v>
      </c>
      <c r="C47" s="36">
        <v>255.26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35</v>
      </c>
      <c r="C48" s="36">
        <v>3660.0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36</v>
      </c>
      <c r="C49" s="36">
        <v>75.44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idden="1">
      <c r="A50" s="32"/>
      <c r="B50" s="35" t="s">
        <v>37</v>
      </c>
      <c r="C50" s="36">
        <v>2496.0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75" customHeight="1">
      <c r="A57" s="32"/>
      <c r="B57" s="37"/>
      <c r="C57" s="38"/>
      <c r="D57" s="3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2"/>
      <c r="B1025" s="37"/>
      <c r="C1025" s="38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</sheetData>
  <mergeCells count="5">
    <mergeCell ref="A6:B6"/>
    <mergeCell ref="A8:B8"/>
    <mergeCell ref="B2:C4"/>
    <mergeCell ref="A15:B15"/>
    <mergeCell ref="A41:B4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122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124</v>
      </c>
      <c r="B6" s="7"/>
      <c r="C6" s="8">
        <v>13355.43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125</v>
      </c>
      <c r="B8" s="7"/>
      <c r="C8" s="8">
        <f>SUM(C9:C13)</f>
        <v>11579.03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11393.93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185.1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127</v>
      </c>
      <c r="B15" s="7"/>
      <c r="C15" s="19">
        <f>SUM(C16:C38)</f>
        <v>7055.21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112.0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hidden="1" customHeight="1">
      <c r="A19" s="14">
        <v>2.0</v>
      </c>
      <c r="B19" s="15" t="s">
        <v>128</v>
      </c>
      <c r="C19" s="16">
        <v>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hidden="1" customHeight="1">
      <c r="A20" s="14">
        <v>3.0</v>
      </c>
      <c r="B20" s="21" t="s">
        <v>129</v>
      </c>
      <c r="C20" s="16">
        <v>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2.0</v>
      </c>
      <c r="B21" s="21" t="s">
        <v>130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3.0</v>
      </c>
      <c r="B22" s="22" t="s">
        <v>131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4.0</v>
      </c>
      <c r="B23" s="22" t="s">
        <v>132</v>
      </c>
      <c r="C23" s="16">
        <v>994.76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5.0</v>
      </c>
      <c r="B24" s="22" t="s">
        <v>133</v>
      </c>
      <c r="C24" s="16">
        <v>180.0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6.0</v>
      </c>
      <c r="B25" s="22" t="s">
        <v>134</v>
      </c>
      <c r="C25" s="16">
        <v>1789.2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20</v>
      </c>
      <c r="C26" s="16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9.0</v>
      </c>
      <c r="B27" s="22" t="s">
        <v>123</v>
      </c>
      <c r="C27" s="16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8.0</v>
      </c>
      <c r="B29" s="22" t="s">
        <v>17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22" t="s">
        <v>53</v>
      </c>
      <c r="C30" s="1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9.0</v>
      </c>
      <c r="B31" s="22" t="s">
        <v>22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8.0</v>
      </c>
      <c r="B32" s="22" t="s">
        <v>23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12.0</v>
      </c>
      <c r="B33" s="22" t="s">
        <v>24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10.0</v>
      </c>
      <c r="B34" s="22" t="s">
        <v>25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11.0</v>
      </c>
      <c r="B35" s="22" t="s">
        <v>26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12.0</v>
      </c>
      <c r="B36" s="22" t="s">
        <v>27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8.0</v>
      </c>
      <c r="B37" s="22" t="s">
        <v>28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9.0</v>
      </c>
      <c r="B38" s="22" t="s">
        <v>29</v>
      </c>
      <c r="C38" s="16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24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.0" customHeight="1">
      <c r="A40" s="26" t="s">
        <v>135</v>
      </c>
      <c r="B40" s="7"/>
      <c r="C40" s="19">
        <f>C6+C8-C15</f>
        <v>17879.25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3"/>
      <c r="B41" s="9"/>
      <c r="C41" s="2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6.25" customHeight="1">
      <c r="A42" s="23"/>
      <c r="B42" s="9" t="s">
        <v>31</v>
      </c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6.25" customHeight="1">
      <c r="A43" s="5"/>
      <c r="B43" s="30"/>
      <c r="C43" s="31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hidden="1" customHeight="1">
      <c r="A44" s="32"/>
      <c r="B44" s="33" t="s">
        <v>32</v>
      </c>
      <c r="C44" s="34">
        <f>SUM(C45:C54)</f>
        <v>37171.51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33</v>
      </c>
      <c r="C45" s="36">
        <f>30489.31+195.5</f>
        <v>30684.81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34</v>
      </c>
      <c r="C46" s="36">
        <v>255.26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35</v>
      </c>
      <c r="C47" s="36">
        <v>3660.0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36</v>
      </c>
      <c r="C48" s="36">
        <v>75.44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37</v>
      </c>
      <c r="C49" s="36">
        <v>2496.0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</sheetData>
  <mergeCells count="5">
    <mergeCell ref="A6:B6"/>
    <mergeCell ref="A8:B8"/>
    <mergeCell ref="B2:C4"/>
    <mergeCell ref="A15:B15"/>
    <mergeCell ref="A40:B40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136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137</v>
      </c>
      <c r="B6" s="7"/>
      <c r="C6" s="8">
        <v>20450.36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138</v>
      </c>
      <c r="B8" s="7"/>
      <c r="C8" s="8">
        <f>SUM(C9:C13)</f>
        <v>9737.62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9651.37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86.25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139</v>
      </c>
      <c r="B15" s="7"/>
      <c r="C15" s="19">
        <f>SUM(C16:C38)</f>
        <v>16832.55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121.0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2.0</v>
      </c>
      <c r="B19" s="15" t="s">
        <v>140</v>
      </c>
      <c r="C19" s="16">
        <v>6920.0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3.0</v>
      </c>
      <c r="B20" s="21" t="s">
        <v>141</v>
      </c>
      <c r="C20" s="16">
        <v>519.22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4.0</v>
      </c>
      <c r="B21" s="21" t="s">
        <v>142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5.0</v>
      </c>
      <c r="B22" s="22" t="s">
        <v>143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6.0</v>
      </c>
      <c r="B23" s="22" t="s">
        <v>144</v>
      </c>
      <c r="C23" s="16">
        <v>932.58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7.0</v>
      </c>
      <c r="B24" s="22" t="s">
        <v>145</v>
      </c>
      <c r="C24" s="16">
        <v>1886.18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8.0</v>
      </c>
      <c r="B25" s="22" t="s">
        <v>146</v>
      </c>
      <c r="C25" s="16">
        <v>2014.32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20</v>
      </c>
      <c r="C26" s="16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9.0</v>
      </c>
      <c r="B27" s="22" t="s">
        <v>123</v>
      </c>
      <c r="C27" s="16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8.0</v>
      </c>
      <c r="B29" s="22" t="s">
        <v>17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22" t="s">
        <v>53</v>
      </c>
      <c r="C30" s="1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customHeight="1">
      <c r="A31" s="14">
        <v>9.0</v>
      </c>
      <c r="B31" s="22" t="s">
        <v>22</v>
      </c>
      <c r="C31" s="16">
        <v>460.0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8.0</v>
      </c>
      <c r="B32" s="22" t="s">
        <v>23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12.0</v>
      </c>
      <c r="B33" s="22" t="s">
        <v>24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10.0</v>
      </c>
      <c r="B34" s="22" t="s">
        <v>25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11.0</v>
      </c>
      <c r="B35" s="22" t="s">
        <v>26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12.0</v>
      </c>
      <c r="B36" s="22" t="s">
        <v>27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8.0</v>
      </c>
      <c r="B37" s="22" t="s">
        <v>28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9.0</v>
      </c>
      <c r="B38" s="22" t="s">
        <v>29</v>
      </c>
      <c r="C38" s="16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3"/>
      <c r="B39" s="24"/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1.0" customHeight="1">
      <c r="A40" s="26" t="s">
        <v>147</v>
      </c>
      <c r="B40" s="7"/>
      <c r="C40" s="19">
        <f>C6+C8-C15</f>
        <v>13355.43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3"/>
      <c r="B41" s="9"/>
      <c r="C41" s="2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6.25" customHeight="1">
      <c r="A42" s="23"/>
      <c r="B42" s="9" t="s">
        <v>31</v>
      </c>
      <c r="C42" s="25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6.25" customHeight="1">
      <c r="A43" s="5"/>
      <c r="B43" s="30"/>
      <c r="C43" s="31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hidden="1" customHeight="1">
      <c r="A44" s="32"/>
      <c r="B44" s="33" t="s">
        <v>32</v>
      </c>
      <c r="C44" s="34">
        <f>SUM(C45:C54)</f>
        <v>37171.51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33</v>
      </c>
      <c r="C45" s="36">
        <f>30489.31+195.5</f>
        <v>30684.81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34</v>
      </c>
      <c r="C46" s="36">
        <v>255.26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35</v>
      </c>
      <c r="C47" s="36">
        <v>3660.0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36</v>
      </c>
      <c r="C48" s="36">
        <v>75.44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37</v>
      </c>
      <c r="C49" s="36">
        <v>2496.0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</sheetData>
  <mergeCells count="5">
    <mergeCell ref="A6:B6"/>
    <mergeCell ref="A8:B8"/>
    <mergeCell ref="B2:C4"/>
    <mergeCell ref="A15:B15"/>
    <mergeCell ref="A40:B40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148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149</v>
      </c>
      <c r="B6" s="7"/>
      <c r="C6" s="8">
        <v>19494.77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150</v>
      </c>
      <c r="B8" s="7"/>
      <c r="C8" s="8">
        <f>SUM(C9:C13)</f>
        <v>10427.99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8822.11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1605.88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4.0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151</v>
      </c>
      <c r="B15" s="7"/>
      <c r="C15" s="19">
        <f>SUM(C16:C37)</f>
        <v>9472.4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136.75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hidden="1" customHeight="1">
      <c r="A19" s="14">
        <v>2.0</v>
      </c>
      <c r="B19" s="15" t="s">
        <v>152</v>
      </c>
      <c r="C19" s="16">
        <v>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hidden="1" customHeight="1">
      <c r="A20" s="14">
        <v>2.0</v>
      </c>
      <c r="B20" s="21" t="s">
        <v>153</v>
      </c>
      <c r="C20" s="16">
        <v>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2.0</v>
      </c>
      <c r="B21" s="21" t="s">
        <v>154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3.0</v>
      </c>
      <c r="B22" s="22" t="s">
        <v>155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4.0</v>
      </c>
      <c r="B23" s="22" t="s">
        <v>156</v>
      </c>
      <c r="C23" s="16">
        <v>808.23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5.0</v>
      </c>
      <c r="B24" s="22" t="s">
        <v>157</v>
      </c>
      <c r="C24" s="16">
        <v>180.0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6.0</v>
      </c>
      <c r="B25" s="22" t="s">
        <v>158</v>
      </c>
      <c r="C25" s="16">
        <v>1947.12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20</v>
      </c>
      <c r="C26" s="16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9.0</v>
      </c>
      <c r="B27" s="22" t="s">
        <v>123</v>
      </c>
      <c r="C27" s="16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8.0</v>
      </c>
      <c r="B29" s="22" t="s">
        <v>17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customHeight="1">
      <c r="A30" s="14">
        <v>7.0</v>
      </c>
      <c r="B30" s="22" t="s">
        <v>53</v>
      </c>
      <c r="C30" s="16">
        <f>2421.05-C31</f>
        <v>2100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customHeight="1">
      <c r="A31" s="14">
        <v>8.0</v>
      </c>
      <c r="B31" s="22" t="s">
        <v>23</v>
      </c>
      <c r="C31" s="16">
        <f>201.05+120</f>
        <v>321.05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12.0</v>
      </c>
      <c r="B32" s="22" t="s">
        <v>24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10.0</v>
      </c>
      <c r="B33" s="22" t="s">
        <v>25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11.0</v>
      </c>
      <c r="B34" s="22" t="s">
        <v>26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12.0</v>
      </c>
      <c r="B35" s="22" t="s">
        <v>27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8.0</v>
      </c>
      <c r="B36" s="22" t="s">
        <v>28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9.0</v>
      </c>
      <c r="B37" s="22" t="s">
        <v>29</v>
      </c>
      <c r="C37" s="16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3"/>
      <c r="B38" s="24"/>
      <c r="C38" s="25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0" customHeight="1">
      <c r="A39" s="26" t="s">
        <v>159</v>
      </c>
      <c r="B39" s="7"/>
      <c r="C39" s="19">
        <f>C6+C8-C15</f>
        <v>20450.36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3"/>
      <c r="B40" s="9"/>
      <c r="C40" s="28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6.25" customHeight="1">
      <c r="A41" s="23"/>
      <c r="B41" s="9" t="s">
        <v>31</v>
      </c>
      <c r="C41" s="25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6.25" customHeight="1">
      <c r="A42" s="5"/>
      <c r="B42" s="30"/>
      <c r="C42" s="31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hidden="1" customHeight="1">
      <c r="A43" s="32"/>
      <c r="B43" s="33" t="s">
        <v>32</v>
      </c>
      <c r="C43" s="34">
        <f>SUM(C44:C53)</f>
        <v>37171.51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idden="1">
      <c r="A44" s="32"/>
      <c r="B44" s="35" t="s">
        <v>33</v>
      </c>
      <c r="C44" s="36">
        <f>30489.31+195.5</f>
        <v>30684.81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34</v>
      </c>
      <c r="C45" s="36">
        <v>255.26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35</v>
      </c>
      <c r="C46" s="36">
        <v>3660.0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36</v>
      </c>
      <c r="C47" s="36">
        <v>75.44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37</v>
      </c>
      <c r="C48" s="36">
        <v>2496.0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75" customHeight="1">
      <c r="A51" s="32"/>
      <c r="B51" s="37"/>
      <c r="C51" s="38"/>
      <c r="D51" s="3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</sheetData>
  <mergeCells count="5">
    <mergeCell ref="A6:B6"/>
    <mergeCell ref="A8:B8"/>
    <mergeCell ref="B2:C4"/>
    <mergeCell ref="A15:B15"/>
    <mergeCell ref="A39:B39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160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161</v>
      </c>
      <c r="B6" s="7"/>
      <c r="C6" s="8">
        <v>17879.25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162</v>
      </c>
      <c r="B8" s="7"/>
      <c r="C8" s="8">
        <f>SUM(C9:C13)</f>
        <v>7483.3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7308.88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174.42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3.0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7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163</v>
      </c>
      <c r="B15" s="7"/>
      <c r="C15" s="19">
        <f>SUM(C16:C39)</f>
        <v>13218.29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121.0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2.0</v>
      </c>
      <c r="B19" s="15" t="s">
        <v>164</v>
      </c>
      <c r="C19" s="16">
        <v>4400.0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3.0</v>
      </c>
      <c r="B20" s="21" t="s">
        <v>165</v>
      </c>
      <c r="C20" s="16">
        <v>259.61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4.0</v>
      </c>
      <c r="B21" s="21" t="s">
        <v>166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5.0</v>
      </c>
      <c r="B22" s="22" t="s">
        <v>167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6.0</v>
      </c>
      <c r="B23" s="22" t="s">
        <v>168</v>
      </c>
      <c r="C23" s="16">
        <v>1059.75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7.0</v>
      </c>
      <c r="B24" s="22" t="s">
        <v>169</v>
      </c>
      <c r="C24" s="16">
        <v>180.0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8.0</v>
      </c>
      <c r="B25" s="22" t="s">
        <v>170</v>
      </c>
      <c r="C25" s="16">
        <v>1723.68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14">
        <v>9.0</v>
      </c>
      <c r="B26" s="22" t="s">
        <v>50</v>
      </c>
      <c r="C26" s="16">
        <v>1495.0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11.0</v>
      </c>
      <c r="B27" s="22" t="s">
        <v>20</v>
      </c>
      <c r="C27" s="1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123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9.0</v>
      </c>
      <c r="B29" s="22" t="s">
        <v>21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8.0</v>
      </c>
      <c r="B30" s="22" t="s">
        <v>17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9.0</v>
      </c>
      <c r="B31" s="22" t="s">
        <v>53</v>
      </c>
      <c r="C31" s="1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9.0</v>
      </c>
      <c r="B32" s="22" t="s">
        <v>22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8.0</v>
      </c>
      <c r="B33" s="22" t="s">
        <v>23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12.0</v>
      </c>
      <c r="B34" s="22" t="s">
        <v>24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10.0</v>
      </c>
      <c r="B35" s="22" t="s">
        <v>25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11.0</v>
      </c>
      <c r="B36" s="22" t="s">
        <v>26</v>
      </c>
      <c r="C36" s="16">
        <v>0.0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75" hidden="1" customHeight="1">
      <c r="A37" s="14">
        <v>12.0</v>
      </c>
      <c r="B37" s="22" t="s">
        <v>27</v>
      </c>
      <c r="C37" s="16">
        <v>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75" hidden="1" customHeight="1">
      <c r="A38" s="14">
        <v>8.0</v>
      </c>
      <c r="B38" s="22" t="s">
        <v>28</v>
      </c>
      <c r="C38" s="16">
        <v>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1.75" hidden="1" customHeight="1">
      <c r="A39" s="14">
        <v>9.0</v>
      </c>
      <c r="B39" s="22" t="s">
        <v>29</v>
      </c>
      <c r="C39" s="16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3"/>
      <c r="B40" s="24"/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1.0" customHeight="1">
      <c r="A41" s="26" t="s">
        <v>171</v>
      </c>
      <c r="B41" s="7"/>
      <c r="C41" s="19">
        <f>C6+C8-C15</f>
        <v>12144.26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23"/>
      <c r="B42" s="9"/>
      <c r="C42" s="2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6.25" customHeight="1">
      <c r="A43" s="23"/>
      <c r="B43" s="9" t="s">
        <v>31</v>
      </c>
      <c r="C43" s="25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6.25" customHeight="1">
      <c r="A44" s="5"/>
      <c r="B44" s="30"/>
      <c r="C44" s="31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hidden="1" customHeight="1">
      <c r="A45" s="32"/>
      <c r="B45" s="33" t="s">
        <v>32</v>
      </c>
      <c r="C45" s="34">
        <f>SUM(C46:C55)</f>
        <v>37171.51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33</v>
      </c>
      <c r="C46" s="36">
        <f>30489.31+195.5</f>
        <v>30684.81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34</v>
      </c>
      <c r="C47" s="36">
        <v>255.26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idden="1">
      <c r="A48" s="32"/>
      <c r="B48" s="35" t="s">
        <v>35</v>
      </c>
      <c r="C48" s="36">
        <v>3660.0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idden="1">
      <c r="A49" s="32"/>
      <c r="B49" s="35" t="s">
        <v>36</v>
      </c>
      <c r="C49" s="36">
        <v>75.44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idden="1">
      <c r="A50" s="32"/>
      <c r="B50" s="35" t="s">
        <v>37</v>
      </c>
      <c r="C50" s="36">
        <v>2496.0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8.75" customHeight="1">
      <c r="A55" s="32"/>
      <c r="B55" s="37"/>
      <c r="C55" s="38"/>
      <c r="D55" s="39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8.75" customHeight="1">
      <c r="A56" s="32"/>
      <c r="B56" s="37"/>
      <c r="C56" s="38"/>
      <c r="D56" s="39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8.75" customHeight="1">
      <c r="A57" s="32"/>
      <c r="B57" s="37"/>
      <c r="C57" s="38"/>
      <c r="D57" s="39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2"/>
      <c r="B1023" s="37"/>
      <c r="C1023" s="38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2"/>
      <c r="B1024" s="37"/>
      <c r="C1024" s="38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2"/>
      <c r="B1025" s="37"/>
      <c r="C1025" s="38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</sheetData>
  <mergeCells count="5">
    <mergeCell ref="A6:B6"/>
    <mergeCell ref="A8:B8"/>
    <mergeCell ref="B2:C4"/>
    <mergeCell ref="A15:B15"/>
    <mergeCell ref="A41:B4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172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173</v>
      </c>
      <c r="B6" s="7"/>
      <c r="C6" s="8">
        <v>17805.9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174</v>
      </c>
      <c r="B8" s="7"/>
      <c r="C8" s="8">
        <f>SUM(C9:C13)</f>
        <v>10818.75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6947.17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customHeight="1">
      <c r="A10" s="14">
        <v>2.0</v>
      </c>
      <c r="B10" s="15" t="s">
        <v>4</v>
      </c>
      <c r="C10" s="16">
        <v>125.73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1745.85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4">
        <v>4.0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customHeight="1">
      <c r="A13" s="14">
        <v>5.0</v>
      </c>
      <c r="B13" s="15" t="s">
        <v>7</v>
      </c>
      <c r="C13" s="16">
        <v>2000.0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175</v>
      </c>
      <c r="B15" s="7"/>
      <c r="C15" s="19">
        <f>SUM(C16:C36)</f>
        <v>9129.88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124.0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hidden="1" customHeight="1">
      <c r="A19" s="14">
        <v>2.0</v>
      </c>
      <c r="B19" s="15" t="s">
        <v>176</v>
      </c>
      <c r="C19" s="16">
        <v>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2.0</v>
      </c>
      <c r="B20" s="21" t="s">
        <v>177</v>
      </c>
      <c r="C20" s="16">
        <v>298.83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3.0</v>
      </c>
      <c r="B21" s="21" t="s">
        <v>178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4.0</v>
      </c>
      <c r="B22" s="22" t="s">
        <v>179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5.0</v>
      </c>
      <c r="B23" s="22" t="s">
        <v>180</v>
      </c>
      <c r="C23" s="16">
        <v>746.06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6.0</v>
      </c>
      <c r="B24" s="22" t="s">
        <v>69</v>
      </c>
      <c r="C24" s="16">
        <v>180.0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7.0</v>
      </c>
      <c r="B25" s="22" t="s">
        <v>181</v>
      </c>
      <c r="C25" s="16">
        <v>2323.44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20</v>
      </c>
      <c r="C26" s="16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9.0</v>
      </c>
      <c r="B27" s="22" t="s">
        <v>123</v>
      </c>
      <c r="C27" s="16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customHeight="1">
      <c r="A29" s="14">
        <v>8.0</v>
      </c>
      <c r="B29" s="22" t="s">
        <v>17</v>
      </c>
      <c r="C29" s="16">
        <v>620.0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customHeight="1">
      <c r="A30" s="14">
        <v>9.0</v>
      </c>
      <c r="B30" s="22" t="s">
        <v>53</v>
      </c>
      <c r="C30" s="16">
        <v>858.3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12.0</v>
      </c>
      <c r="B31" s="22" t="s">
        <v>24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10.0</v>
      </c>
      <c r="B32" s="22" t="s">
        <v>25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11.0</v>
      </c>
      <c r="B33" s="22" t="s">
        <v>26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12.0</v>
      </c>
      <c r="B34" s="22" t="s">
        <v>27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8.0</v>
      </c>
      <c r="B35" s="22" t="s">
        <v>28</v>
      </c>
      <c r="C35" s="16">
        <v>0.0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1.75" hidden="1" customHeight="1">
      <c r="A36" s="14">
        <v>9.0</v>
      </c>
      <c r="B36" s="22" t="s">
        <v>29</v>
      </c>
      <c r="C36" s="16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3"/>
      <c r="B37" s="24"/>
      <c r="C37" s="25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1.0" customHeight="1">
      <c r="A38" s="26" t="s">
        <v>182</v>
      </c>
      <c r="B38" s="7"/>
      <c r="C38" s="19">
        <f>C6+C8-C15</f>
        <v>19494.77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23"/>
      <c r="B39" s="9"/>
      <c r="C39" s="28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6.25" customHeight="1">
      <c r="A40" s="23"/>
      <c r="B40" s="9" t="s">
        <v>31</v>
      </c>
      <c r="C40" s="25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6.25" customHeight="1">
      <c r="A41" s="5"/>
      <c r="B41" s="30"/>
      <c r="C41" s="31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8.75" hidden="1" customHeight="1">
      <c r="A42" s="32"/>
      <c r="B42" s="33" t="s">
        <v>32</v>
      </c>
      <c r="C42" s="34">
        <f>SUM(C43:C52)</f>
        <v>37171.51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idden="1">
      <c r="A43" s="32"/>
      <c r="B43" s="35" t="s">
        <v>33</v>
      </c>
      <c r="C43" s="36">
        <f>30489.31+195.5</f>
        <v>30684.81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idden="1">
      <c r="A44" s="32"/>
      <c r="B44" s="35" t="s">
        <v>34</v>
      </c>
      <c r="C44" s="36">
        <v>255.26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35</v>
      </c>
      <c r="C45" s="36">
        <v>3660.0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36</v>
      </c>
      <c r="C46" s="36">
        <v>75.44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idden="1">
      <c r="A47" s="32"/>
      <c r="B47" s="35" t="s">
        <v>37</v>
      </c>
      <c r="C47" s="36">
        <v>2496.0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75" customHeight="1">
      <c r="A50" s="32"/>
      <c r="B50" s="37"/>
      <c r="C50" s="38"/>
      <c r="D50" s="39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75" customHeight="1">
      <c r="A51" s="32"/>
      <c r="B51" s="37"/>
      <c r="C51" s="38"/>
      <c r="D51" s="3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8.75" customHeight="1">
      <c r="A54" s="32"/>
      <c r="B54" s="37"/>
      <c r="C54" s="38"/>
      <c r="D54" s="39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2"/>
      <c r="B1022" s="37"/>
      <c r="C1022" s="38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</sheetData>
  <mergeCells count="5">
    <mergeCell ref="A6:B6"/>
    <mergeCell ref="A8:B8"/>
    <mergeCell ref="B2:C4"/>
    <mergeCell ref="A15:B15"/>
    <mergeCell ref="A38:B38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1"/>
      <c r="B2" s="2" t="s">
        <v>183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5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5"/>
      <c r="B5" s="5"/>
      <c r="C5" s="3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6" t="s">
        <v>184</v>
      </c>
      <c r="B6" s="7"/>
      <c r="C6" s="8">
        <v>20399.58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5.75" customHeight="1">
      <c r="A7" s="9"/>
      <c r="B7" s="9"/>
      <c r="C7" s="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6" t="s">
        <v>185</v>
      </c>
      <c r="B8" s="7"/>
      <c r="C8" s="8">
        <f>SUM(C9:C13)</f>
        <v>11645.14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3.25" customHeight="1">
      <c r="A9" s="11">
        <v>1.0</v>
      </c>
      <c r="B9" s="12" t="s">
        <v>3</v>
      </c>
      <c r="C9" s="13">
        <v>7262.82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3.25" hidden="1" customHeight="1">
      <c r="A10" s="14">
        <v>2.0</v>
      </c>
      <c r="B10" s="15" t="s">
        <v>4</v>
      </c>
      <c r="C10" s="16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2.5" customHeight="1">
      <c r="A11" s="14">
        <v>2.0</v>
      </c>
      <c r="B11" s="15" t="s">
        <v>5</v>
      </c>
      <c r="C11" s="16">
        <v>4382.32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hidden="1" customHeight="1">
      <c r="A12" s="14">
        <v>4.0</v>
      </c>
      <c r="B12" s="15" t="s">
        <v>6</v>
      </c>
      <c r="C12" s="16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2.5" hidden="1" customHeight="1">
      <c r="A13" s="14">
        <v>5.0</v>
      </c>
      <c r="B13" s="15" t="s">
        <v>186</v>
      </c>
      <c r="C13" s="16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7.25" customHeight="1">
      <c r="A14" s="9"/>
      <c r="B14" s="9"/>
      <c r="C14" s="1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6.25" customHeight="1">
      <c r="A15" s="18" t="s">
        <v>187</v>
      </c>
      <c r="B15" s="7"/>
      <c r="C15" s="19">
        <f>SUM(C16:C35)</f>
        <v>14238.82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1.0" customHeight="1">
      <c r="A16" s="14">
        <v>1.0</v>
      </c>
      <c r="B16" s="20" t="s">
        <v>9</v>
      </c>
      <c r="C16" s="16">
        <v>121.0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0" hidden="1" customHeight="1">
      <c r="A17" s="41">
        <v>1.0</v>
      </c>
      <c r="B17" s="12" t="s">
        <v>87</v>
      </c>
      <c r="C17" s="13">
        <v>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0" hidden="1" customHeight="1">
      <c r="A18" s="40">
        <v>2.0</v>
      </c>
      <c r="B18" s="15" t="s">
        <v>88</v>
      </c>
      <c r="C18" s="16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2.5" customHeight="1">
      <c r="A19" s="14">
        <v>2.0</v>
      </c>
      <c r="B19" s="15" t="s">
        <v>188</v>
      </c>
      <c r="C19" s="16">
        <v>5550.0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2.5" customHeight="1">
      <c r="A20" s="14">
        <v>3.0</v>
      </c>
      <c r="B20" s="21" t="s">
        <v>64</v>
      </c>
      <c r="C20" s="16">
        <v>279.22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2.5" customHeight="1">
      <c r="A21" s="14">
        <v>4.0</v>
      </c>
      <c r="B21" s="21" t="s">
        <v>189</v>
      </c>
      <c r="C21" s="16">
        <v>2200.0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5.0</v>
      </c>
      <c r="B22" s="22" t="s">
        <v>67</v>
      </c>
      <c r="C22" s="16">
        <v>1779.25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customHeight="1">
      <c r="A23" s="14">
        <v>6.0</v>
      </c>
      <c r="B23" s="22" t="s">
        <v>190</v>
      </c>
      <c r="C23" s="16">
        <v>870.41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hidden="1" customHeight="1">
      <c r="A24" s="14">
        <v>8.0</v>
      </c>
      <c r="B24" s="22" t="s">
        <v>69</v>
      </c>
      <c r="C24" s="16">
        <v>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7.0</v>
      </c>
      <c r="B25" s="22" t="s">
        <v>71</v>
      </c>
      <c r="C25" s="16">
        <v>3438.94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22" t="s">
        <v>20</v>
      </c>
      <c r="C26" s="16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9.0</v>
      </c>
      <c r="B27" s="22" t="s">
        <v>123</v>
      </c>
      <c r="C27" s="16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22" t="s">
        <v>21</v>
      </c>
      <c r="C28" s="16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9.0</v>
      </c>
      <c r="B29" s="22" t="s">
        <v>191</v>
      </c>
      <c r="C29" s="16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12.0</v>
      </c>
      <c r="B30" s="22" t="s">
        <v>24</v>
      </c>
      <c r="C30" s="16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10.0</v>
      </c>
      <c r="B31" s="22" t="s">
        <v>25</v>
      </c>
      <c r="C31" s="16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11.0</v>
      </c>
      <c r="B32" s="22" t="s">
        <v>26</v>
      </c>
      <c r="C32" s="16">
        <v>0.0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hidden="1" customHeight="1">
      <c r="A33" s="14">
        <v>12.0</v>
      </c>
      <c r="B33" s="22" t="s">
        <v>27</v>
      </c>
      <c r="C33" s="16">
        <v>0.0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75" hidden="1" customHeight="1">
      <c r="A34" s="14">
        <v>8.0</v>
      </c>
      <c r="B34" s="22" t="s">
        <v>28</v>
      </c>
      <c r="C34" s="16">
        <v>0.0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75" hidden="1" customHeight="1">
      <c r="A35" s="14">
        <v>9.0</v>
      </c>
      <c r="B35" s="22" t="s">
        <v>29</v>
      </c>
      <c r="C35" s="16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3"/>
      <c r="B36" s="24"/>
      <c r="C36" s="25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1.0" customHeight="1">
      <c r="A37" s="26" t="s">
        <v>192</v>
      </c>
      <c r="B37" s="7"/>
      <c r="C37" s="19">
        <f>C6+C8-C15</f>
        <v>17805.9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23"/>
      <c r="B38" s="9"/>
      <c r="C38" s="28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6.25" customHeight="1">
      <c r="A39" s="23"/>
      <c r="B39" s="9" t="s">
        <v>31</v>
      </c>
      <c r="C39" s="25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6.25" customHeight="1">
      <c r="A40" s="5"/>
      <c r="B40" s="30"/>
      <c r="C40" s="31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8.75" hidden="1" customHeight="1">
      <c r="A41" s="32"/>
      <c r="B41" s="33" t="s">
        <v>32</v>
      </c>
      <c r="C41" s="34">
        <f>SUM(C42:C51)</f>
        <v>37171.51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idden="1">
      <c r="A42" s="32"/>
      <c r="B42" s="35" t="s">
        <v>33</v>
      </c>
      <c r="C42" s="36">
        <f>30489.31+195.5</f>
        <v>30684.81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idden="1">
      <c r="A43" s="32"/>
      <c r="B43" s="35" t="s">
        <v>34</v>
      </c>
      <c r="C43" s="36">
        <v>255.26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idden="1">
      <c r="A44" s="32"/>
      <c r="B44" s="35" t="s">
        <v>35</v>
      </c>
      <c r="C44" s="36">
        <v>3660.0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idden="1">
      <c r="A45" s="32"/>
      <c r="B45" s="35" t="s">
        <v>36</v>
      </c>
      <c r="C45" s="36">
        <v>75.44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idden="1">
      <c r="A46" s="32"/>
      <c r="B46" s="35" t="s">
        <v>37</v>
      </c>
      <c r="C46" s="36">
        <v>2496.0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2"/>
      <c r="B47" s="37"/>
      <c r="C47" s="38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75" customHeight="1">
      <c r="A49" s="32"/>
      <c r="B49" s="37"/>
      <c r="C49" s="38"/>
      <c r="D49" s="39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75" customHeight="1">
      <c r="A50" s="32"/>
      <c r="B50" s="37"/>
      <c r="C50" s="38"/>
      <c r="D50" s="39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8.75" customHeight="1">
      <c r="A51" s="32"/>
      <c r="B51" s="37"/>
      <c r="C51" s="38"/>
      <c r="D51" s="39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8.75" customHeight="1">
      <c r="A52" s="32"/>
      <c r="B52" s="37"/>
      <c r="C52" s="38"/>
      <c r="D52" s="39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8.75" customHeight="1">
      <c r="A53" s="32"/>
      <c r="B53" s="37"/>
      <c r="C53" s="38"/>
      <c r="D53" s="39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2"/>
      <c r="B1019" s="37"/>
      <c r="C1019" s="38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2"/>
      <c r="B1020" s="37"/>
      <c r="C1020" s="38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2"/>
      <c r="B1021" s="37"/>
      <c r="C1021" s="38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</sheetData>
  <mergeCells count="5">
    <mergeCell ref="A6:B6"/>
    <mergeCell ref="A8:B8"/>
    <mergeCell ref="B2:C4"/>
    <mergeCell ref="A15:B15"/>
    <mergeCell ref="A37:B37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194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195</v>
      </c>
      <c r="C4" s="42">
        <v>17342.55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196</v>
      </c>
      <c r="C5" s="42">
        <f>SUM(C6:C10)</f>
        <v>8853.99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3" t="s">
        <v>197</v>
      </c>
      <c r="C6" s="44">
        <f>8853.99-1551.21</f>
        <v>7302.78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3" t="s">
        <v>198</v>
      </c>
      <c r="C7" s="44">
        <v>0.0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199</v>
      </c>
      <c r="C8" s="44">
        <v>1551.21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200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30"/>
      <c r="B10" s="43" t="s">
        <v>201</v>
      </c>
      <c r="C10" s="44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6.25" customHeight="1">
      <c r="A11" s="29" t="s">
        <v>202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customHeight="1">
      <c r="A12" s="40">
        <v>1.0</v>
      </c>
      <c r="B12" s="46" t="s">
        <v>87</v>
      </c>
      <c r="C12" s="47">
        <v>14.66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40">
        <v>2.0</v>
      </c>
      <c r="B13" s="46" t="s">
        <v>88</v>
      </c>
      <c r="C13" s="47">
        <v>9.14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0" customHeight="1">
      <c r="A14" s="14">
        <v>3.0</v>
      </c>
      <c r="B14" s="48" t="s">
        <v>9</v>
      </c>
      <c r="C14" s="47">
        <v>112.0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4.0</v>
      </c>
      <c r="B15" s="46" t="s">
        <v>203</v>
      </c>
      <c r="C15" s="47">
        <v>0.0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customHeight="1">
      <c r="A16" s="14">
        <v>4.0</v>
      </c>
      <c r="B16" s="49" t="s">
        <v>204</v>
      </c>
      <c r="C16" s="47">
        <v>240.0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5.0</v>
      </c>
      <c r="B17" s="49" t="s">
        <v>205</v>
      </c>
      <c r="C17" s="47">
        <v>2200.0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6.0</v>
      </c>
      <c r="B18" s="50" t="s">
        <v>206</v>
      </c>
      <c r="C18" s="47">
        <v>1351.58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7.0</v>
      </c>
      <c r="B19" s="50" t="s">
        <v>207</v>
      </c>
      <c r="C19" s="47">
        <v>808.23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8.0</v>
      </c>
      <c r="B20" s="50" t="s">
        <v>208</v>
      </c>
      <c r="C20" s="47">
        <v>248.15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hidden="1" customHeight="1">
      <c r="A21" s="14">
        <v>8.0</v>
      </c>
      <c r="B21" s="50" t="s">
        <v>209</v>
      </c>
      <c r="C21" s="47">
        <v>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11.0</v>
      </c>
      <c r="B22" s="50" t="s">
        <v>20</v>
      </c>
      <c r="C22" s="4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9.0</v>
      </c>
      <c r="B23" s="50" t="s">
        <v>123</v>
      </c>
      <c r="C23" s="47">
        <v>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hidden="1" customHeight="1">
      <c r="A24" s="14">
        <v>9.0</v>
      </c>
      <c r="B24" s="50" t="s">
        <v>21</v>
      </c>
      <c r="C24" s="47">
        <v>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9.0</v>
      </c>
      <c r="B25" s="50" t="s">
        <v>191</v>
      </c>
      <c r="C25" s="47">
        <v>813.2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12.0</v>
      </c>
      <c r="B26" s="50" t="s">
        <v>24</v>
      </c>
      <c r="C26" s="47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10.0</v>
      </c>
      <c r="B27" s="50" t="s">
        <v>25</v>
      </c>
      <c r="C27" s="47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11.0</v>
      </c>
      <c r="B28" s="50" t="s">
        <v>26</v>
      </c>
      <c r="C28" s="47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12.0</v>
      </c>
      <c r="B29" s="50" t="s">
        <v>27</v>
      </c>
      <c r="C29" s="47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8.0</v>
      </c>
      <c r="B30" s="50" t="s">
        <v>28</v>
      </c>
      <c r="C30" s="47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9.0</v>
      </c>
      <c r="B31" s="50" t="s">
        <v>29</v>
      </c>
      <c r="C31" s="4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customHeight="1">
      <c r="A32" s="51" t="s">
        <v>210</v>
      </c>
      <c r="B32" s="52" t="s">
        <v>211</v>
      </c>
      <c r="C32" s="53">
        <f>SUM(C12:C31)</f>
        <v>5796.96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0" customHeight="1">
      <c r="A33" s="54"/>
      <c r="B33" s="55"/>
      <c r="C33" s="56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0" customHeight="1">
      <c r="A34" s="54"/>
      <c r="B34" s="57" t="s">
        <v>212</v>
      </c>
      <c r="C34" s="58">
        <f>C4+C5-C32</f>
        <v>20399.58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6.25" customHeight="1">
      <c r="A35" s="5"/>
      <c r="B35" s="30" t="s">
        <v>31</v>
      </c>
      <c r="C35" s="3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6.25" customHeight="1">
      <c r="A36" s="5"/>
      <c r="B36" s="30"/>
      <c r="C36" s="31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75" hidden="1" customHeight="1">
      <c r="A37" s="32"/>
      <c r="B37" s="33" t="s">
        <v>32</v>
      </c>
      <c r="C37" s="34">
        <f>SUM(C38:C47)</f>
        <v>37171.51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idden="1">
      <c r="A38" s="32"/>
      <c r="B38" s="35" t="s">
        <v>33</v>
      </c>
      <c r="C38" s="36">
        <f>30489.31+195.5</f>
        <v>30684.81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idden="1">
      <c r="A39" s="32"/>
      <c r="B39" s="35" t="s">
        <v>34</v>
      </c>
      <c r="C39" s="36">
        <v>255.26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idden="1">
      <c r="A40" s="32"/>
      <c r="B40" s="35" t="s">
        <v>35</v>
      </c>
      <c r="C40" s="36">
        <v>3660.0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idden="1">
      <c r="A41" s="32"/>
      <c r="B41" s="35" t="s">
        <v>36</v>
      </c>
      <c r="C41" s="36">
        <v>75.44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idden="1">
      <c r="A42" s="32"/>
      <c r="B42" s="35" t="s">
        <v>37</v>
      </c>
      <c r="C42" s="36">
        <v>2496.0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2"/>
      <c r="B43" s="37"/>
      <c r="C43" s="3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2"/>
      <c r="B44" s="37"/>
      <c r="C44" s="38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customHeight="1">
      <c r="A45" s="32"/>
      <c r="B45" s="37"/>
      <c r="C45" s="38"/>
      <c r="D45" s="3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75" customHeight="1">
      <c r="A47" s="32"/>
      <c r="B47" s="37"/>
      <c r="C47" s="38"/>
      <c r="D47" s="3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75" customHeight="1">
      <c r="A48" s="32"/>
      <c r="B48" s="37"/>
      <c r="C48" s="38"/>
      <c r="D48" s="39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75" customHeight="1">
      <c r="A49" s="32"/>
      <c r="B49" s="37"/>
      <c r="C49" s="38"/>
      <c r="D49" s="39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</sheetData>
  <mergeCells count="3">
    <mergeCell ref="A4:B4"/>
    <mergeCell ref="A5:B5"/>
    <mergeCell ref="A11:C1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213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214</v>
      </c>
      <c r="C4" s="42">
        <v>15739.28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215</v>
      </c>
      <c r="C5" s="42">
        <f>SUM(C6:C11)</f>
        <v>6654.99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3" t="s">
        <v>197</v>
      </c>
      <c r="C6" s="44">
        <v>6529.26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3" t="s">
        <v>198</v>
      </c>
      <c r="C7" s="44">
        <v>125.73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3"/>
      <c r="C8" s="4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hidden="1" customHeight="1">
      <c r="A9" s="30"/>
      <c r="B9" s="45" t="s">
        <v>199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hidden="1" customHeight="1">
      <c r="A10" s="30"/>
      <c r="B10" s="43" t="s">
        <v>200</v>
      </c>
      <c r="C10" s="44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6.25" hidden="1" customHeight="1">
      <c r="A11" s="30"/>
      <c r="B11" s="43" t="s">
        <v>201</v>
      </c>
      <c r="C11" s="44">
        <v>0.0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6.25" customHeight="1">
      <c r="A12" s="29" t="s">
        <v>216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40">
        <v>1.0</v>
      </c>
      <c r="B13" s="46" t="s">
        <v>87</v>
      </c>
      <c r="C13" s="47">
        <v>14.68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0" customHeight="1">
      <c r="A14" s="40">
        <v>2.0</v>
      </c>
      <c r="B14" s="46" t="s">
        <v>88</v>
      </c>
      <c r="C14" s="47">
        <v>9.14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1.0" customHeight="1">
      <c r="A15" s="14">
        <v>3.0</v>
      </c>
      <c r="B15" s="48" t="s">
        <v>9</v>
      </c>
      <c r="C15" s="47">
        <v>112.0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hidden="1" customHeight="1">
      <c r="A16" s="14">
        <v>4.0</v>
      </c>
      <c r="B16" s="46" t="s">
        <v>203</v>
      </c>
      <c r="C16" s="47">
        <v>0.0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4.0</v>
      </c>
      <c r="B17" s="49" t="s">
        <v>217</v>
      </c>
      <c r="C17" s="47">
        <v>259.61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hidden="1" customHeight="1">
      <c r="A18" s="14">
        <v>6.0</v>
      </c>
      <c r="B18" s="49" t="s">
        <v>218</v>
      </c>
      <c r="C18" s="47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5.0</v>
      </c>
      <c r="B19" s="50" t="s">
        <v>219</v>
      </c>
      <c r="C19" s="47">
        <v>1351.58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6.0</v>
      </c>
      <c r="B20" s="50" t="s">
        <v>220</v>
      </c>
      <c r="C20" s="47">
        <v>777.15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7.0</v>
      </c>
      <c r="B21" s="50" t="s">
        <v>221</v>
      </c>
      <c r="C21" s="47">
        <v>180.0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8.0</v>
      </c>
      <c r="B22" s="50" t="s">
        <v>222</v>
      </c>
      <c r="C22" s="47">
        <v>826.56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11.0</v>
      </c>
      <c r="B23" s="50" t="s">
        <v>20</v>
      </c>
      <c r="C23" s="4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hidden="1" customHeight="1">
      <c r="A24" s="14">
        <v>9.0</v>
      </c>
      <c r="B24" s="50" t="s">
        <v>123</v>
      </c>
      <c r="C24" s="47">
        <v>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9.0</v>
      </c>
      <c r="B25" s="50" t="s">
        <v>21</v>
      </c>
      <c r="C25" s="47">
        <v>1521.0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50" t="s">
        <v>53</v>
      </c>
      <c r="C26" s="47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12.0</v>
      </c>
      <c r="B27" s="50" t="s">
        <v>24</v>
      </c>
      <c r="C27" s="47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10.0</v>
      </c>
      <c r="B28" s="50" t="s">
        <v>25</v>
      </c>
      <c r="C28" s="47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11.0</v>
      </c>
      <c r="B29" s="50" t="s">
        <v>26</v>
      </c>
      <c r="C29" s="47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12.0</v>
      </c>
      <c r="B30" s="50" t="s">
        <v>27</v>
      </c>
      <c r="C30" s="47">
        <v>0.0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hidden="1" customHeight="1">
      <c r="A31" s="14">
        <v>8.0</v>
      </c>
      <c r="B31" s="50" t="s">
        <v>28</v>
      </c>
      <c r="C31" s="47">
        <v>0.0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75" hidden="1" customHeight="1">
      <c r="A32" s="14">
        <v>9.0</v>
      </c>
      <c r="B32" s="50" t="s">
        <v>29</v>
      </c>
      <c r="C32" s="4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75" customHeight="1">
      <c r="A33" s="51" t="s">
        <v>210</v>
      </c>
      <c r="B33" s="52" t="s">
        <v>211</v>
      </c>
      <c r="C33" s="53">
        <f>SUM(C13:C32)</f>
        <v>5051.72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1.0" customHeight="1">
      <c r="A34" s="54"/>
      <c r="B34" s="55"/>
      <c r="C34" s="56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1.0" customHeight="1">
      <c r="A35" s="54"/>
      <c r="B35" s="57" t="s">
        <v>223</v>
      </c>
      <c r="C35" s="58">
        <f>C4+C5-C33</f>
        <v>17342.55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6.25" customHeight="1">
      <c r="A36" s="5"/>
      <c r="B36" s="30" t="s">
        <v>31</v>
      </c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6.25" customHeight="1">
      <c r="A37" s="5"/>
      <c r="B37" s="30"/>
      <c r="C37" s="31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75" hidden="1" customHeight="1">
      <c r="A38" s="32"/>
      <c r="B38" s="33" t="s">
        <v>32</v>
      </c>
      <c r="C38" s="34">
        <f>SUM(C39:C48)</f>
        <v>37171.51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idden="1">
      <c r="A39" s="32"/>
      <c r="B39" s="35" t="s">
        <v>33</v>
      </c>
      <c r="C39" s="36">
        <f>30489.31+195.5</f>
        <v>30684.81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idden="1">
      <c r="A40" s="32"/>
      <c r="B40" s="35" t="s">
        <v>34</v>
      </c>
      <c r="C40" s="36">
        <v>255.26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idden="1">
      <c r="A41" s="32"/>
      <c r="B41" s="35" t="s">
        <v>35</v>
      </c>
      <c r="C41" s="36">
        <v>3660.0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idden="1">
      <c r="A42" s="32"/>
      <c r="B42" s="35" t="s">
        <v>36</v>
      </c>
      <c r="C42" s="36">
        <v>75.44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idden="1">
      <c r="A43" s="32"/>
      <c r="B43" s="35" t="s">
        <v>37</v>
      </c>
      <c r="C43" s="36">
        <v>2496.0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2"/>
      <c r="B44" s="37"/>
      <c r="C44" s="38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2"/>
      <c r="B45" s="37"/>
      <c r="C45" s="3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75" customHeight="1">
      <c r="A47" s="32"/>
      <c r="B47" s="37"/>
      <c r="C47" s="38"/>
      <c r="D47" s="3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75" customHeight="1">
      <c r="A48" s="32"/>
      <c r="B48" s="37"/>
      <c r="C48" s="38"/>
      <c r="D48" s="39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8.75" customHeight="1">
      <c r="A49" s="32"/>
      <c r="B49" s="37"/>
      <c r="C49" s="38"/>
      <c r="D49" s="39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8.75" customHeight="1">
      <c r="A50" s="32"/>
      <c r="B50" s="37"/>
      <c r="C50" s="38"/>
      <c r="D50" s="39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2"/>
      <c r="B1017" s="37"/>
      <c r="C1017" s="38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2"/>
      <c r="B1018" s="37"/>
      <c r="C1018" s="38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</sheetData>
  <mergeCells count="3">
    <mergeCell ref="A4:B4"/>
    <mergeCell ref="A5:B5"/>
    <mergeCell ref="A12:C12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224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225</v>
      </c>
      <c r="C4" s="42">
        <v>23189.42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226</v>
      </c>
      <c r="C5" s="42">
        <f>SUM(C6:C10)</f>
        <v>9268.52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3" t="s">
        <v>197</v>
      </c>
      <c r="C6" s="44">
        <v>7655.7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hidden="1" customHeight="1">
      <c r="A7" s="30"/>
      <c r="B7" s="43" t="s">
        <v>198</v>
      </c>
      <c r="C7" s="44">
        <v>0.0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199</v>
      </c>
      <c r="C8" s="44">
        <v>1612.82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200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hidden="1" customHeight="1">
      <c r="A10" s="30"/>
      <c r="B10" s="43" t="s">
        <v>201</v>
      </c>
      <c r="C10" s="44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6.25" customHeight="1">
      <c r="A11" s="29" t="s">
        <v>227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customHeight="1">
      <c r="A12" s="40">
        <v>1.0</v>
      </c>
      <c r="B12" s="46" t="s">
        <v>87</v>
      </c>
      <c r="C12" s="47">
        <v>14.72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40">
        <v>2.0</v>
      </c>
      <c r="B13" s="46" t="s">
        <v>88</v>
      </c>
      <c r="C13" s="47">
        <v>9.16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0" customHeight="1">
      <c r="A14" s="14">
        <v>3.0</v>
      </c>
      <c r="B14" s="48" t="s">
        <v>9</v>
      </c>
      <c r="C14" s="47">
        <v>129.25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customHeight="1">
      <c r="A15" s="14">
        <v>4.0</v>
      </c>
      <c r="B15" s="46" t="s">
        <v>203</v>
      </c>
      <c r="C15" s="47">
        <v>5250.0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customHeight="1">
      <c r="A16" s="14">
        <v>5.0</v>
      </c>
      <c r="B16" s="49" t="s">
        <v>228</v>
      </c>
      <c r="C16" s="47">
        <v>259.61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6.0</v>
      </c>
      <c r="B17" s="49" t="s">
        <v>229</v>
      </c>
      <c r="C17" s="47">
        <v>4400.0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7.0</v>
      </c>
      <c r="B18" s="50" t="s">
        <v>230</v>
      </c>
      <c r="C18" s="47">
        <v>1351.58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8.0</v>
      </c>
      <c r="B19" s="50" t="s">
        <v>231</v>
      </c>
      <c r="C19" s="47">
        <v>808.23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9.0</v>
      </c>
      <c r="B20" s="50" t="s">
        <v>232</v>
      </c>
      <c r="C20" s="47">
        <v>273.25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10.0</v>
      </c>
      <c r="B21" s="50" t="s">
        <v>233</v>
      </c>
      <c r="C21" s="47">
        <v>3438.96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11.0</v>
      </c>
      <c r="B22" s="50" t="s">
        <v>20</v>
      </c>
      <c r="C22" s="4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9.0</v>
      </c>
      <c r="B23" s="50" t="s">
        <v>123</v>
      </c>
      <c r="C23" s="47">
        <v>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11.0</v>
      </c>
      <c r="B24" s="50" t="s">
        <v>53</v>
      </c>
      <c r="C24" s="47">
        <v>300.0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12.0</v>
      </c>
      <c r="B25" s="50" t="s">
        <v>24</v>
      </c>
      <c r="C25" s="47">
        <f>150+333.9</f>
        <v>483.9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10.0</v>
      </c>
      <c r="B26" s="50" t="s">
        <v>25</v>
      </c>
      <c r="C26" s="47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11.0</v>
      </c>
      <c r="B27" s="50" t="s">
        <v>26</v>
      </c>
      <c r="C27" s="47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12.0</v>
      </c>
      <c r="B28" s="50" t="s">
        <v>27</v>
      </c>
      <c r="C28" s="47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8.0</v>
      </c>
      <c r="B29" s="50" t="s">
        <v>28</v>
      </c>
      <c r="C29" s="47">
        <v>0.0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hidden="1" customHeight="1">
      <c r="A30" s="14">
        <v>9.0</v>
      </c>
      <c r="B30" s="50" t="s">
        <v>29</v>
      </c>
      <c r="C30" s="4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75" customHeight="1">
      <c r="A31" s="51" t="s">
        <v>210</v>
      </c>
      <c r="B31" s="52" t="s">
        <v>211</v>
      </c>
      <c r="C31" s="53">
        <f>SUM(C12:C30)</f>
        <v>16718.66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0" customHeight="1">
      <c r="A32" s="54"/>
      <c r="B32" s="55"/>
      <c r="C32" s="56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1.0" customHeight="1">
      <c r="A33" s="54"/>
      <c r="B33" s="57" t="s">
        <v>234</v>
      </c>
      <c r="C33" s="58">
        <f>C4+C5-C31</f>
        <v>15739.28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6.25" customHeight="1">
      <c r="A34" s="5"/>
      <c r="B34" s="30" t="s">
        <v>31</v>
      </c>
      <c r="C34" s="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6.25" customHeight="1">
      <c r="A35" s="5"/>
      <c r="B35" s="30"/>
      <c r="C35" s="3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75" hidden="1" customHeight="1">
      <c r="A36" s="32"/>
      <c r="B36" s="33" t="s">
        <v>32</v>
      </c>
      <c r="C36" s="34">
        <f>SUM(C37:C46)</f>
        <v>37171.51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idden="1">
      <c r="A37" s="32"/>
      <c r="B37" s="35" t="s">
        <v>33</v>
      </c>
      <c r="C37" s="36">
        <f>30489.31+195.5</f>
        <v>30684.81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idden="1">
      <c r="A38" s="32"/>
      <c r="B38" s="35" t="s">
        <v>34</v>
      </c>
      <c r="C38" s="36">
        <v>255.26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idden="1">
      <c r="A39" s="32"/>
      <c r="B39" s="35" t="s">
        <v>35</v>
      </c>
      <c r="C39" s="36">
        <v>3660.0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idden="1">
      <c r="A40" s="32"/>
      <c r="B40" s="35" t="s">
        <v>36</v>
      </c>
      <c r="C40" s="36">
        <v>75.44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idden="1">
      <c r="A41" s="32"/>
      <c r="B41" s="35" t="s">
        <v>37</v>
      </c>
      <c r="C41" s="36">
        <v>2496.0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2"/>
      <c r="B43" s="37"/>
      <c r="C43" s="3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customHeight="1">
      <c r="A44" s="32"/>
      <c r="B44" s="37"/>
      <c r="C44" s="38"/>
      <c r="D44" s="3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customHeight="1">
      <c r="A45" s="32"/>
      <c r="B45" s="37"/>
      <c r="C45" s="38"/>
      <c r="D45" s="3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75" customHeight="1">
      <c r="A47" s="32"/>
      <c r="B47" s="37"/>
      <c r="C47" s="38"/>
      <c r="D47" s="3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8.75" customHeight="1">
      <c r="A48" s="32"/>
      <c r="B48" s="37"/>
      <c r="C48" s="38"/>
      <c r="D48" s="39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2"/>
      <c r="B1016" s="37"/>
      <c r="C1016" s="38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</sheetData>
  <mergeCells count="3">
    <mergeCell ref="A4:B4"/>
    <mergeCell ref="A5:B5"/>
    <mergeCell ref="A11:C1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235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236</v>
      </c>
      <c r="C4" s="42">
        <v>18540.7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237</v>
      </c>
      <c r="C5" s="42">
        <f>SUM(C6:C10)</f>
        <v>9803.31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3" t="s">
        <v>197</v>
      </c>
      <c r="C6" s="44">
        <v>8168.69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hidden="1" customHeight="1">
      <c r="A7" s="30"/>
      <c r="B7" s="43" t="s">
        <v>198</v>
      </c>
      <c r="C7" s="44">
        <v>0.0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199</v>
      </c>
      <c r="C8" s="44">
        <v>1634.62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200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hidden="1" customHeight="1">
      <c r="A10" s="30"/>
      <c r="B10" s="43" t="s">
        <v>201</v>
      </c>
      <c r="C10" s="44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6.25" customHeight="1">
      <c r="A11" s="29" t="s">
        <v>238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customHeight="1">
      <c r="A12" s="40">
        <v>1.0</v>
      </c>
      <c r="B12" s="46" t="s">
        <v>87</v>
      </c>
      <c r="C12" s="47">
        <v>14.72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40">
        <v>2.0</v>
      </c>
      <c r="B13" s="46" t="s">
        <v>88</v>
      </c>
      <c r="C13" s="47">
        <v>9.16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0" customHeight="1">
      <c r="A14" s="14">
        <v>3.0</v>
      </c>
      <c r="B14" s="48" t="s">
        <v>9</v>
      </c>
      <c r="C14" s="47">
        <v>115.0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2.0</v>
      </c>
      <c r="B15" s="59" t="s">
        <v>239</v>
      </c>
      <c r="C15" s="47">
        <v>0.0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customHeight="1">
      <c r="A16" s="14">
        <v>4.0</v>
      </c>
      <c r="B16" s="49" t="s">
        <v>240</v>
      </c>
      <c r="C16" s="47">
        <v>238.4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5.0</v>
      </c>
      <c r="B17" s="49" t="s">
        <v>241</v>
      </c>
      <c r="C17" s="47">
        <v>2200.0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6.0</v>
      </c>
      <c r="B18" s="50" t="s">
        <v>242</v>
      </c>
      <c r="C18" s="47">
        <v>248.12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7.0</v>
      </c>
      <c r="B19" s="50" t="s">
        <v>243</v>
      </c>
      <c r="C19" s="47">
        <v>808.23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8.0</v>
      </c>
      <c r="B20" s="50" t="s">
        <v>244</v>
      </c>
      <c r="C20" s="47">
        <v>180.0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9.0</v>
      </c>
      <c r="B21" s="50" t="s">
        <v>245</v>
      </c>
      <c r="C21" s="47">
        <v>1340.96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11.0</v>
      </c>
      <c r="B22" s="50" t="s">
        <v>20</v>
      </c>
      <c r="C22" s="4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9.0</v>
      </c>
      <c r="B23" s="50" t="s">
        <v>123</v>
      </c>
      <c r="C23" s="47">
        <v>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hidden="1" customHeight="1">
      <c r="A24" s="14">
        <v>7.0</v>
      </c>
      <c r="B24" s="50" t="s">
        <v>53</v>
      </c>
      <c r="C24" s="47">
        <v>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10.0</v>
      </c>
      <c r="B25" s="50" t="s">
        <v>25</v>
      </c>
      <c r="C25" s="47">
        <v>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50" t="s">
        <v>26</v>
      </c>
      <c r="C26" s="47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12.0</v>
      </c>
      <c r="B27" s="50" t="s">
        <v>27</v>
      </c>
      <c r="C27" s="47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8.0</v>
      </c>
      <c r="B28" s="50" t="s">
        <v>28</v>
      </c>
      <c r="C28" s="47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9.0</v>
      </c>
      <c r="B29" s="50" t="s">
        <v>29</v>
      </c>
      <c r="C29" s="4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customHeight="1">
      <c r="A30" s="51" t="s">
        <v>210</v>
      </c>
      <c r="B30" s="52" t="s">
        <v>211</v>
      </c>
      <c r="C30" s="53">
        <f>SUM(C12:C29)</f>
        <v>5154.59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0" customHeight="1">
      <c r="A31" s="54"/>
      <c r="B31" s="55"/>
      <c r="C31" s="5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0" customHeight="1">
      <c r="A32" s="54"/>
      <c r="B32" s="57" t="s">
        <v>246</v>
      </c>
      <c r="C32" s="58">
        <f>C4+C5-C30</f>
        <v>23189.42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6.25" customHeight="1">
      <c r="A33" s="5"/>
      <c r="B33" s="30" t="s">
        <v>31</v>
      </c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6.25" customHeight="1">
      <c r="A34" s="5"/>
      <c r="B34" s="30"/>
      <c r="C34" s="31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8.75" hidden="1" customHeight="1">
      <c r="A35" s="32"/>
      <c r="B35" s="33" t="s">
        <v>32</v>
      </c>
      <c r="C35" s="34">
        <f>SUM(C36:C45)</f>
        <v>37171.51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idden="1">
      <c r="A36" s="32"/>
      <c r="B36" s="35" t="s">
        <v>33</v>
      </c>
      <c r="C36" s="36">
        <f>30489.31+195.5</f>
        <v>30684.81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idden="1">
      <c r="A37" s="32"/>
      <c r="B37" s="35" t="s">
        <v>34</v>
      </c>
      <c r="C37" s="36">
        <v>255.26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idden="1">
      <c r="A38" s="32"/>
      <c r="B38" s="35" t="s">
        <v>35</v>
      </c>
      <c r="C38" s="36">
        <v>3660.0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idden="1">
      <c r="A39" s="32"/>
      <c r="B39" s="35" t="s">
        <v>36</v>
      </c>
      <c r="C39" s="36">
        <v>75.44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idden="1">
      <c r="A40" s="32"/>
      <c r="B40" s="35" t="s">
        <v>37</v>
      </c>
      <c r="C40" s="36">
        <v>2496.0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customHeight="1">
      <c r="A43" s="32"/>
      <c r="B43" s="37"/>
      <c r="C43" s="38"/>
      <c r="D43" s="39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customHeight="1">
      <c r="A44" s="32"/>
      <c r="B44" s="37"/>
      <c r="C44" s="38"/>
      <c r="D44" s="3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customHeight="1">
      <c r="A45" s="32"/>
      <c r="B45" s="37"/>
      <c r="C45" s="38"/>
      <c r="D45" s="3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75" customHeight="1">
      <c r="A47" s="32"/>
      <c r="B47" s="37"/>
      <c r="C47" s="38"/>
      <c r="D47" s="3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</sheetData>
  <mergeCells count="3">
    <mergeCell ref="A4:B4"/>
    <mergeCell ref="A5:B5"/>
    <mergeCell ref="A11:C1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247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248</v>
      </c>
      <c r="C4" s="42">
        <v>17554.37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249</v>
      </c>
      <c r="C5" s="42">
        <f>SUM(C6:C10)</f>
        <v>9446.05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3" t="s">
        <v>197</v>
      </c>
      <c r="C6" s="44">
        <f>8691.27+55</f>
        <v>8746.27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3" t="s">
        <v>198</v>
      </c>
      <c r="C7" s="44">
        <v>0.0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199</v>
      </c>
      <c r="C8" s="44">
        <v>699.78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200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30"/>
      <c r="B10" s="43" t="s">
        <v>201</v>
      </c>
      <c r="C10" s="44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6.25" customHeight="1">
      <c r="A11" s="29" t="s">
        <v>250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customHeight="1">
      <c r="A12" s="40">
        <v>1.0</v>
      </c>
      <c r="B12" s="46" t="s">
        <v>87</v>
      </c>
      <c r="C12" s="47">
        <v>1572.16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40">
        <v>2.0</v>
      </c>
      <c r="B13" s="46" t="s">
        <v>88</v>
      </c>
      <c r="C13" s="47">
        <v>972.36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0" customHeight="1">
      <c r="A14" s="14">
        <v>3.0</v>
      </c>
      <c r="B14" s="48" t="s">
        <v>9</v>
      </c>
      <c r="C14" s="47">
        <v>121.0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2.0</v>
      </c>
      <c r="B15" s="59" t="s">
        <v>251</v>
      </c>
      <c r="C15" s="47">
        <v>0.0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customHeight="1">
      <c r="A16" s="14">
        <v>4.0</v>
      </c>
      <c r="B16" s="49" t="s">
        <v>252</v>
      </c>
      <c r="C16" s="47">
        <f>240+333.94+19.61</f>
        <v>593.55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5.0</v>
      </c>
      <c r="B17" s="49" t="s">
        <v>253</v>
      </c>
      <c r="C17" s="47">
        <v>2200.0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hidden="1" customHeight="1">
      <c r="A18" s="14">
        <v>3.0</v>
      </c>
      <c r="B18" s="50" t="s">
        <v>254</v>
      </c>
      <c r="C18" s="47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6.0</v>
      </c>
      <c r="B19" s="50" t="s">
        <v>255</v>
      </c>
      <c r="C19" s="47">
        <v>870.41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hidden="1" customHeight="1">
      <c r="A20" s="14">
        <v>5.0</v>
      </c>
      <c r="B20" s="50" t="s">
        <v>256</v>
      </c>
      <c r="C20" s="47">
        <v>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7.0</v>
      </c>
      <c r="B21" s="50" t="s">
        <v>257</v>
      </c>
      <c r="C21" s="47">
        <v>2130.24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11.0</v>
      </c>
      <c r="B22" s="50" t="s">
        <v>20</v>
      </c>
      <c r="C22" s="4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9.0</v>
      </c>
      <c r="B23" s="50" t="s">
        <v>123</v>
      </c>
      <c r="C23" s="47">
        <v>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hidden="1" customHeight="1">
      <c r="A24" s="14">
        <v>7.0</v>
      </c>
      <c r="B24" s="50" t="s">
        <v>53</v>
      </c>
      <c r="C24" s="47">
        <v>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10.0</v>
      </c>
      <c r="B25" s="50" t="s">
        <v>25</v>
      </c>
      <c r="C25" s="47">
        <v>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50" t="s">
        <v>26</v>
      </c>
      <c r="C26" s="47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12.0</v>
      </c>
      <c r="B27" s="50" t="s">
        <v>27</v>
      </c>
      <c r="C27" s="47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8.0</v>
      </c>
      <c r="B28" s="50" t="s">
        <v>28</v>
      </c>
      <c r="C28" s="47">
        <v>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9.0</v>
      </c>
      <c r="B29" s="50" t="s">
        <v>29</v>
      </c>
      <c r="C29" s="4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customHeight="1">
      <c r="A30" s="51" t="s">
        <v>210</v>
      </c>
      <c r="B30" s="52" t="s">
        <v>211</v>
      </c>
      <c r="C30" s="53">
        <f>SUM(C12:C29)</f>
        <v>8459.72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0" customHeight="1">
      <c r="A31" s="54"/>
      <c r="B31" s="55"/>
      <c r="C31" s="5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0" customHeight="1">
      <c r="A32" s="54"/>
      <c r="B32" s="57" t="s">
        <v>258</v>
      </c>
      <c r="C32" s="58">
        <f>C4+C5-C30</f>
        <v>18540.7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6.25" customHeight="1">
      <c r="A33" s="5"/>
      <c r="B33" s="30" t="s">
        <v>31</v>
      </c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6.25" customHeight="1">
      <c r="A34" s="5"/>
      <c r="B34" s="30"/>
      <c r="C34" s="31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8.75" hidden="1" customHeight="1">
      <c r="A35" s="32"/>
      <c r="B35" s="33" t="s">
        <v>32</v>
      </c>
      <c r="C35" s="34">
        <f>SUM(C36:C45)</f>
        <v>37171.51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idden="1">
      <c r="A36" s="32"/>
      <c r="B36" s="35" t="s">
        <v>33</v>
      </c>
      <c r="C36" s="36">
        <f>30489.31+195.5</f>
        <v>30684.81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idden="1">
      <c r="A37" s="32"/>
      <c r="B37" s="35" t="s">
        <v>34</v>
      </c>
      <c r="C37" s="36">
        <v>255.26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idden="1">
      <c r="A38" s="32"/>
      <c r="B38" s="35" t="s">
        <v>35</v>
      </c>
      <c r="C38" s="36">
        <v>3660.0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idden="1">
      <c r="A39" s="32"/>
      <c r="B39" s="35" t="s">
        <v>36</v>
      </c>
      <c r="C39" s="36">
        <v>75.44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idden="1">
      <c r="A40" s="32"/>
      <c r="B40" s="35" t="s">
        <v>37</v>
      </c>
      <c r="C40" s="36">
        <v>2496.0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customHeight="1">
      <c r="A43" s="32"/>
      <c r="B43" s="37"/>
      <c r="C43" s="38"/>
      <c r="D43" s="39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customHeight="1">
      <c r="A44" s="32"/>
      <c r="B44" s="37"/>
      <c r="C44" s="38"/>
      <c r="D44" s="3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customHeight="1">
      <c r="A45" s="32"/>
      <c r="B45" s="37"/>
      <c r="C45" s="38"/>
      <c r="D45" s="3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75" customHeight="1">
      <c r="A47" s="32"/>
      <c r="B47" s="37"/>
      <c r="C47" s="38"/>
      <c r="D47" s="3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</sheetData>
  <mergeCells count="3">
    <mergeCell ref="A4:B4"/>
    <mergeCell ref="A5:B5"/>
    <mergeCell ref="A11:C11"/>
  </mergeCells>
  <printOptions horizontalCentered="1"/>
  <pageMargins bottom="0.75" footer="0.0" header="0.0" left="0.7" right="0.7" top="0.75"/>
  <pageSetup fitToHeight="0" paperSize="9" orientation="portrait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259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260</v>
      </c>
      <c r="C4" s="42">
        <v>14638.06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261</v>
      </c>
      <c r="C5" s="42">
        <f>SUM(C6:C10)</f>
        <v>15530.87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3" t="s">
        <v>197</v>
      </c>
      <c r="C6" s="44">
        <v>14025.6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3" t="s">
        <v>198</v>
      </c>
      <c r="C7" s="44">
        <v>754.38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199</v>
      </c>
      <c r="C8" s="44">
        <v>750.89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200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30"/>
      <c r="B10" s="43" t="s">
        <v>201</v>
      </c>
      <c r="C10" s="44">
        <v>0.0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6.25" customHeight="1">
      <c r="A11" s="29" t="s">
        <v>262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hidden="1" customHeight="1">
      <c r="A12" s="40">
        <v>1.0</v>
      </c>
      <c r="B12" s="46" t="s">
        <v>87</v>
      </c>
      <c r="C12" s="47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hidden="1" customHeight="1">
      <c r="A13" s="40">
        <v>2.0</v>
      </c>
      <c r="B13" s="46" t="s">
        <v>88</v>
      </c>
      <c r="C13" s="47">
        <v>0.0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1.0" customHeight="1">
      <c r="A14" s="14">
        <v>1.0</v>
      </c>
      <c r="B14" s="48" t="s">
        <v>9</v>
      </c>
      <c r="C14" s="47">
        <v>121.0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2.0</v>
      </c>
      <c r="B15" s="59" t="s">
        <v>263</v>
      </c>
      <c r="C15" s="47">
        <v>0.0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hidden="1" customHeight="1">
      <c r="A16" s="14">
        <v>3.0</v>
      </c>
      <c r="B16" s="49" t="s">
        <v>264</v>
      </c>
      <c r="C16" s="47">
        <v>0.0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2.0</v>
      </c>
      <c r="B17" s="49" t="s">
        <v>265</v>
      </c>
      <c r="C17" s="47">
        <v>2200.0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3.0</v>
      </c>
      <c r="B18" s="50" t="s">
        <v>254</v>
      </c>
      <c r="C18" s="47">
        <v>2943.71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4.0</v>
      </c>
      <c r="B19" s="50" t="s">
        <v>266</v>
      </c>
      <c r="C19" s="47">
        <v>870.41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5.0</v>
      </c>
      <c r="B20" s="50" t="s">
        <v>256</v>
      </c>
      <c r="C20" s="47">
        <v>1180.0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customHeight="1">
      <c r="A21" s="14">
        <v>6.0</v>
      </c>
      <c r="B21" s="50" t="s">
        <v>267</v>
      </c>
      <c r="C21" s="47">
        <v>3499.44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11.0</v>
      </c>
      <c r="B22" s="50" t="s">
        <v>20</v>
      </c>
      <c r="C22" s="4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9.0</v>
      </c>
      <c r="B23" s="50" t="s">
        <v>123</v>
      </c>
      <c r="C23" s="47">
        <v>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7.0</v>
      </c>
      <c r="B24" s="50" t="s">
        <v>53</v>
      </c>
      <c r="C24" s="47">
        <v>800.0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10.0</v>
      </c>
      <c r="B25" s="50" t="s">
        <v>25</v>
      </c>
      <c r="C25" s="47">
        <v>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hidden="1" customHeight="1">
      <c r="A26" s="14">
        <v>11.0</v>
      </c>
      <c r="B26" s="50" t="s">
        <v>26</v>
      </c>
      <c r="C26" s="47">
        <v>0.0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hidden="1" customHeight="1">
      <c r="A27" s="14">
        <v>12.0</v>
      </c>
      <c r="B27" s="50" t="s">
        <v>27</v>
      </c>
      <c r="C27" s="47">
        <v>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customHeight="1">
      <c r="A28" s="14">
        <v>8.0</v>
      </c>
      <c r="B28" s="50" t="s">
        <v>28</v>
      </c>
      <c r="C28" s="47">
        <v>1000.0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hidden="1" customHeight="1">
      <c r="A29" s="14">
        <v>9.0</v>
      </c>
      <c r="B29" s="50" t="s">
        <v>29</v>
      </c>
      <c r="C29" s="4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75" customHeight="1">
      <c r="A30" s="51" t="s">
        <v>210</v>
      </c>
      <c r="B30" s="52" t="s">
        <v>211</v>
      </c>
      <c r="C30" s="53">
        <f>SUM(C12:C29)</f>
        <v>12614.56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0" customHeight="1">
      <c r="A31" s="54"/>
      <c r="B31" s="55"/>
      <c r="C31" s="56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1.0" customHeight="1">
      <c r="A32" s="54"/>
      <c r="B32" s="57" t="s">
        <v>268</v>
      </c>
      <c r="C32" s="58">
        <f>C4+C5-C30</f>
        <v>17554.37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6.25" customHeight="1">
      <c r="A33" s="5"/>
      <c r="B33" s="30" t="s">
        <v>31</v>
      </c>
      <c r="C33" s="3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6.25" customHeight="1">
      <c r="A34" s="5"/>
      <c r="B34" s="30"/>
      <c r="C34" s="31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8.75" hidden="1" customHeight="1">
      <c r="A35" s="32"/>
      <c r="B35" s="33" t="s">
        <v>32</v>
      </c>
      <c r="C35" s="34">
        <f>SUM(C36:C45)</f>
        <v>37171.51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idden="1">
      <c r="A36" s="32"/>
      <c r="B36" s="35" t="s">
        <v>33</v>
      </c>
      <c r="C36" s="36">
        <f>30489.31+195.5</f>
        <v>30684.81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idden="1">
      <c r="A37" s="32"/>
      <c r="B37" s="35" t="s">
        <v>34</v>
      </c>
      <c r="C37" s="36">
        <v>255.26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idden="1">
      <c r="A38" s="32"/>
      <c r="B38" s="35" t="s">
        <v>35</v>
      </c>
      <c r="C38" s="36">
        <v>3660.0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idden="1">
      <c r="A39" s="32"/>
      <c r="B39" s="35" t="s">
        <v>36</v>
      </c>
      <c r="C39" s="36">
        <v>75.44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idden="1">
      <c r="A40" s="32"/>
      <c r="B40" s="35" t="s">
        <v>37</v>
      </c>
      <c r="C40" s="36">
        <v>2496.0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customHeight="1">
      <c r="A43" s="32"/>
      <c r="B43" s="37"/>
      <c r="C43" s="38"/>
      <c r="D43" s="39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customHeight="1">
      <c r="A44" s="32"/>
      <c r="B44" s="37"/>
      <c r="C44" s="38"/>
      <c r="D44" s="3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customHeight="1">
      <c r="A45" s="32"/>
      <c r="B45" s="37"/>
      <c r="C45" s="38"/>
      <c r="D45" s="3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8.75" customHeight="1">
      <c r="A47" s="32"/>
      <c r="B47" s="37"/>
      <c r="C47" s="38"/>
      <c r="D47" s="39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2"/>
      <c r="B1015" s="37"/>
      <c r="C1015" s="38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</sheetData>
  <mergeCells count="3">
    <mergeCell ref="A4:B4"/>
    <mergeCell ref="A5:B5"/>
    <mergeCell ref="A11:C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269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270</v>
      </c>
      <c r="C4" s="42">
        <v>19774.47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271</v>
      </c>
      <c r="C5" s="42">
        <f>SUM(C6:C9)</f>
        <v>70230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5" t="s">
        <v>272</v>
      </c>
      <c r="C6" s="44">
        <f>70230-C7-C8</f>
        <v>9427.95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5" t="s">
        <v>199</v>
      </c>
      <c r="C7" s="44">
        <f>730.8+71.25</f>
        <v>802.05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3" t="s">
        <v>273</v>
      </c>
      <c r="C8" s="44">
        <v>60000.0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201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29" t="s">
        <v>274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0" hidden="1" customHeight="1">
      <c r="A11" s="40">
        <v>1.0</v>
      </c>
      <c r="B11" s="46" t="s">
        <v>87</v>
      </c>
      <c r="C11" s="47">
        <v>0.0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hidden="1" customHeight="1">
      <c r="A12" s="40">
        <v>2.0</v>
      </c>
      <c r="B12" s="46" t="s">
        <v>88</v>
      </c>
      <c r="C12" s="47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14">
        <v>1.0</v>
      </c>
      <c r="B13" s="48" t="s">
        <v>9</v>
      </c>
      <c r="C13" s="47">
        <f>100+3+3+3+3+3+3+3+3+3+3+3+3</f>
        <v>136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2.5" customHeight="1">
      <c r="A14" s="14">
        <v>2.0</v>
      </c>
      <c r="B14" s="59" t="s">
        <v>275</v>
      </c>
      <c r="C14" s="47">
        <v>5250.0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customHeight="1">
      <c r="A15" s="14">
        <v>3.0</v>
      </c>
      <c r="B15" s="49" t="s">
        <v>264</v>
      </c>
      <c r="C15" s="47">
        <v>318.51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customHeight="1">
      <c r="A16" s="14">
        <v>4.0</v>
      </c>
      <c r="B16" s="49" t="s">
        <v>276</v>
      </c>
      <c r="C16" s="47">
        <v>2200.0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1.75" customHeight="1">
      <c r="A17" s="14">
        <v>5.0</v>
      </c>
      <c r="B17" s="50" t="s">
        <v>277</v>
      </c>
      <c r="C17" s="47">
        <v>2882.71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1.75" customHeight="1">
      <c r="A18" s="14">
        <v>6.0</v>
      </c>
      <c r="B18" s="50" t="s">
        <v>278</v>
      </c>
      <c r="C18" s="47">
        <v>932.58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7.0</v>
      </c>
      <c r="B19" s="50" t="s">
        <v>279</v>
      </c>
      <c r="C19" s="47">
        <v>1180.0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8.0</v>
      </c>
      <c r="B20" s="50" t="s">
        <v>280</v>
      </c>
      <c r="C20" s="47">
        <v>1130.64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hidden="1" customHeight="1">
      <c r="A21" s="14">
        <v>11.0</v>
      </c>
      <c r="B21" s="50" t="s">
        <v>20</v>
      </c>
      <c r="C21" s="4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9.0</v>
      </c>
      <c r="B22" s="50" t="s">
        <v>123</v>
      </c>
      <c r="C22" s="47">
        <v>300.0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6.0</v>
      </c>
      <c r="B23" s="50" t="s">
        <v>281</v>
      </c>
      <c r="C23" s="47">
        <v>0.0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10.0</v>
      </c>
      <c r="B24" s="50" t="s">
        <v>25</v>
      </c>
      <c r="C24" s="47">
        <f>30489.31+195.5+2496+255.26+3660+75.44</f>
        <v>37171.51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11.0</v>
      </c>
      <c r="B25" s="50" t="s">
        <v>26</v>
      </c>
      <c r="C25" s="47">
        <v>960.0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14">
        <v>12.0</v>
      </c>
      <c r="B26" s="50" t="s">
        <v>27</v>
      </c>
      <c r="C26" s="47">
        <v>12904.46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75" customHeight="1">
      <c r="A27" s="14">
        <v>13.0</v>
      </c>
      <c r="B27" s="50" t="s">
        <v>28</v>
      </c>
      <c r="C27" s="47">
        <v>10000.0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75" hidden="1" customHeight="1">
      <c r="A28" s="14">
        <v>9.0</v>
      </c>
      <c r="B28" s="50" t="s">
        <v>29</v>
      </c>
      <c r="C28" s="4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1.75" customHeight="1">
      <c r="A29" s="51" t="s">
        <v>210</v>
      </c>
      <c r="B29" s="52" t="s">
        <v>211</v>
      </c>
      <c r="C29" s="53">
        <f>SUM(C11:C28)</f>
        <v>75366.41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1.0" customHeight="1">
      <c r="A30" s="54"/>
      <c r="B30" s="55"/>
      <c r="C30" s="56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1.0" customHeight="1">
      <c r="A31" s="54"/>
      <c r="B31" s="57" t="s">
        <v>282</v>
      </c>
      <c r="C31" s="58">
        <f>C4+C5-C29</f>
        <v>14638.06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6.25" customHeight="1">
      <c r="A32" s="5"/>
      <c r="B32" s="30" t="s">
        <v>31</v>
      </c>
      <c r="C32" s="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6.25" customHeight="1">
      <c r="A33" s="5"/>
      <c r="B33" s="30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8.75" customHeight="1">
      <c r="A34" s="32"/>
      <c r="B34" s="33" t="s">
        <v>32</v>
      </c>
      <c r="C34" s="34">
        <f>SUM(C35:C44)</f>
        <v>37171.51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2"/>
      <c r="B35" s="35" t="s">
        <v>33</v>
      </c>
      <c r="C35" s="36">
        <f>30489.31+195.5</f>
        <v>30684.81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32"/>
      <c r="B36" s="35" t="s">
        <v>34</v>
      </c>
      <c r="C36" s="36">
        <v>255.26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32"/>
      <c r="B37" s="35" t="s">
        <v>35</v>
      </c>
      <c r="C37" s="36">
        <v>3660.0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32"/>
      <c r="B38" s="35" t="s">
        <v>36</v>
      </c>
      <c r="C38" s="36">
        <v>75.44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32"/>
      <c r="B39" s="35" t="s">
        <v>37</v>
      </c>
      <c r="C39" s="36">
        <v>2496.0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32"/>
      <c r="B40" s="37"/>
      <c r="C40" s="38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8.75" customHeight="1">
      <c r="A42" s="32"/>
      <c r="B42" s="37"/>
      <c r="C42" s="38"/>
      <c r="D42" s="39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8.75" customHeight="1">
      <c r="A43" s="32"/>
      <c r="B43" s="37"/>
      <c r="C43" s="38"/>
      <c r="D43" s="39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8.75" customHeight="1">
      <c r="A44" s="32"/>
      <c r="B44" s="37"/>
      <c r="C44" s="38"/>
      <c r="D44" s="39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8.75" customHeight="1">
      <c r="A45" s="32"/>
      <c r="B45" s="37"/>
      <c r="C45" s="38"/>
      <c r="D45" s="39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8.75" customHeight="1">
      <c r="A46" s="32"/>
      <c r="B46" s="37"/>
      <c r="C46" s="38"/>
      <c r="D46" s="39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2"/>
      <c r="B47" s="37"/>
      <c r="C47" s="38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2"/>
      <c r="B1009" s="37"/>
      <c r="C1009" s="38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2"/>
      <c r="B1010" s="37"/>
      <c r="C1010" s="38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2"/>
      <c r="B1011" s="37"/>
      <c r="C1011" s="38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2"/>
      <c r="B1012" s="37"/>
      <c r="C1012" s="38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2"/>
      <c r="B1013" s="37"/>
      <c r="C1013" s="38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2"/>
      <c r="B1014" s="37"/>
      <c r="C1014" s="38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</sheetData>
  <mergeCells count="3">
    <mergeCell ref="A4:B4"/>
    <mergeCell ref="A5:B5"/>
    <mergeCell ref="A10:C10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283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284</v>
      </c>
      <c r="C4" s="42">
        <v>10978.92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285</v>
      </c>
      <c r="C5" s="42">
        <f>SUM(C6:C9)</f>
        <v>15512.55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5" t="s">
        <v>272</v>
      </c>
      <c r="C6" s="44">
        <f>10494.97+3646.17</f>
        <v>14141.14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5" t="s">
        <v>199</v>
      </c>
      <c r="C7" s="44">
        <v>1371.41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286</v>
      </c>
      <c r="C8" s="44">
        <v>0.0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201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29" t="s">
        <v>287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0" hidden="1" customHeight="1">
      <c r="A11" s="40">
        <v>1.0</v>
      </c>
      <c r="B11" s="46" t="s">
        <v>87</v>
      </c>
      <c r="C11" s="47">
        <v>0.0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hidden="1" customHeight="1">
      <c r="A12" s="40">
        <v>2.0</v>
      </c>
      <c r="B12" s="46" t="s">
        <v>88</v>
      </c>
      <c r="C12" s="47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14">
        <v>1.0</v>
      </c>
      <c r="B13" s="48" t="s">
        <v>9</v>
      </c>
      <c r="C13" s="47">
        <v>112.0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2.5" hidden="1" customHeight="1">
      <c r="A14" s="14">
        <v>4.0</v>
      </c>
      <c r="B14" s="59" t="s">
        <v>288</v>
      </c>
      <c r="C14" s="47">
        <v>0.0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5.0</v>
      </c>
      <c r="B15" s="46" t="s">
        <v>289</v>
      </c>
      <c r="C15" s="4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hidden="1" customHeight="1">
      <c r="A16" s="14">
        <v>6.0</v>
      </c>
      <c r="B16" s="49" t="s">
        <v>290</v>
      </c>
      <c r="C16" s="47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2.0</v>
      </c>
      <c r="B17" s="49" t="s">
        <v>291</v>
      </c>
      <c r="C17" s="47">
        <v>263.56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hidden="1" customHeight="1">
      <c r="A18" s="14">
        <v>3.0</v>
      </c>
      <c r="B18" s="49" t="s">
        <v>292</v>
      </c>
      <c r="C18" s="47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3.0</v>
      </c>
      <c r="B19" s="50" t="s">
        <v>293</v>
      </c>
      <c r="C19" s="47">
        <v>2882.71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4.0</v>
      </c>
      <c r="B20" s="50" t="s">
        <v>294</v>
      </c>
      <c r="C20" s="47">
        <v>870.41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hidden="1" customHeight="1">
      <c r="A21" s="14">
        <v>10.0</v>
      </c>
      <c r="B21" s="50" t="s">
        <v>208</v>
      </c>
      <c r="C21" s="4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5.0</v>
      </c>
      <c r="B22" s="50" t="s">
        <v>295</v>
      </c>
      <c r="C22" s="47">
        <v>1762.32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11.0</v>
      </c>
      <c r="B23" s="50" t="s">
        <v>20</v>
      </c>
      <c r="C23" s="4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6.0</v>
      </c>
      <c r="B24" s="50" t="s">
        <v>281</v>
      </c>
      <c r="C24" s="47">
        <v>826.0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9.0</v>
      </c>
      <c r="B25" s="50" t="s">
        <v>29</v>
      </c>
      <c r="C25" s="4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51" t="s">
        <v>210</v>
      </c>
      <c r="B26" s="52" t="s">
        <v>211</v>
      </c>
      <c r="C26" s="53">
        <f>SUM(C11:C25)</f>
        <v>6717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0" customHeight="1">
      <c r="A27" s="54"/>
      <c r="B27" s="55"/>
      <c r="C27" s="5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0" customHeight="1">
      <c r="A28" s="54"/>
      <c r="B28" s="57" t="s">
        <v>296</v>
      </c>
      <c r="C28" s="58">
        <f>C4+C5-C26</f>
        <v>19774.47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6.25" customHeight="1">
      <c r="A29" s="5"/>
      <c r="B29" s="30" t="s">
        <v>31</v>
      </c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6.25" customHeight="1">
      <c r="A30" s="5"/>
      <c r="B30" s="30"/>
      <c r="C30" s="31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8.75" customHeight="1">
      <c r="A31" s="32"/>
      <c r="B31" s="39"/>
      <c r="C31" s="6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2"/>
      <c r="B32" s="37"/>
      <c r="C32" s="38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32"/>
      <c r="B33" s="37"/>
      <c r="C33" s="38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32"/>
      <c r="B34" s="37"/>
      <c r="C34" s="38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2"/>
      <c r="B35" s="37"/>
      <c r="C35" s="38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75" customHeight="1">
      <c r="A36" s="32"/>
      <c r="B36" s="37"/>
      <c r="C36" s="38"/>
      <c r="D36" s="39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75" customHeight="1">
      <c r="A37" s="32"/>
      <c r="B37" s="37"/>
      <c r="C37" s="38"/>
      <c r="D37" s="39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75" customHeight="1">
      <c r="A38" s="32"/>
      <c r="B38" s="37"/>
      <c r="C38" s="38"/>
      <c r="D38" s="39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75" customHeight="1">
      <c r="A39" s="32"/>
      <c r="B39" s="37"/>
      <c r="C39" s="38"/>
      <c r="D39" s="3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75" customHeight="1">
      <c r="A40" s="32"/>
      <c r="B40" s="37"/>
      <c r="C40" s="38"/>
      <c r="D40" s="39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2"/>
      <c r="B43" s="37"/>
      <c r="C43" s="3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2"/>
      <c r="B44" s="37"/>
      <c r="C44" s="38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2"/>
      <c r="B45" s="37"/>
      <c r="C45" s="3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32"/>
      <c r="B46" s="37"/>
      <c r="C46" s="38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2"/>
      <c r="B47" s="37"/>
      <c r="C47" s="38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</sheetData>
  <mergeCells count="3">
    <mergeCell ref="A4:B4"/>
    <mergeCell ref="A5:B5"/>
    <mergeCell ref="A10:C10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297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298</v>
      </c>
      <c r="C4" s="42">
        <v>14362.73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299</v>
      </c>
      <c r="C5" s="42">
        <f>SUM(C6:C9)</f>
        <v>11704.87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5" t="s">
        <v>272</v>
      </c>
      <c r="C6" s="44">
        <f>11704.87-2071.56</f>
        <v>9633.31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5" t="s">
        <v>199</v>
      </c>
      <c r="C7" s="44">
        <f>71.25+892.82+735.25+372.24</f>
        <v>2071.56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286</v>
      </c>
      <c r="C8" s="44">
        <v>0.0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201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29" t="s">
        <v>300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0" hidden="1" customHeight="1">
      <c r="A11" s="40">
        <v>1.0</v>
      </c>
      <c r="B11" s="46" t="s">
        <v>87</v>
      </c>
      <c r="C11" s="47">
        <v>0.0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hidden="1" customHeight="1">
      <c r="A12" s="40">
        <v>2.0</v>
      </c>
      <c r="B12" s="46" t="s">
        <v>88</v>
      </c>
      <c r="C12" s="47">
        <v>0.0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14">
        <v>1.0</v>
      </c>
      <c r="B13" s="48" t="s">
        <v>9</v>
      </c>
      <c r="C13" s="47">
        <f>0.75+52.5+3+2.25+9+3+100</f>
        <v>170.5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2.5" hidden="1" customHeight="1">
      <c r="A14" s="14">
        <v>4.0</v>
      </c>
      <c r="B14" s="59" t="s">
        <v>301</v>
      </c>
      <c r="C14" s="47">
        <v>0.0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5.0</v>
      </c>
      <c r="B15" s="46" t="s">
        <v>289</v>
      </c>
      <c r="C15" s="4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hidden="1" customHeight="1">
      <c r="A16" s="14">
        <v>6.0</v>
      </c>
      <c r="B16" s="49" t="s">
        <v>290</v>
      </c>
      <c r="C16" s="47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2.0</v>
      </c>
      <c r="B17" s="49" t="s">
        <v>302</v>
      </c>
      <c r="C17" s="47">
        <v>297.51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customHeight="1">
      <c r="A18" s="14">
        <v>3.0</v>
      </c>
      <c r="B18" s="49" t="s">
        <v>303</v>
      </c>
      <c r="C18" s="47">
        <v>4400.0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4.0</v>
      </c>
      <c r="B19" s="50" t="s">
        <v>304</v>
      </c>
      <c r="C19" s="47">
        <v>1361.96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5.0</v>
      </c>
      <c r="B20" s="50" t="s">
        <v>305</v>
      </c>
      <c r="C20" s="47">
        <v>994.76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hidden="1" customHeight="1">
      <c r="A21" s="14">
        <v>10.0</v>
      </c>
      <c r="B21" s="50" t="s">
        <v>208</v>
      </c>
      <c r="C21" s="4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8.0</v>
      </c>
      <c r="B22" s="50" t="s">
        <v>306</v>
      </c>
      <c r="C22" s="47">
        <v>0.0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11.0</v>
      </c>
      <c r="B23" s="50" t="s">
        <v>20</v>
      </c>
      <c r="C23" s="4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6.0</v>
      </c>
      <c r="B24" s="50" t="s">
        <v>307</v>
      </c>
      <c r="C24" s="47">
        <f>203.25+260.7+300+7100</f>
        <v>7863.95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9.0</v>
      </c>
      <c r="B25" s="50" t="s">
        <v>29</v>
      </c>
      <c r="C25" s="4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51" t="s">
        <v>210</v>
      </c>
      <c r="B26" s="52" t="s">
        <v>211</v>
      </c>
      <c r="C26" s="53">
        <f>SUM(C11:C25)</f>
        <v>15088.68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0" customHeight="1">
      <c r="A27" s="54"/>
      <c r="B27" s="55"/>
      <c r="C27" s="5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0" customHeight="1">
      <c r="A28" s="54"/>
      <c r="B28" s="57" t="s">
        <v>308</v>
      </c>
      <c r="C28" s="58">
        <f>C4+C5-C26</f>
        <v>10978.92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6.25" customHeight="1">
      <c r="A29" s="5"/>
      <c r="B29" s="30" t="s">
        <v>31</v>
      </c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6.25" customHeight="1">
      <c r="A30" s="5"/>
      <c r="B30" s="30"/>
      <c r="C30" s="31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8.75" customHeight="1">
      <c r="A31" s="32"/>
      <c r="B31" s="39"/>
      <c r="C31" s="6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2"/>
      <c r="B32" s="37"/>
      <c r="C32" s="38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32"/>
      <c r="B33" s="37"/>
      <c r="C33" s="38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32"/>
      <c r="B34" s="37"/>
      <c r="C34" s="38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2"/>
      <c r="B35" s="37"/>
      <c r="C35" s="38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75" customHeight="1">
      <c r="A36" s="32"/>
      <c r="B36" s="37"/>
      <c r="C36" s="38"/>
      <c r="D36" s="39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75" customHeight="1">
      <c r="A37" s="32"/>
      <c r="B37" s="37"/>
      <c r="C37" s="38"/>
      <c r="D37" s="39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75" customHeight="1">
      <c r="A38" s="32"/>
      <c r="B38" s="37"/>
      <c r="C38" s="38"/>
      <c r="D38" s="39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75" customHeight="1">
      <c r="A39" s="32"/>
      <c r="B39" s="37"/>
      <c r="C39" s="38"/>
      <c r="D39" s="3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75" customHeight="1">
      <c r="A40" s="32"/>
      <c r="B40" s="37"/>
      <c r="C40" s="38"/>
      <c r="D40" s="39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2"/>
      <c r="B43" s="37"/>
      <c r="C43" s="3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2"/>
      <c r="B44" s="37"/>
      <c r="C44" s="38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2"/>
      <c r="B45" s="37"/>
      <c r="C45" s="3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32"/>
      <c r="B46" s="37"/>
      <c r="C46" s="38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2"/>
      <c r="B47" s="37"/>
      <c r="C47" s="38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</sheetData>
  <mergeCells count="3">
    <mergeCell ref="A4:B4"/>
    <mergeCell ref="A5:B5"/>
    <mergeCell ref="A10:C10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309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310</v>
      </c>
      <c r="C4" s="42">
        <v>9515.14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311</v>
      </c>
      <c r="C5" s="42">
        <f>SUM(C6:C9)</f>
        <v>15743.08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5" t="s">
        <v>272</v>
      </c>
      <c r="C6" s="44">
        <f>11478.65</f>
        <v>11478.65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5" t="s">
        <v>199</v>
      </c>
      <c r="C7" s="44">
        <f>1460.65+1803.78</f>
        <v>3264.43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286</v>
      </c>
      <c r="C8" s="44">
        <v>0.0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201</v>
      </c>
      <c r="C9" s="44">
        <v>1000.0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29" t="s">
        <v>312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0" customHeight="1">
      <c r="A11" s="40">
        <v>1.0</v>
      </c>
      <c r="B11" s="46" t="s">
        <v>87</v>
      </c>
      <c r="C11" s="47">
        <v>736.2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customHeight="1">
      <c r="A12" s="40">
        <v>2.0</v>
      </c>
      <c r="B12" s="46" t="s">
        <v>88</v>
      </c>
      <c r="C12" s="47">
        <v>464.3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14">
        <v>3.0</v>
      </c>
      <c r="B13" s="48" t="s">
        <v>9</v>
      </c>
      <c r="C13" s="47">
        <v>116.59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2.5" customHeight="1">
      <c r="A14" s="14">
        <v>4.0</v>
      </c>
      <c r="B14" s="59" t="s">
        <v>313</v>
      </c>
      <c r="C14" s="47">
        <v>3500.0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5.0</v>
      </c>
      <c r="B15" s="46" t="s">
        <v>289</v>
      </c>
      <c r="C15" s="4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hidden="1" customHeight="1">
      <c r="A16" s="14">
        <v>6.0</v>
      </c>
      <c r="B16" s="49" t="s">
        <v>290</v>
      </c>
      <c r="C16" s="47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5.0</v>
      </c>
      <c r="B17" s="49" t="s">
        <v>314</v>
      </c>
      <c r="C17" s="47">
        <v>343.49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hidden="1" customHeight="1">
      <c r="A18" s="14">
        <v>6.0</v>
      </c>
      <c r="B18" s="49" t="s">
        <v>315</v>
      </c>
      <c r="C18" s="47">
        <v>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6.0</v>
      </c>
      <c r="B19" s="50" t="s">
        <v>304</v>
      </c>
      <c r="C19" s="47">
        <v>907.0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7.0</v>
      </c>
      <c r="B20" s="50" t="s">
        <v>316</v>
      </c>
      <c r="C20" s="47">
        <v>901.49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hidden="1" customHeight="1">
      <c r="A21" s="14">
        <v>10.0</v>
      </c>
      <c r="B21" s="50" t="s">
        <v>208</v>
      </c>
      <c r="C21" s="4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customHeight="1">
      <c r="A22" s="14">
        <v>8.0</v>
      </c>
      <c r="B22" s="50" t="s">
        <v>306</v>
      </c>
      <c r="C22" s="47">
        <v>3579.47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11.0</v>
      </c>
      <c r="B23" s="50" t="s">
        <v>20</v>
      </c>
      <c r="C23" s="4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9.0</v>
      </c>
      <c r="B24" s="50" t="s">
        <v>307</v>
      </c>
      <c r="C24" s="47">
        <v>346.95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hidden="1" customHeight="1">
      <c r="A25" s="14">
        <v>9.0</v>
      </c>
      <c r="B25" s="50" t="s">
        <v>29</v>
      </c>
      <c r="C25" s="4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51" t="s">
        <v>210</v>
      </c>
      <c r="B26" s="52" t="s">
        <v>211</v>
      </c>
      <c r="C26" s="53">
        <f>SUM(C11:C25)</f>
        <v>10895.49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0" customHeight="1">
      <c r="A27" s="54"/>
      <c r="B27" s="55"/>
      <c r="C27" s="5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0" customHeight="1">
      <c r="A28" s="54"/>
      <c r="B28" s="57" t="s">
        <v>317</v>
      </c>
      <c r="C28" s="58">
        <f>C4+C5-C26</f>
        <v>14362.73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6.25" customHeight="1">
      <c r="A29" s="5"/>
      <c r="B29" s="30" t="s">
        <v>31</v>
      </c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6.25" customHeight="1">
      <c r="A30" s="5"/>
      <c r="B30" s="30"/>
      <c r="C30" s="31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8.75" customHeight="1">
      <c r="A31" s="32"/>
      <c r="B31" s="39"/>
      <c r="C31" s="6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2"/>
      <c r="B32" s="37"/>
      <c r="C32" s="38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32"/>
      <c r="B33" s="37"/>
      <c r="C33" s="38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32"/>
      <c r="B34" s="37"/>
      <c r="C34" s="38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2"/>
      <c r="B35" s="37"/>
      <c r="C35" s="38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75" customHeight="1">
      <c r="A36" s="32"/>
      <c r="B36" s="37"/>
      <c r="C36" s="38"/>
      <c r="D36" s="39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75" customHeight="1">
      <c r="A37" s="32"/>
      <c r="B37" s="37"/>
      <c r="C37" s="38"/>
      <c r="D37" s="39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75" customHeight="1">
      <c r="A38" s="32"/>
      <c r="B38" s="37"/>
      <c r="C38" s="38"/>
      <c r="D38" s="39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75" customHeight="1">
      <c r="A39" s="32"/>
      <c r="B39" s="37"/>
      <c r="C39" s="38"/>
      <c r="D39" s="3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75" customHeight="1">
      <c r="A40" s="32"/>
      <c r="B40" s="37"/>
      <c r="C40" s="38"/>
      <c r="D40" s="39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2"/>
      <c r="B43" s="37"/>
      <c r="C43" s="3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2"/>
      <c r="B44" s="37"/>
      <c r="C44" s="38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2"/>
      <c r="B45" s="37"/>
      <c r="C45" s="3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32"/>
      <c r="B46" s="37"/>
      <c r="C46" s="38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2"/>
      <c r="B47" s="37"/>
      <c r="C47" s="38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</sheetData>
  <mergeCells count="3">
    <mergeCell ref="A4:B4"/>
    <mergeCell ref="A5:B5"/>
    <mergeCell ref="A10:C10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7.0"/>
    <col customWidth="1" min="2" max="2" width="84.57"/>
    <col customWidth="1" min="3" max="3" width="17.57"/>
    <col customWidth="1" min="4" max="26" width="8.71"/>
  </cols>
  <sheetData>
    <row r="1" ht="26.25" customHeight="1">
      <c r="A1" s="1"/>
      <c r="B1" s="2" t="s">
        <v>193</v>
      </c>
      <c r="C1" s="3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6.25" customHeight="1">
      <c r="A2" s="5"/>
      <c r="B2" s="2" t="s">
        <v>318</v>
      </c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6.25" customHeight="1">
      <c r="A3" s="5"/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6.25" customHeight="1">
      <c r="A4" s="30" t="s">
        <v>319</v>
      </c>
      <c r="C4" s="42">
        <v>16411.46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6.25" customHeight="1">
      <c r="A5" s="30" t="s">
        <v>320</v>
      </c>
      <c r="C5" s="42">
        <f>SUM(C6:C9)</f>
        <v>10575.05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6.25" customHeight="1">
      <c r="A6" s="30"/>
      <c r="B6" s="45" t="s">
        <v>272</v>
      </c>
      <c r="C6" s="44">
        <v>10575.05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6.25" customHeight="1">
      <c r="A7" s="30"/>
      <c r="B7" s="45" t="s">
        <v>199</v>
      </c>
      <c r="C7" s="44">
        <v>0.0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6.25" customHeight="1">
      <c r="A8" s="30"/>
      <c r="B8" s="45" t="s">
        <v>286</v>
      </c>
      <c r="C8" s="44">
        <v>0.0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6.25" customHeight="1">
      <c r="A9" s="30"/>
      <c r="B9" s="43" t="s">
        <v>321</v>
      </c>
      <c r="C9" s="44">
        <v>0.0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6.25" customHeight="1">
      <c r="A10" s="29" t="s">
        <v>322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1.0" customHeight="1">
      <c r="A11" s="40">
        <v>1.0</v>
      </c>
      <c r="B11" s="46" t="s">
        <v>87</v>
      </c>
      <c r="C11" s="47">
        <v>2426.38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1.0" customHeight="1">
      <c r="A12" s="40">
        <v>2.0</v>
      </c>
      <c r="B12" s="46" t="s">
        <v>88</v>
      </c>
      <c r="C12" s="47">
        <v>1507.74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1.0" customHeight="1">
      <c r="A13" s="14">
        <v>3.0</v>
      </c>
      <c r="B13" s="48" t="s">
        <v>9</v>
      </c>
      <c r="C13" s="47">
        <v>112.0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2.5" hidden="1" customHeight="1">
      <c r="A14" s="14">
        <v>2.0</v>
      </c>
      <c r="B14" s="46" t="s">
        <v>323</v>
      </c>
      <c r="C14" s="4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2.5" hidden="1" customHeight="1">
      <c r="A15" s="14">
        <v>5.0</v>
      </c>
      <c r="B15" s="46" t="s">
        <v>289</v>
      </c>
      <c r="C15" s="4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2.5" hidden="1" customHeight="1">
      <c r="A16" s="14">
        <v>6.0</v>
      </c>
      <c r="B16" s="49" t="s">
        <v>290</v>
      </c>
      <c r="C16" s="47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2.5" customHeight="1">
      <c r="A17" s="14">
        <v>4.0</v>
      </c>
      <c r="B17" s="49" t="s">
        <v>314</v>
      </c>
      <c r="C17" s="47">
        <v>321.89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2.5" customHeight="1">
      <c r="A18" s="14">
        <v>5.0</v>
      </c>
      <c r="B18" s="49" t="s">
        <v>324</v>
      </c>
      <c r="C18" s="47">
        <v>4400.0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1.75" customHeight="1">
      <c r="A19" s="14">
        <v>6.0</v>
      </c>
      <c r="B19" s="50" t="s">
        <v>325</v>
      </c>
      <c r="C19" s="47">
        <v>0.0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1.75" customHeight="1">
      <c r="A20" s="14">
        <v>7.0</v>
      </c>
      <c r="B20" s="50" t="s">
        <v>316</v>
      </c>
      <c r="C20" s="47">
        <v>1616.46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1.75" hidden="1" customHeight="1">
      <c r="A21" s="14">
        <v>10.0</v>
      </c>
      <c r="B21" s="50" t="s">
        <v>208</v>
      </c>
      <c r="C21" s="4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1.75" hidden="1" customHeight="1">
      <c r="A22" s="14">
        <v>12.0</v>
      </c>
      <c r="B22" s="50" t="s">
        <v>306</v>
      </c>
      <c r="C22" s="4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1.75" hidden="1" customHeight="1">
      <c r="A23" s="14">
        <v>11.0</v>
      </c>
      <c r="B23" s="50" t="s">
        <v>20</v>
      </c>
      <c r="C23" s="47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1.75" customHeight="1">
      <c r="A24" s="14">
        <v>8.0</v>
      </c>
      <c r="B24" s="50" t="s">
        <v>307</v>
      </c>
      <c r="C24" s="47">
        <v>86.9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1.75" customHeight="1">
      <c r="A25" s="14">
        <v>9.0</v>
      </c>
      <c r="B25" s="50" t="s">
        <v>29</v>
      </c>
      <c r="C25" s="47">
        <v>7000.0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1.75" customHeight="1">
      <c r="A26" s="51" t="s">
        <v>210</v>
      </c>
      <c r="B26" s="52" t="s">
        <v>211</v>
      </c>
      <c r="C26" s="53">
        <f>SUM(C11:C25)</f>
        <v>17471.37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1.0" customHeight="1">
      <c r="A27" s="54"/>
      <c r="B27" s="55"/>
      <c r="C27" s="56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1.0" customHeight="1">
      <c r="A28" s="54"/>
      <c r="B28" s="57" t="s">
        <v>326</v>
      </c>
      <c r="C28" s="58">
        <f>C4+C5-C26</f>
        <v>9515.14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6.25" customHeight="1">
      <c r="A29" s="5"/>
      <c r="B29" s="30" t="s">
        <v>31</v>
      </c>
      <c r="C29" s="3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6.25" customHeight="1">
      <c r="A30" s="5"/>
      <c r="B30" s="30"/>
      <c r="C30" s="31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8.75" customHeight="1">
      <c r="A31" s="32"/>
      <c r="B31" s="39"/>
      <c r="C31" s="60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2"/>
      <c r="B32" s="37"/>
      <c r="C32" s="38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32"/>
      <c r="B33" s="37"/>
      <c r="C33" s="38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32"/>
      <c r="B34" s="37"/>
      <c r="C34" s="38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2"/>
      <c r="B35" s="37"/>
      <c r="C35" s="38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8.75" customHeight="1">
      <c r="A36" s="32"/>
      <c r="B36" s="37"/>
      <c r="C36" s="38"/>
      <c r="D36" s="39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8.75" customHeight="1">
      <c r="A37" s="32"/>
      <c r="B37" s="37"/>
      <c r="C37" s="38"/>
      <c r="D37" s="39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8.75" customHeight="1">
      <c r="A38" s="32"/>
      <c r="B38" s="37"/>
      <c r="C38" s="38"/>
      <c r="D38" s="39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8.75" customHeight="1">
      <c r="A39" s="32"/>
      <c r="B39" s="37"/>
      <c r="C39" s="38"/>
      <c r="D39" s="39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8.75" customHeight="1">
      <c r="A40" s="32"/>
      <c r="B40" s="37"/>
      <c r="C40" s="38"/>
      <c r="D40" s="39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2"/>
      <c r="B41" s="37"/>
      <c r="C41" s="38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2"/>
      <c r="B42" s="37"/>
      <c r="C42" s="38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2"/>
      <c r="B43" s="37"/>
      <c r="C43" s="38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2"/>
      <c r="B44" s="37"/>
      <c r="C44" s="38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2"/>
      <c r="B45" s="37"/>
      <c r="C45" s="38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32"/>
      <c r="B46" s="37"/>
      <c r="C46" s="38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2"/>
      <c r="B47" s="37"/>
      <c r="C47" s="38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2"/>
      <c r="B48" s="37"/>
      <c r="C48" s="38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2"/>
      <c r="B49" s="37"/>
      <c r="C49" s="38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2"/>
      <c r="B50" s="37"/>
      <c r="C50" s="38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2"/>
      <c r="B51" s="37"/>
      <c r="C51" s="38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2"/>
      <c r="B52" s="37"/>
      <c r="C52" s="38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2"/>
      <c r="B53" s="37"/>
      <c r="C53" s="38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2"/>
      <c r="B54" s="37"/>
      <c r="C54" s="38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2"/>
      <c r="B55" s="37"/>
      <c r="C55" s="38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2"/>
      <c r="B56" s="37"/>
      <c r="C56" s="38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2"/>
      <c r="B57" s="37"/>
      <c r="C57" s="38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2"/>
      <c r="B58" s="37"/>
      <c r="C58" s="38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2"/>
      <c r="B59" s="37"/>
      <c r="C59" s="38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2"/>
      <c r="B60" s="37"/>
      <c r="C60" s="38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2"/>
      <c r="B61" s="37"/>
      <c r="C61" s="38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2"/>
      <c r="B62" s="37"/>
      <c r="C62" s="38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2"/>
      <c r="B63" s="37"/>
      <c r="C63" s="38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2"/>
      <c r="B64" s="37"/>
      <c r="C64" s="38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2"/>
      <c r="B65" s="37"/>
      <c r="C65" s="38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2"/>
      <c r="B66" s="37"/>
      <c r="C66" s="38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2"/>
      <c r="B67" s="37"/>
      <c r="C67" s="38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2"/>
      <c r="B68" s="37"/>
      <c r="C68" s="38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2"/>
      <c r="B69" s="37"/>
      <c r="C69" s="38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2"/>
      <c r="B70" s="37"/>
      <c r="C70" s="38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2"/>
      <c r="B71" s="37"/>
      <c r="C71" s="38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2"/>
      <c r="B72" s="37"/>
      <c r="C72" s="38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2"/>
      <c r="B73" s="37"/>
      <c r="C73" s="38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2"/>
      <c r="B74" s="37"/>
      <c r="C74" s="38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2"/>
      <c r="B75" s="37"/>
      <c r="C75" s="38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2"/>
      <c r="B76" s="37"/>
      <c r="C76" s="38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2"/>
      <c r="B77" s="37"/>
      <c r="C77" s="38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2"/>
      <c r="B78" s="37"/>
      <c r="C78" s="38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2"/>
      <c r="B79" s="37"/>
      <c r="C79" s="38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2"/>
      <c r="B80" s="37"/>
      <c r="C80" s="38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2"/>
      <c r="B81" s="37"/>
      <c r="C81" s="38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2"/>
      <c r="B82" s="37"/>
      <c r="C82" s="38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2"/>
      <c r="B83" s="37"/>
      <c r="C83" s="38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2"/>
      <c r="B84" s="37"/>
      <c r="C84" s="38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2"/>
      <c r="B85" s="37"/>
      <c r="C85" s="38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2"/>
      <c r="B86" s="37"/>
      <c r="C86" s="38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2"/>
      <c r="B87" s="37"/>
      <c r="C87" s="38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2"/>
      <c r="B88" s="37"/>
      <c r="C88" s="38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2"/>
      <c r="B89" s="37"/>
      <c r="C89" s="38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2"/>
      <c r="B90" s="37"/>
      <c r="C90" s="38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2"/>
      <c r="B91" s="37"/>
      <c r="C91" s="38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2"/>
      <c r="B92" s="37"/>
      <c r="C92" s="38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2"/>
      <c r="B93" s="37"/>
      <c r="C93" s="38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2"/>
      <c r="B94" s="37"/>
      <c r="C94" s="38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2"/>
      <c r="B95" s="37"/>
      <c r="C95" s="38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2"/>
      <c r="B96" s="37"/>
      <c r="C96" s="38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2"/>
      <c r="B97" s="37"/>
      <c r="C97" s="38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2"/>
      <c r="B98" s="37"/>
      <c r="C98" s="38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2"/>
      <c r="B99" s="37"/>
      <c r="C99" s="38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2"/>
      <c r="B100" s="37"/>
      <c r="C100" s="38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2"/>
      <c r="B101" s="37"/>
      <c r="C101" s="38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2"/>
      <c r="B102" s="37"/>
      <c r="C102" s="38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2"/>
      <c r="B103" s="37"/>
      <c r="C103" s="38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2"/>
      <c r="B104" s="37"/>
      <c r="C104" s="38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2"/>
      <c r="B105" s="37"/>
      <c r="C105" s="38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2"/>
      <c r="B106" s="37"/>
      <c r="C106" s="38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2"/>
      <c r="B107" s="37"/>
      <c r="C107" s="38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2"/>
      <c r="B108" s="37"/>
      <c r="C108" s="38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2"/>
      <c r="B109" s="37"/>
      <c r="C109" s="38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2"/>
      <c r="B110" s="37"/>
      <c r="C110" s="38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2"/>
      <c r="B111" s="37"/>
      <c r="C111" s="38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2"/>
      <c r="B112" s="37"/>
      <c r="C112" s="38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2"/>
      <c r="B113" s="37"/>
      <c r="C113" s="38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2"/>
      <c r="B114" s="37"/>
      <c r="C114" s="38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2"/>
      <c r="B115" s="37"/>
      <c r="C115" s="38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2"/>
      <c r="B116" s="37"/>
      <c r="C116" s="38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2"/>
      <c r="B117" s="37"/>
      <c r="C117" s="38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2"/>
      <c r="B118" s="37"/>
      <c r="C118" s="38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2"/>
      <c r="B119" s="37"/>
      <c r="C119" s="38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2"/>
      <c r="B120" s="37"/>
      <c r="C120" s="38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2"/>
      <c r="B121" s="37"/>
      <c r="C121" s="38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2"/>
      <c r="B122" s="37"/>
      <c r="C122" s="38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2"/>
      <c r="B123" s="37"/>
      <c r="C123" s="38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2"/>
      <c r="B124" s="37"/>
      <c r="C124" s="38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2"/>
      <c r="B125" s="37"/>
      <c r="C125" s="38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2"/>
      <c r="B126" s="37"/>
      <c r="C126" s="38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2"/>
      <c r="B127" s="37"/>
      <c r="C127" s="38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2"/>
      <c r="B128" s="37"/>
      <c r="C128" s="38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2"/>
      <c r="B129" s="37"/>
      <c r="C129" s="38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2"/>
      <c r="B130" s="37"/>
      <c r="C130" s="38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2"/>
      <c r="B131" s="37"/>
      <c r="C131" s="38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2"/>
      <c r="B132" s="37"/>
      <c r="C132" s="38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2"/>
      <c r="B133" s="37"/>
      <c r="C133" s="38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2"/>
      <c r="B134" s="37"/>
      <c r="C134" s="38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2"/>
      <c r="B135" s="37"/>
      <c r="C135" s="38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2"/>
      <c r="B136" s="37"/>
      <c r="C136" s="38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2"/>
      <c r="B137" s="37"/>
      <c r="C137" s="38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2"/>
      <c r="B138" s="37"/>
      <c r="C138" s="38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2"/>
      <c r="B139" s="37"/>
      <c r="C139" s="38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2"/>
      <c r="B140" s="37"/>
      <c r="C140" s="38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2"/>
      <c r="B141" s="37"/>
      <c r="C141" s="38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2"/>
      <c r="B142" s="37"/>
      <c r="C142" s="38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2"/>
      <c r="B143" s="37"/>
      <c r="C143" s="38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2"/>
      <c r="B144" s="37"/>
      <c r="C144" s="38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2"/>
      <c r="B145" s="37"/>
      <c r="C145" s="38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2"/>
      <c r="B146" s="37"/>
      <c r="C146" s="38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32"/>
      <c r="B147" s="37"/>
      <c r="C147" s="38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2"/>
      <c r="B148" s="37"/>
      <c r="C148" s="38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2"/>
      <c r="B149" s="37"/>
      <c r="C149" s="38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2"/>
      <c r="B150" s="37"/>
      <c r="C150" s="38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2"/>
      <c r="B151" s="37"/>
      <c r="C151" s="38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2"/>
      <c r="B152" s="37"/>
      <c r="C152" s="38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2"/>
      <c r="B153" s="37"/>
      <c r="C153" s="38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2"/>
      <c r="B154" s="37"/>
      <c r="C154" s="38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2"/>
      <c r="B155" s="37"/>
      <c r="C155" s="38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2"/>
      <c r="B156" s="37"/>
      <c r="C156" s="38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2"/>
      <c r="B157" s="37"/>
      <c r="C157" s="38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2"/>
      <c r="B158" s="37"/>
      <c r="C158" s="38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2"/>
      <c r="B159" s="37"/>
      <c r="C159" s="38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2"/>
      <c r="B160" s="37"/>
      <c r="C160" s="38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2"/>
      <c r="B161" s="37"/>
      <c r="C161" s="38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2"/>
      <c r="B162" s="37"/>
      <c r="C162" s="38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2"/>
      <c r="B163" s="37"/>
      <c r="C163" s="38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2"/>
      <c r="B164" s="37"/>
      <c r="C164" s="38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2"/>
      <c r="B165" s="37"/>
      <c r="C165" s="38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2"/>
      <c r="B166" s="37"/>
      <c r="C166" s="38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2"/>
      <c r="B167" s="37"/>
      <c r="C167" s="38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2"/>
      <c r="B168" s="37"/>
      <c r="C168" s="38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2"/>
      <c r="B169" s="37"/>
      <c r="C169" s="38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2"/>
      <c r="B170" s="37"/>
      <c r="C170" s="38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2"/>
      <c r="B171" s="37"/>
      <c r="C171" s="38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2"/>
      <c r="B172" s="37"/>
      <c r="C172" s="38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2"/>
      <c r="B173" s="37"/>
      <c r="C173" s="38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2"/>
      <c r="B174" s="37"/>
      <c r="C174" s="38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2"/>
      <c r="B175" s="37"/>
      <c r="C175" s="38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2"/>
      <c r="B176" s="37"/>
      <c r="C176" s="38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2"/>
      <c r="B177" s="37"/>
      <c r="C177" s="38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2"/>
      <c r="B178" s="37"/>
      <c r="C178" s="38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2"/>
      <c r="B179" s="37"/>
      <c r="C179" s="38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2"/>
      <c r="B180" s="37"/>
      <c r="C180" s="38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2"/>
      <c r="B181" s="37"/>
      <c r="C181" s="38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2"/>
      <c r="B182" s="37"/>
      <c r="C182" s="38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2"/>
      <c r="B183" s="37"/>
      <c r="C183" s="38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2"/>
      <c r="B184" s="37"/>
      <c r="C184" s="38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2"/>
      <c r="B185" s="37"/>
      <c r="C185" s="38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2"/>
      <c r="B186" s="37"/>
      <c r="C186" s="38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2"/>
      <c r="B187" s="37"/>
      <c r="C187" s="38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2"/>
      <c r="B188" s="37"/>
      <c r="C188" s="38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2"/>
      <c r="B189" s="37"/>
      <c r="C189" s="38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2"/>
      <c r="B190" s="37"/>
      <c r="C190" s="38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2"/>
      <c r="B191" s="37"/>
      <c r="C191" s="38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2"/>
      <c r="B192" s="37"/>
      <c r="C192" s="38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2"/>
      <c r="B193" s="37"/>
      <c r="C193" s="38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2"/>
      <c r="B194" s="37"/>
      <c r="C194" s="38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2"/>
      <c r="B195" s="37"/>
      <c r="C195" s="38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2"/>
      <c r="B196" s="37"/>
      <c r="C196" s="38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2"/>
      <c r="B197" s="37"/>
      <c r="C197" s="38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2"/>
      <c r="B198" s="37"/>
      <c r="C198" s="38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2"/>
      <c r="B199" s="37"/>
      <c r="C199" s="38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2"/>
      <c r="B200" s="37"/>
      <c r="C200" s="38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2"/>
      <c r="B201" s="37"/>
      <c r="C201" s="38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2"/>
      <c r="B202" s="37"/>
      <c r="C202" s="38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2"/>
      <c r="B203" s="37"/>
      <c r="C203" s="38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2"/>
      <c r="B204" s="37"/>
      <c r="C204" s="38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2"/>
      <c r="B205" s="37"/>
      <c r="C205" s="38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2"/>
      <c r="B206" s="37"/>
      <c r="C206" s="38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2"/>
      <c r="B207" s="37"/>
      <c r="C207" s="38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2"/>
      <c r="B208" s="37"/>
      <c r="C208" s="38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2"/>
      <c r="B209" s="37"/>
      <c r="C209" s="38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2"/>
      <c r="B210" s="37"/>
      <c r="C210" s="38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2"/>
      <c r="B211" s="37"/>
      <c r="C211" s="38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2"/>
      <c r="B212" s="37"/>
      <c r="C212" s="38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2"/>
      <c r="B213" s="37"/>
      <c r="C213" s="38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2"/>
      <c r="B214" s="37"/>
      <c r="C214" s="38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2"/>
      <c r="B215" s="37"/>
      <c r="C215" s="38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2"/>
      <c r="B216" s="37"/>
      <c r="C216" s="38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2"/>
      <c r="B217" s="37"/>
      <c r="C217" s="38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2"/>
      <c r="B218" s="37"/>
      <c r="C218" s="38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2"/>
      <c r="B219" s="37"/>
      <c r="C219" s="38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2"/>
      <c r="B220" s="37"/>
      <c r="C220" s="38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2"/>
      <c r="B221" s="37"/>
      <c r="C221" s="38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2"/>
      <c r="B222" s="37"/>
      <c r="C222" s="38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2"/>
      <c r="B223" s="37"/>
      <c r="C223" s="38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2"/>
      <c r="B224" s="37"/>
      <c r="C224" s="38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2"/>
      <c r="B225" s="37"/>
      <c r="C225" s="38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2"/>
      <c r="B226" s="37"/>
      <c r="C226" s="38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2"/>
      <c r="B227" s="37"/>
      <c r="C227" s="38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2"/>
      <c r="B228" s="37"/>
      <c r="C228" s="38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2"/>
      <c r="B229" s="37"/>
      <c r="C229" s="38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2"/>
      <c r="B230" s="37"/>
      <c r="C230" s="38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2"/>
      <c r="B231" s="37"/>
      <c r="C231" s="38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2"/>
      <c r="B232" s="37"/>
      <c r="C232" s="38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2"/>
      <c r="B233" s="37"/>
      <c r="C233" s="38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2"/>
      <c r="B234" s="37"/>
      <c r="C234" s="38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2"/>
      <c r="B235" s="37"/>
      <c r="C235" s="38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2"/>
      <c r="B236" s="37"/>
      <c r="C236" s="38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2"/>
      <c r="B237" s="37"/>
      <c r="C237" s="38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2"/>
      <c r="B238" s="37"/>
      <c r="C238" s="38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2"/>
      <c r="B239" s="37"/>
      <c r="C239" s="38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2"/>
      <c r="B240" s="37"/>
      <c r="C240" s="38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2"/>
      <c r="B241" s="37"/>
      <c r="C241" s="38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2"/>
      <c r="B242" s="37"/>
      <c r="C242" s="38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2"/>
      <c r="B243" s="37"/>
      <c r="C243" s="38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2"/>
      <c r="B244" s="37"/>
      <c r="C244" s="38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2"/>
      <c r="B245" s="37"/>
      <c r="C245" s="38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2"/>
      <c r="B246" s="37"/>
      <c r="C246" s="38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2"/>
      <c r="B247" s="37"/>
      <c r="C247" s="38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2"/>
      <c r="B248" s="37"/>
      <c r="C248" s="38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2"/>
      <c r="B249" s="37"/>
      <c r="C249" s="38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2"/>
      <c r="B250" s="37"/>
      <c r="C250" s="38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2"/>
      <c r="B251" s="37"/>
      <c r="C251" s="38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2"/>
      <c r="B252" s="37"/>
      <c r="C252" s="38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2"/>
      <c r="B253" s="37"/>
      <c r="C253" s="38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2"/>
      <c r="B254" s="37"/>
      <c r="C254" s="38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2"/>
      <c r="B255" s="37"/>
      <c r="C255" s="38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2"/>
      <c r="B256" s="37"/>
      <c r="C256" s="38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2"/>
      <c r="B257" s="37"/>
      <c r="C257" s="38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2"/>
      <c r="B258" s="37"/>
      <c r="C258" s="38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2"/>
      <c r="B259" s="37"/>
      <c r="C259" s="38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2"/>
      <c r="B260" s="37"/>
      <c r="C260" s="38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2"/>
      <c r="B261" s="37"/>
      <c r="C261" s="38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2"/>
      <c r="B262" s="37"/>
      <c r="C262" s="38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2"/>
      <c r="B263" s="37"/>
      <c r="C263" s="38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2"/>
      <c r="B264" s="37"/>
      <c r="C264" s="38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2"/>
      <c r="B265" s="37"/>
      <c r="C265" s="38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2"/>
      <c r="B266" s="37"/>
      <c r="C266" s="38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2"/>
      <c r="B267" s="37"/>
      <c r="C267" s="38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2"/>
      <c r="B268" s="37"/>
      <c r="C268" s="38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2"/>
      <c r="B269" s="37"/>
      <c r="C269" s="38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2"/>
      <c r="B270" s="37"/>
      <c r="C270" s="38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2"/>
      <c r="B271" s="37"/>
      <c r="C271" s="38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2"/>
      <c r="B272" s="37"/>
      <c r="C272" s="38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2"/>
      <c r="B273" s="37"/>
      <c r="C273" s="38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2"/>
      <c r="B274" s="37"/>
      <c r="C274" s="38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2"/>
      <c r="B275" s="37"/>
      <c r="C275" s="38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2"/>
      <c r="B276" s="37"/>
      <c r="C276" s="38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2"/>
      <c r="B277" s="37"/>
      <c r="C277" s="38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2"/>
      <c r="B278" s="37"/>
      <c r="C278" s="38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2"/>
      <c r="B279" s="37"/>
      <c r="C279" s="38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2"/>
      <c r="B280" s="37"/>
      <c r="C280" s="38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2"/>
      <c r="B281" s="37"/>
      <c r="C281" s="38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2"/>
      <c r="B282" s="37"/>
      <c r="C282" s="38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2"/>
      <c r="B283" s="37"/>
      <c r="C283" s="38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2"/>
      <c r="B284" s="37"/>
      <c r="C284" s="38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2"/>
      <c r="B285" s="37"/>
      <c r="C285" s="38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2"/>
      <c r="B286" s="37"/>
      <c r="C286" s="38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2"/>
      <c r="B287" s="37"/>
      <c r="C287" s="38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2"/>
      <c r="B288" s="37"/>
      <c r="C288" s="38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2"/>
      <c r="B289" s="37"/>
      <c r="C289" s="38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2"/>
      <c r="B290" s="37"/>
      <c r="C290" s="38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2"/>
      <c r="B291" s="37"/>
      <c r="C291" s="38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2"/>
      <c r="B292" s="37"/>
      <c r="C292" s="38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2"/>
      <c r="B293" s="37"/>
      <c r="C293" s="38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2"/>
      <c r="B294" s="37"/>
      <c r="C294" s="38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2"/>
      <c r="B295" s="37"/>
      <c r="C295" s="38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2"/>
      <c r="B296" s="37"/>
      <c r="C296" s="38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2"/>
      <c r="B297" s="37"/>
      <c r="C297" s="38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2"/>
      <c r="B298" s="37"/>
      <c r="C298" s="38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2"/>
      <c r="B299" s="37"/>
      <c r="C299" s="38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2"/>
      <c r="B300" s="37"/>
      <c r="C300" s="38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2"/>
      <c r="B301" s="37"/>
      <c r="C301" s="38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2"/>
      <c r="B302" s="37"/>
      <c r="C302" s="38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2"/>
      <c r="B303" s="37"/>
      <c r="C303" s="38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2"/>
      <c r="B304" s="37"/>
      <c r="C304" s="38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2"/>
      <c r="B305" s="37"/>
      <c r="C305" s="38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2"/>
      <c r="B306" s="37"/>
      <c r="C306" s="38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2"/>
      <c r="B307" s="37"/>
      <c r="C307" s="38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2"/>
      <c r="B308" s="37"/>
      <c r="C308" s="38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2"/>
      <c r="B309" s="37"/>
      <c r="C309" s="38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2"/>
      <c r="B310" s="37"/>
      <c r="C310" s="38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2"/>
      <c r="B311" s="37"/>
      <c r="C311" s="38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2"/>
      <c r="B312" s="37"/>
      <c r="C312" s="38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2"/>
      <c r="B313" s="37"/>
      <c r="C313" s="38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2"/>
      <c r="B314" s="37"/>
      <c r="C314" s="38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2"/>
      <c r="B315" s="37"/>
      <c r="C315" s="38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2"/>
      <c r="B316" s="37"/>
      <c r="C316" s="38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2"/>
      <c r="B317" s="37"/>
      <c r="C317" s="38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2"/>
      <c r="B318" s="37"/>
      <c r="C318" s="38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2"/>
      <c r="B319" s="37"/>
      <c r="C319" s="38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2"/>
      <c r="B320" s="37"/>
      <c r="C320" s="38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2"/>
      <c r="B321" s="37"/>
      <c r="C321" s="38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2"/>
      <c r="B322" s="37"/>
      <c r="C322" s="38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2"/>
      <c r="B323" s="37"/>
      <c r="C323" s="38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2"/>
      <c r="B324" s="37"/>
      <c r="C324" s="38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2"/>
      <c r="B325" s="37"/>
      <c r="C325" s="38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2"/>
      <c r="B326" s="37"/>
      <c r="C326" s="38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2"/>
      <c r="B327" s="37"/>
      <c r="C327" s="38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2"/>
      <c r="B328" s="37"/>
      <c r="C328" s="38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2"/>
      <c r="B329" s="37"/>
      <c r="C329" s="38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2"/>
      <c r="B330" s="37"/>
      <c r="C330" s="38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2"/>
      <c r="B331" s="37"/>
      <c r="C331" s="38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2"/>
      <c r="B332" s="37"/>
      <c r="C332" s="38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2"/>
      <c r="B333" s="37"/>
      <c r="C333" s="38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2"/>
      <c r="B334" s="37"/>
      <c r="C334" s="38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2"/>
      <c r="B335" s="37"/>
      <c r="C335" s="38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2"/>
      <c r="B336" s="37"/>
      <c r="C336" s="38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2"/>
      <c r="B337" s="37"/>
      <c r="C337" s="38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2"/>
      <c r="B338" s="37"/>
      <c r="C338" s="38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2"/>
      <c r="B339" s="37"/>
      <c r="C339" s="38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2"/>
      <c r="B340" s="37"/>
      <c r="C340" s="38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2"/>
      <c r="B341" s="37"/>
      <c r="C341" s="38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2"/>
      <c r="B342" s="37"/>
      <c r="C342" s="38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2"/>
      <c r="B343" s="37"/>
      <c r="C343" s="38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2"/>
      <c r="B344" s="37"/>
      <c r="C344" s="38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2"/>
      <c r="B345" s="37"/>
      <c r="C345" s="38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2"/>
      <c r="B346" s="37"/>
      <c r="C346" s="38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2"/>
      <c r="B347" s="37"/>
      <c r="C347" s="38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2"/>
      <c r="B348" s="37"/>
      <c r="C348" s="38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2"/>
      <c r="B349" s="37"/>
      <c r="C349" s="38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2"/>
      <c r="B350" s="37"/>
      <c r="C350" s="38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2"/>
      <c r="B351" s="37"/>
      <c r="C351" s="38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2"/>
      <c r="B352" s="37"/>
      <c r="C352" s="38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2"/>
      <c r="B353" s="37"/>
      <c r="C353" s="38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2"/>
      <c r="B354" s="37"/>
      <c r="C354" s="38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2"/>
      <c r="B355" s="37"/>
      <c r="C355" s="38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2"/>
      <c r="B356" s="37"/>
      <c r="C356" s="38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2"/>
      <c r="B357" s="37"/>
      <c r="C357" s="38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2"/>
      <c r="B358" s="37"/>
      <c r="C358" s="38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2"/>
      <c r="B359" s="37"/>
      <c r="C359" s="38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2"/>
      <c r="B360" s="37"/>
      <c r="C360" s="38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2"/>
      <c r="B361" s="37"/>
      <c r="C361" s="38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2"/>
      <c r="B362" s="37"/>
      <c r="C362" s="38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2"/>
      <c r="B363" s="37"/>
      <c r="C363" s="38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2"/>
      <c r="B364" s="37"/>
      <c r="C364" s="38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2"/>
      <c r="B365" s="37"/>
      <c r="C365" s="38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2"/>
      <c r="B366" s="37"/>
      <c r="C366" s="38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2"/>
      <c r="B367" s="37"/>
      <c r="C367" s="38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2"/>
      <c r="B368" s="37"/>
      <c r="C368" s="38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2"/>
      <c r="B369" s="37"/>
      <c r="C369" s="38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2"/>
      <c r="B370" s="37"/>
      <c r="C370" s="38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2"/>
      <c r="B371" s="37"/>
      <c r="C371" s="38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2"/>
      <c r="B372" s="37"/>
      <c r="C372" s="38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2"/>
      <c r="B373" s="37"/>
      <c r="C373" s="38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2"/>
      <c r="B374" s="37"/>
      <c r="C374" s="38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2"/>
      <c r="B375" s="37"/>
      <c r="C375" s="38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2"/>
      <c r="B376" s="37"/>
      <c r="C376" s="38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2"/>
      <c r="B377" s="37"/>
      <c r="C377" s="38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2"/>
      <c r="B378" s="37"/>
      <c r="C378" s="38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2"/>
      <c r="B379" s="37"/>
      <c r="C379" s="38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2"/>
      <c r="B380" s="37"/>
      <c r="C380" s="38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2"/>
      <c r="B381" s="37"/>
      <c r="C381" s="38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2"/>
      <c r="B382" s="37"/>
      <c r="C382" s="38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2"/>
      <c r="B383" s="37"/>
      <c r="C383" s="38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2"/>
      <c r="B384" s="37"/>
      <c r="C384" s="38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2"/>
      <c r="B385" s="37"/>
      <c r="C385" s="38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2"/>
      <c r="B386" s="37"/>
      <c r="C386" s="38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2"/>
      <c r="B387" s="37"/>
      <c r="C387" s="38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2"/>
      <c r="B388" s="37"/>
      <c r="C388" s="38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2"/>
      <c r="B389" s="37"/>
      <c r="C389" s="38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2"/>
      <c r="B390" s="37"/>
      <c r="C390" s="38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2"/>
      <c r="B391" s="37"/>
      <c r="C391" s="38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2"/>
      <c r="B392" s="37"/>
      <c r="C392" s="38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2"/>
      <c r="B393" s="37"/>
      <c r="C393" s="38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2"/>
      <c r="B394" s="37"/>
      <c r="C394" s="38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2"/>
      <c r="B395" s="37"/>
      <c r="C395" s="38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2"/>
      <c r="B396" s="37"/>
      <c r="C396" s="38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2"/>
      <c r="B397" s="37"/>
      <c r="C397" s="38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2"/>
      <c r="B398" s="37"/>
      <c r="C398" s="38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2"/>
      <c r="B399" s="37"/>
      <c r="C399" s="38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2"/>
      <c r="B400" s="37"/>
      <c r="C400" s="38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2"/>
      <c r="B401" s="37"/>
      <c r="C401" s="38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2"/>
      <c r="B402" s="37"/>
      <c r="C402" s="38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2"/>
      <c r="B403" s="37"/>
      <c r="C403" s="38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2"/>
      <c r="B404" s="37"/>
      <c r="C404" s="38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2"/>
      <c r="B405" s="37"/>
      <c r="C405" s="38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2"/>
      <c r="B406" s="37"/>
      <c r="C406" s="38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2"/>
      <c r="B407" s="37"/>
      <c r="C407" s="38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2"/>
      <c r="B408" s="37"/>
      <c r="C408" s="38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2"/>
      <c r="B409" s="37"/>
      <c r="C409" s="38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2"/>
      <c r="B410" s="37"/>
      <c r="C410" s="38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2"/>
      <c r="B411" s="37"/>
      <c r="C411" s="38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2"/>
      <c r="B412" s="37"/>
      <c r="C412" s="38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2"/>
      <c r="B413" s="37"/>
      <c r="C413" s="38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2"/>
      <c r="B414" s="37"/>
      <c r="C414" s="38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2"/>
      <c r="B415" s="37"/>
      <c r="C415" s="38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2"/>
      <c r="B416" s="37"/>
      <c r="C416" s="38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2"/>
      <c r="B417" s="37"/>
      <c r="C417" s="38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2"/>
      <c r="B418" s="37"/>
      <c r="C418" s="38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2"/>
      <c r="B419" s="37"/>
      <c r="C419" s="38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2"/>
      <c r="B420" s="37"/>
      <c r="C420" s="38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2"/>
      <c r="B421" s="37"/>
      <c r="C421" s="38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2"/>
      <c r="B422" s="37"/>
      <c r="C422" s="38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2"/>
      <c r="B423" s="37"/>
      <c r="C423" s="38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2"/>
      <c r="B424" s="37"/>
      <c r="C424" s="38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2"/>
      <c r="B425" s="37"/>
      <c r="C425" s="38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2"/>
      <c r="B426" s="37"/>
      <c r="C426" s="38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2"/>
      <c r="B427" s="37"/>
      <c r="C427" s="38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2"/>
      <c r="B428" s="37"/>
      <c r="C428" s="38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2"/>
      <c r="B429" s="37"/>
      <c r="C429" s="38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2"/>
      <c r="B430" s="37"/>
      <c r="C430" s="38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2"/>
      <c r="B431" s="37"/>
      <c r="C431" s="38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2"/>
      <c r="B432" s="37"/>
      <c r="C432" s="38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2"/>
      <c r="B433" s="37"/>
      <c r="C433" s="38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2"/>
      <c r="B434" s="37"/>
      <c r="C434" s="38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2"/>
      <c r="B435" s="37"/>
      <c r="C435" s="38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2"/>
      <c r="B436" s="37"/>
      <c r="C436" s="38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2"/>
      <c r="B437" s="37"/>
      <c r="C437" s="38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2"/>
      <c r="B438" s="37"/>
      <c r="C438" s="38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2"/>
      <c r="B439" s="37"/>
      <c r="C439" s="38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2"/>
      <c r="B440" s="37"/>
      <c r="C440" s="38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2"/>
      <c r="B441" s="37"/>
      <c r="C441" s="38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2"/>
      <c r="B442" s="37"/>
      <c r="C442" s="38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2"/>
      <c r="B443" s="37"/>
      <c r="C443" s="38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2"/>
      <c r="B444" s="37"/>
      <c r="C444" s="38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2"/>
      <c r="B445" s="37"/>
      <c r="C445" s="38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2"/>
      <c r="B446" s="37"/>
      <c r="C446" s="38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2"/>
      <c r="B447" s="37"/>
      <c r="C447" s="38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2"/>
      <c r="B448" s="37"/>
      <c r="C448" s="38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2"/>
      <c r="B449" s="37"/>
      <c r="C449" s="38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2"/>
      <c r="B450" s="37"/>
      <c r="C450" s="38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2"/>
      <c r="B451" s="37"/>
      <c r="C451" s="38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2"/>
      <c r="B452" s="37"/>
      <c r="C452" s="38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2"/>
      <c r="B453" s="37"/>
      <c r="C453" s="38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2"/>
      <c r="B454" s="37"/>
      <c r="C454" s="38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2"/>
      <c r="B455" s="37"/>
      <c r="C455" s="38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2"/>
      <c r="B456" s="37"/>
      <c r="C456" s="38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2"/>
      <c r="B457" s="37"/>
      <c r="C457" s="38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2"/>
      <c r="B458" s="37"/>
      <c r="C458" s="38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2"/>
      <c r="B459" s="37"/>
      <c r="C459" s="38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2"/>
      <c r="B460" s="37"/>
      <c r="C460" s="38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2"/>
      <c r="B461" s="37"/>
      <c r="C461" s="38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2"/>
      <c r="B462" s="37"/>
      <c r="C462" s="38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2"/>
      <c r="B463" s="37"/>
      <c r="C463" s="38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2"/>
      <c r="B464" s="37"/>
      <c r="C464" s="38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2"/>
      <c r="B465" s="37"/>
      <c r="C465" s="38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2"/>
      <c r="B466" s="37"/>
      <c r="C466" s="38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2"/>
      <c r="B467" s="37"/>
      <c r="C467" s="38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2"/>
      <c r="B468" s="37"/>
      <c r="C468" s="38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2"/>
      <c r="B469" s="37"/>
      <c r="C469" s="38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2"/>
      <c r="B470" s="37"/>
      <c r="C470" s="38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2"/>
      <c r="B471" s="37"/>
      <c r="C471" s="38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2"/>
      <c r="B472" s="37"/>
      <c r="C472" s="38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2"/>
      <c r="B473" s="37"/>
      <c r="C473" s="38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2"/>
      <c r="B474" s="37"/>
      <c r="C474" s="38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2"/>
      <c r="B475" s="37"/>
      <c r="C475" s="38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2"/>
      <c r="B476" s="37"/>
      <c r="C476" s="38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2"/>
      <c r="B477" s="37"/>
      <c r="C477" s="38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2"/>
      <c r="B478" s="37"/>
      <c r="C478" s="38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2"/>
      <c r="B479" s="37"/>
      <c r="C479" s="38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2"/>
      <c r="B480" s="37"/>
      <c r="C480" s="38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2"/>
      <c r="B481" s="37"/>
      <c r="C481" s="38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2"/>
      <c r="B482" s="37"/>
      <c r="C482" s="38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2"/>
      <c r="B483" s="37"/>
      <c r="C483" s="38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2"/>
      <c r="B484" s="37"/>
      <c r="C484" s="38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2"/>
      <c r="B485" s="37"/>
      <c r="C485" s="38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2"/>
      <c r="B486" s="37"/>
      <c r="C486" s="38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2"/>
      <c r="B487" s="37"/>
      <c r="C487" s="38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2"/>
      <c r="B488" s="37"/>
      <c r="C488" s="38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2"/>
      <c r="B489" s="37"/>
      <c r="C489" s="38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2"/>
      <c r="B490" s="37"/>
      <c r="C490" s="38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2"/>
      <c r="B491" s="37"/>
      <c r="C491" s="38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2"/>
      <c r="B492" s="37"/>
      <c r="C492" s="38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2"/>
      <c r="B493" s="37"/>
      <c r="C493" s="38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2"/>
      <c r="B494" s="37"/>
      <c r="C494" s="38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2"/>
      <c r="B495" s="37"/>
      <c r="C495" s="38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2"/>
      <c r="B496" s="37"/>
      <c r="C496" s="38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2"/>
      <c r="B497" s="37"/>
      <c r="C497" s="38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2"/>
      <c r="B498" s="37"/>
      <c r="C498" s="38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2"/>
      <c r="B499" s="37"/>
      <c r="C499" s="38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2"/>
      <c r="B500" s="37"/>
      <c r="C500" s="38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2"/>
      <c r="B501" s="37"/>
      <c r="C501" s="38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2"/>
      <c r="B502" s="37"/>
      <c r="C502" s="38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2"/>
      <c r="B503" s="37"/>
      <c r="C503" s="38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2"/>
      <c r="B504" s="37"/>
      <c r="C504" s="38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2"/>
      <c r="B505" s="37"/>
      <c r="C505" s="38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2"/>
      <c r="B506" s="37"/>
      <c r="C506" s="38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2"/>
      <c r="B507" s="37"/>
      <c r="C507" s="38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2"/>
      <c r="B508" s="37"/>
      <c r="C508" s="38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2"/>
      <c r="B509" s="37"/>
      <c r="C509" s="38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2"/>
      <c r="B510" s="37"/>
      <c r="C510" s="38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2"/>
      <c r="B511" s="37"/>
      <c r="C511" s="38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2"/>
      <c r="B512" s="37"/>
      <c r="C512" s="38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2"/>
      <c r="B513" s="37"/>
      <c r="C513" s="38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2"/>
      <c r="B514" s="37"/>
      <c r="C514" s="38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2"/>
      <c r="B515" s="37"/>
      <c r="C515" s="38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2"/>
      <c r="B516" s="37"/>
      <c r="C516" s="38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2"/>
      <c r="B517" s="37"/>
      <c r="C517" s="38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2"/>
      <c r="B518" s="37"/>
      <c r="C518" s="38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2"/>
      <c r="B519" s="37"/>
      <c r="C519" s="38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2"/>
      <c r="B520" s="37"/>
      <c r="C520" s="38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2"/>
      <c r="B521" s="37"/>
      <c r="C521" s="38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2"/>
      <c r="B522" s="37"/>
      <c r="C522" s="38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2"/>
      <c r="B523" s="37"/>
      <c r="C523" s="38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2"/>
      <c r="B524" s="37"/>
      <c r="C524" s="38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2"/>
      <c r="B525" s="37"/>
      <c r="C525" s="38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2"/>
      <c r="B526" s="37"/>
      <c r="C526" s="38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2"/>
      <c r="B527" s="37"/>
      <c r="C527" s="38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2"/>
      <c r="B528" s="37"/>
      <c r="C528" s="38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2"/>
      <c r="B529" s="37"/>
      <c r="C529" s="38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2"/>
      <c r="B530" s="37"/>
      <c r="C530" s="38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2"/>
      <c r="B531" s="37"/>
      <c r="C531" s="38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2"/>
      <c r="B532" s="37"/>
      <c r="C532" s="38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2"/>
      <c r="B533" s="37"/>
      <c r="C533" s="38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2"/>
      <c r="B534" s="37"/>
      <c r="C534" s="38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2"/>
      <c r="B535" s="37"/>
      <c r="C535" s="38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2"/>
      <c r="B536" s="37"/>
      <c r="C536" s="38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2"/>
      <c r="B537" s="37"/>
      <c r="C537" s="38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2"/>
      <c r="B538" s="37"/>
      <c r="C538" s="38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2"/>
      <c r="B539" s="37"/>
      <c r="C539" s="38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2"/>
      <c r="B540" s="37"/>
      <c r="C540" s="38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2"/>
      <c r="B541" s="37"/>
      <c r="C541" s="38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2"/>
      <c r="B542" s="37"/>
      <c r="C542" s="38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2"/>
      <c r="B543" s="37"/>
      <c r="C543" s="38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2"/>
      <c r="B544" s="37"/>
      <c r="C544" s="38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2"/>
      <c r="B545" s="37"/>
      <c r="C545" s="38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2"/>
      <c r="B546" s="37"/>
      <c r="C546" s="38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2"/>
      <c r="B547" s="37"/>
      <c r="C547" s="38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2"/>
      <c r="B548" s="37"/>
      <c r="C548" s="38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2"/>
      <c r="B549" s="37"/>
      <c r="C549" s="38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2"/>
      <c r="B550" s="37"/>
      <c r="C550" s="38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2"/>
      <c r="B551" s="37"/>
      <c r="C551" s="38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2"/>
      <c r="B552" s="37"/>
      <c r="C552" s="38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2"/>
      <c r="B553" s="37"/>
      <c r="C553" s="38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2"/>
      <c r="B554" s="37"/>
      <c r="C554" s="38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2"/>
      <c r="B555" s="37"/>
      <c r="C555" s="38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2"/>
      <c r="B556" s="37"/>
      <c r="C556" s="38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2"/>
      <c r="B557" s="37"/>
      <c r="C557" s="38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2"/>
      <c r="B558" s="37"/>
      <c r="C558" s="38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2"/>
      <c r="B559" s="37"/>
      <c r="C559" s="38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2"/>
      <c r="B560" s="37"/>
      <c r="C560" s="38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2"/>
      <c r="B561" s="37"/>
      <c r="C561" s="38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2"/>
      <c r="B562" s="37"/>
      <c r="C562" s="38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32"/>
      <c r="B563" s="37"/>
      <c r="C563" s="38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2"/>
      <c r="B564" s="37"/>
      <c r="C564" s="38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2"/>
      <c r="B565" s="37"/>
      <c r="C565" s="38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2"/>
      <c r="B566" s="37"/>
      <c r="C566" s="38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2"/>
      <c r="B567" s="37"/>
      <c r="C567" s="38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2"/>
      <c r="B568" s="37"/>
      <c r="C568" s="38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2"/>
      <c r="B569" s="37"/>
      <c r="C569" s="38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2"/>
      <c r="B570" s="37"/>
      <c r="C570" s="38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2"/>
      <c r="B571" s="37"/>
      <c r="C571" s="38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2"/>
      <c r="B572" s="37"/>
      <c r="C572" s="38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2"/>
      <c r="B573" s="37"/>
      <c r="C573" s="38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2"/>
      <c r="B574" s="37"/>
      <c r="C574" s="38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2"/>
      <c r="B575" s="37"/>
      <c r="C575" s="38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2"/>
      <c r="B576" s="37"/>
      <c r="C576" s="38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2"/>
      <c r="B577" s="37"/>
      <c r="C577" s="38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2"/>
      <c r="B578" s="37"/>
      <c r="C578" s="38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2"/>
      <c r="B579" s="37"/>
      <c r="C579" s="38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2"/>
      <c r="B580" s="37"/>
      <c r="C580" s="38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2"/>
      <c r="B581" s="37"/>
      <c r="C581" s="38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2"/>
      <c r="B582" s="37"/>
      <c r="C582" s="38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2"/>
      <c r="B583" s="37"/>
      <c r="C583" s="38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2"/>
      <c r="B584" s="37"/>
      <c r="C584" s="38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2"/>
      <c r="B585" s="37"/>
      <c r="C585" s="38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2"/>
      <c r="B586" s="37"/>
      <c r="C586" s="38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2"/>
      <c r="B587" s="37"/>
      <c r="C587" s="38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2"/>
      <c r="B588" s="37"/>
      <c r="C588" s="38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2"/>
      <c r="B589" s="37"/>
      <c r="C589" s="38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2"/>
      <c r="B590" s="37"/>
      <c r="C590" s="38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2"/>
      <c r="B591" s="37"/>
      <c r="C591" s="38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2"/>
      <c r="B592" s="37"/>
      <c r="C592" s="38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2"/>
      <c r="B593" s="37"/>
      <c r="C593" s="38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2"/>
      <c r="B594" s="37"/>
      <c r="C594" s="38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2"/>
      <c r="B595" s="37"/>
      <c r="C595" s="38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2"/>
      <c r="B596" s="37"/>
      <c r="C596" s="38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2"/>
      <c r="B597" s="37"/>
      <c r="C597" s="38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2"/>
      <c r="B598" s="37"/>
      <c r="C598" s="38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2"/>
      <c r="B599" s="37"/>
      <c r="C599" s="38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2"/>
      <c r="B600" s="37"/>
      <c r="C600" s="38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2"/>
      <c r="B601" s="37"/>
      <c r="C601" s="38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2"/>
      <c r="B602" s="37"/>
      <c r="C602" s="38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2"/>
      <c r="B603" s="37"/>
      <c r="C603" s="38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2"/>
      <c r="B604" s="37"/>
      <c r="C604" s="38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2"/>
      <c r="B605" s="37"/>
      <c r="C605" s="38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2"/>
      <c r="B606" s="37"/>
      <c r="C606" s="38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2"/>
      <c r="B607" s="37"/>
      <c r="C607" s="38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2"/>
      <c r="B608" s="37"/>
      <c r="C608" s="38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2"/>
      <c r="B609" s="37"/>
      <c r="C609" s="38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2"/>
      <c r="B610" s="37"/>
      <c r="C610" s="38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2"/>
      <c r="B611" s="37"/>
      <c r="C611" s="38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2"/>
      <c r="B612" s="37"/>
      <c r="C612" s="38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2"/>
      <c r="B613" s="37"/>
      <c r="C613" s="38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2"/>
      <c r="B614" s="37"/>
      <c r="C614" s="38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2"/>
      <c r="B615" s="37"/>
      <c r="C615" s="38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2"/>
      <c r="B616" s="37"/>
      <c r="C616" s="38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2"/>
      <c r="B617" s="37"/>
      <c r="C617" s="38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2"/>
      <c r="B618" s="37"/>
      <c r="C618" s="38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2"/>
      <c r="B619" s="37"/>
      <c r="C619" s="38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2"/>
      <c r="B620" s="37"/>
      <c r="C620" s="38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2"/>
      <c r="B621" s="37"/>
      <c r="C621" s="38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2"/>
      <c r="B622" s="37"/>
      <c r="C622" s="38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2"/>
      <c r="B623" s="37"/>
      <c r="C623" s="38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2"/>
      <c r="B624" s="37"/>
      <c r="C624" s="38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2"/>
      <c r="B625" s="37"/>
      <c r="C625" s="38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2"/>
      <c r="B626" s="37"/>
      <c r="C626" s="38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2"/>
      <c r="B627" s="37"/>
      <c r="C627" s="38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2"/>
      <c r="B628" s="37"/>
      <c r="C628" s="38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2"/>
      <c r="B629" s="37"/>
      <c r="C629" s="38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2"/>
      <c r="B630" s="37"/>
      <c r="C630" s="38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2"/>
      <c r="B631" s="37"/>
      <c r="C631" s="38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2"/>
      <c r="B632" s="37"/>
      <c r="C632" s="38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2"/>
      <c r="B633" s="37"/>
      <c r="C633" s="38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2"/>
      <c r="B634" s="37"/>
      <c r="C634" s="38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2"/>
      <c r="B635" s="37"/>
      <c r="C635" s="38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2"/>
      <c r="B636" s="37"/>
      <c r="C636" s="38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2"/>
      <c r="B637" s="37"/>
      <c r="C637" s="38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2"/>
      <c r="B638" s="37"/>
      <c r="C638" s="38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2"/>
      <c r="B639" s="37"/>
      <c r="C639" s="38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2"/>
      <c r="B640" s="37"/>
      <c r="C640" s="38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2"/>
      <c r="B641" s="37"/>
      <c r="C641" s="38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2"/>
      <c r="B642" s="37"/>
      <c r="C642" s="38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2"/>
      <c r="B643" s="37"/>
      <c r="C643" s="38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2"/>
      <c r="B644" s="37"/>
      <c r="C644" s="38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2"/>
      <c r="B645" s="37"/>
      <c r="C645" s="38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2"/>
      <c r="B646" s="37"/>
      <c r="C646" s="38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2"/>
      <c r="B647" s="37"/>
      <c r="C647" s="38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2"/>
      <c r="B648" s="37"/>
      <c r="C648" s="38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2"/>
      <c r="B649" s="37"/>
      <c r="C649" s="38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2"/>
      <c r="B650" s="37"/>
      <c r="C650" s="38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2"/>
      <c r="B651" s="37"/>
      <c r="C651" s="38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2"/>
      <c r="B652" s="37"/>
      <c r="C652" s="38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2"/>
      <c r="B653" s="37"/>
      <c r="C653" s="38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2"/>
      <c r="B654" s="37"/>
      <c r="C654" s="38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2"/>
      <c r="B655" s="37"/>
      <c r="C655" s="38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2"/>
      <c r="B656" s="37"/>
      <c r="C656" s="38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2"/>
      <c r="B657" s="37"/>
      <c r="C657" s="38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2"/>
      <c r="B658" s="37"/>
      <c r="C658" s="38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2"/>
      <c r="B659" s="37"/>
      <c r="C659" s="38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2"/>
      <c r="B660" s="37"/>
      <c r="C660" s="38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2"/>
      <c r="B661" s="37"/>
      <c r="C661" s="38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2"/>
      <c r="B662" s="37"/>
      <c r="C662" s="38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2"/>
      <c r="B663" s="37"/>
      <c r="C663" s="38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2"/>
      <c r="B664" s="37"/>
      <c r="C664" s="38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2"/>
      <c r="B665" s="37"/>
      <c r="C665" s="38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2"/>
      <c r="B666" s="37"/>
      <c r="C666" s="38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2"/>
      <c r="B667" s="37"/>
      <c r="C667" s="38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2"/>
      <c r="B668" s="37"/>
      <c r="C668" s="38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2"/>
      <c r="B669" s="37"/>
      <c r="C669" s="38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2"/>
      <c r="B670" s="37"/>
      <c r="C670" s="38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2"/>
      <c r="B671" s="37"/>
      <c r="C671" s="38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2"/>
      <c r="B672" s="37"/>
      <c r="C672" s="38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2"/>
      <c r="B673" s="37"/>
      <c r="C673" s="38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2"/>
      <c r="B674" s="37"/>
      <c r="C674" s="38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2"/>
      <c r="B675" s="37"/>
      <c r="C675" s="38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2"/>
      <c r="B676" s="37"/>
      <c r="C676" s="38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2"/>
      <c r="B677" s="37"/>
      <c r="C677" s="38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2"/>
      <c r="B678" s="37"/>
      <c r="C678" s="38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2"/>
      <c r="B679" s="37"/>
      <c r="C679" s="38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2"/>
      <c r="B680" s="37"/>
      <c r="C680" s="38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2"/>
      <c r="B681" s="37"/>
      <c r="C681" s="38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2"/>
      <c r="B682" s="37"/>
      <c r="C682" s="38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2"/>
      <c r="B683" s="37"/>
      <c r="C683" s="38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2"/>
      <c r="B684" s="37"/>
      <c r="C684" s="38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2"/>
      <c r="B685" s="37"/>
      <c r="C685" s="38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2"/>
      <c r="B686" s="37"/>
      <c r="C686" s="38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2"/>
      <c r="B687" s="37"/>
      <c r="C687" s="38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2"/>
      <c r="B688" s="37"/>
      <c r="C688" s="38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2"/>
      <c r="B689" s="37"/>
      <c r="C689" s="38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2"/>
      <c r="B690" s="37"/>
      <c r="C690" s="38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2"/>
      <c r="B691" s="37"/>
      <c r="C691" s="38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2"/>
      <c r="B692" s="37"/>
      <c r="C692" s="38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2"/>
      <c r="B693" s="37"/>
      <c r="C693" s="38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2"/>
      <c r="B694" s="37"/>
      <c r="C694" s="38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2"/>
      <c r="B695" s="37"/>
      <c r="C695" s="38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2"/>
      <c r="B696" s="37"/>
      <c r="C696" s="38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2"/>
      <c r="B697" s="37"/>
      <c r="C697" s="38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2"/>
      <c r="B698" s="37"/>
      <c r="C698" s="38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2"/>
      <c r="B699" s="37"/>
      <c r="C699" s="38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2"/>
      <c r="B700" s="37"/>
      <c r="C700" s="38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2"/>
      <c r="B701" s="37"/>
      <c r="C701" s="38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2"/>
      <c r="B702" s="37"/>
      <c r="C702" s="38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2"/>
      <c r="B703" s="37"/>
      <c r="C703" s="38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2"/>
      <c r="B704" s="37"/>
      <c r="C704" s="38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2"/>
      <c r="B705" s="37"/>
      <c r="C705" s="38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2"/>
      <c r="B706" s="37"/>
      <c r="C706" s="38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2"/>
      <c r="B707" s="37"/>
      <c r="C707" s="38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2"/>
      <c r="B708" s="37"/>
      <c r="C708" s="38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2"/>
      <c r="B709" s="37"/>
      <c r="C709" s="38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2"/>
      <c r="B710" s="37"/>
      <c r="C710" s="38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2"/>
      <c r="B711" s="37"/>
      <c r="C711" s="38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2"/>
      <c r="B712" s="37"/>
      <c r="C712" s="38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2"/>
      <c r="B713" s="37"/>
      <c r="C713" s="38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2"/>
      <c r="B714" s="37"/>
      <c r="C714" s="38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2"/>
      <c r="B715" s="37"/>
      <c r="C715" s="38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2"/>
      <c r="B716" s="37"/>
      <c r="C716" s="38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2"/>
      <c r="B717" s="37"/>
      <c r="C717" s="38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2"/>
      <c r="B718" s="37"/>
      <c r="C718" s="38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2"/>
      <c r="B719" s="37"/>
      <c r="C719" s="38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2"/>
      <c r="B720" s="37"/>
      <c r="C720" s="38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2"/>
      <c r="B721" s="37"/>
      <c r="C721" s="38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2"/>
      <c r="B722" s="37"/>
      <c r="C722" s="38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2"/>
      <c r="B723" s="37"/>
      <c r="C723" s="38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2"/>
      <c r="B724" s="37"/>
      <c r="C724" s="38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2"/>
      <c r="B725" s="37"/>
      <c r="C725" s="38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2"/>
      <c r="B726" s="37"/>
      <c r="C726" s="38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2"/>
      <c r="B727" s="37"/>
      <c r="C727" s="38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2"/>
      <c r="B728" s="37"/>
      <c r="C728" s="38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2"/>
      <c r="B729" s="37"/>
      <c r="C729" s="38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2"/>
      <c r="B730" s="37"/>
      <c r="C730" s="38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2"/>
      <c r="B731" s="37"/>
      <c r="C731" s="38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2"/>
      <c r="B732" s="37"/>
      <c r="C732" s="38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2"/>
      <c r="B733" s="37"/>
      <c r="C733" s="38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2"/>
      <c r="B734" s="37"/>
      <c r="C734" s="38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2"/>
      <c r="B735" s="37"/>
      <c r="C735" s="38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2"/>
      <c r="B736" s="37"/>
      <c r="C736" s="38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2"/>
      <c r="B737" s="37"/>
      <c r="C737" s="38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2"/>
      <c r="B738" s="37"/>
      <c r="C738" s="38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2"/>
      <c r="B739" s="37"/>
      <c r="C739" s="38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2"/>
      <c r="B740" s="37"/>
      <c r="C740" s="38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2"/>
      <c r="B741" s="37"/>
      <c r="C741" s="38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2"/>
      <c r="B742" s="37"/>
      <c r="C742" s="38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2"/>
      <c r="B743" s="37"/>
      <c r="C743" s="38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2"/>
      <c r="B744" s="37"/>
      <c r="C744" s="38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2"/>
      <c r="B745" s="37"/>
      <c r="C745" s="38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2"/>
      <c r="B746" s="37"/>
      <c r="C746" s="38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2"/>
      <c r="B747" s="37"/>
      <c r="C747" s="38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2"/>
      <c r="B748" s="37"/>
      <c r="C748" s="38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2"/>
      <c r="B749" s="37"/>
      <c r="C749" s="38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2"/>
      <c r="B750" s="37"/>
      <c r="C750" s="38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2"/>
      <c r="B751" s="37"/>
      <c r="C751" s="38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2"/>
      <c r="B752" s="37"/>
      <c r="C752" s="38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2"/>
      <c r="B753" s="37"/>
      <c r="C753" s="38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2"/>
      <c r="B754" s="37"/>
      <c r="C754" s="38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2"/>
      <c r="B755" s="37"/>
      <c r="C755" s="38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2"/>
      <c r="B756" s="37"/>
      <c r="C756" s="38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2"/>
      <c r="B757" s="37"/>
      <c r="C757" s="38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2"/>
      <c r="B758" s="37"/>
      <c r="C758" s="38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2"/>
      <c r="B759" s="37"/>
      <c r="C759" s="38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2"/>
      <c r="B760" s="37"/>
      <c r="C760" s="38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2"/>
      <c r="B761" s="37"/>
      <c r="C761" s="38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2"/>
      <c r="B762" s="37"/>
      <c r="C762" s="38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2"/>
      <c r="B763" s="37"/>
      <c r="C763" s="38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2"/>
      <c r="B764" s="37"/>
      <c r="C764" s="38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2"/>
      <c r="B765" s="37"/>
      <c r="C765" s="38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2"/>
      <c r="B766" s="37"/>
      <c r="C766" s="38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2"/>
      <c r="B767" s="37"/>
      <c r="C767" s="38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2"/>
      <c r="B768" s="37"/>
      <c r="C768" s="38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2"/>
      <c r="B769" s="37"/>
      <c r="C769" s="38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2"/>
      <c r="B770" s="37"/>
      <c r="C770" s="38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2"/>
      <c r="B771" s="37"/>
      <c r="C771" s="38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2"/>
      <c r="B772" s="37"/>
      <c r="C772" s="38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2"/>
      <c r="B773" s="37"/>
      <c r="C773" s="38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2"/>
      <c r="B774" s="37"/>
      <c r="C774" s="38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2"/>
      <c r="B775" s="37"/>
      <c r="C775" s="38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2"/>
      <c r="B776" s="37"/>
      <c r="C776" s="38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2"/>
      <c r="B777" s="37"/>
      <c r="C777" s="38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2"/>
      <c r="B778" s="37"/>
      <c r="C778" s="38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2"/>
      <c r="B779" s="37"/>
      <c r="C779" s="38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2"/>
      <c r="B780" s="37"/>
      <c r="C780" s="38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2"/>
      <c r="B781" s="37"/>
      <c r="C781" s="38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2"/>
      <c r="B782" s="37"/>
      <c r="C782" s="38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2"/>
      <c r="B783" s="37"/>
      <c r="C783" s="38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2"/>
      <c r="B784" s="37"/>
      <c r="C784" s="38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2"/>
      <c r="B785" s="37"/>
      <c r="C785" s="38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2"/>
      <c r="B786" s="37"/>
      <c r="C786" s="38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2"/>
      <c r="B787" s="37"/>
      <c r="C787" s="38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2"/>
      <c r="B788" s="37"/>
      <c r="C788" s="38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2"/>
      <c r="B789" s="37"/>
      <c r="C789" s="38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2"/>
      <c r="B790" s="37"/>
      <c r="C790" s="38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2"/>
      <c r="B791" s="37"/>
      <c r="C791" s="38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2"/>
      <c r="B792" s="37"/>
      <c r="C792" s="38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2"/>
      <c r="B793" s="37"/>
      <c r="C793" s="38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2"/>
      <c r="B794" s="37"/>
      <c r="C794" s="38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2"/>
      <c r="B795" s="37"/>
      <c r="C795" s="38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2"/>
      <c r="B796" s="37"/>
      <c r="C796" s="38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2"/>
      <c r="B797" s="37"/>
      <c r="C797" s="38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2"/>
      <c r="B798" s="37"/>
      <c r="C798" s="38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2"/>
      <c r="B799" s="37"/>
      <c r="C799" s="38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2"/>
      <c r="B800" s="37"/>
      <c r="C800" s="38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2"/>
      <c r="B801" s="37"/>
      <c r="C801" s="38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2"/>
      <c r="B802" s="37"/>
      <c r="C802" s="38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2"/>
      <c r="B803" s="37"/>
      <c r="C803" s="38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2"/>
      <c r="B804" s="37"/>
      <c r="C804" s="38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2"/>
      <c r="B805" s="37"/>
      <c r="C805" s="38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2"/>
      <c r="B806" s="37"/>
      <c r="C806" s="38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2"/>
      <c r="B807" s="37"/>
      <c r="C807" s="38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2"/>
      <c r="B808" s="37"/>
      <c r="C808" s="38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2"/>
      <c r="B809" s="37"/>
      <c r="C809" s="38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2"/>
      <c r="B810" s="37"/>
      <c r="C810" s="38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2"/>
      <c r="B811" s="37"/>
      <c r="C811" s="38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2"/>
      <c r="B812" s="37"/>
      <c r="C812" s="38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2"/>
      <c r="B813" s="37"/>
      <c r="C813" s="38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2"/>
      <c r="B814" s="37"/>
      <c r="C814" s="38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2"/>
      <c r="B815" s="37"/>
      <c r="C815" s="38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2"/>
      <c r="B816" s="37"/>
      <c r="C816" s="38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2"/>
      <c r="B817" s="37"/>
      <c r="C817" s="38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2"/>
      <c r="B818" s="37"/>
      <c r="C818" s="38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2"/>
      <c r="B819" s="37"/>
      <c r="C819" s="38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2"/>
      <c r="B820" s="37"/>
      <c r="C820" s="38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2"/>
      <c r="B821" s="37"/>
      <c r="C821" s="38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2"/>
      <c r="B822" s="37"/>
      <c r="C822" s="38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2"/>
      <c r="B823" s="37"/>
      <c r="C823" s="38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2"/>
      <c r="B824" s="37"/>
      <c r="C824" s="38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2"/>
      <c r="B825" s="37"/>
      <c r="C825" s="38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2"/>
      <c r="B826" s="37"/>
      <c r="C826" s="38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2"/>
      <c r="B827" s="37"/>
      <c r="C827" s="38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2"/>
      <c r="B828" s="37"/>
      <c r="C828" s="38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2"/>
      <c r="B829" s="37"/>
      <c r="C829" s="38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2"/>
      <c r="B830" s="37"/>
      <c r="C830" s="38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2"/>
      <c r="B831" s="37"/>
      <c r="C831" s="38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2"/>
      <c r="B832" s="37"/>
      <c r="C832" s="38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2"/>
      <c r="B833" s="37"/>
      <c r="C833" s="38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2"/>
      <c r="B834" s="37"/>
      <c r="C834" s="38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2"/>
      <c r="B835" s="37"/>
      <c r="C835" s="38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2"/>
      <c r="B836" s="37"/>
      <c r="C836" s="38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2"/>
      <c r="B837" s="37"/>
      <c r="C837" s="38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2"/>
      <c r="B838" s="37"/>
      <c r="C838" s="38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2"/>
      <c r="B839" s="37"/>
      <c r="C839" s="38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2"/>
      <c r="B840" s="37"/>
      <c r="C840" s="38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2"/>
      <c r="B841" s="37"/>
      <c r="C841" s="38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2"/>
      <c r="B842" s="37"/>
      <c r="C842" s="38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2"/>
      <c r="B843" s="37"/>
      <c r="C843" s="38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2"/>
      <c r="B844" s="37"/>
      <c r="C844" s="38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2"/>
      <c r="B845" s="37"/>
      <c r="C845" s="38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2"/>
      <c r="B846" s="37"/>
      <c r="C846" s="38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2"/>
      <c r="B847" s="37"/>
      <c r="C847" s="38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2"/>
      <c r="B848" s="37"/>
      <c r="C848" s="38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2"/>
      <c r="B849" s="37"/>
      <c r="C849" s="38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2"/>
      <c r="B850" s="37"/>
      <c r="C850" s="38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2"/>
      <c r="B851" s="37"/>
      <c r="C851" s="38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2"/>
      <c r="B852" s="37"/>
      <c r="C852" s="38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2"/>
      <c r="B853" s="37"/>
      <c r="C853" s="38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2"/>
      <c r="B854" s="37"/>
      <c r="C854" s="38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2"/>
      <c r="B855" s="37"/>
      <c r="C855" s="38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2"/>
      <c r="B856" s="37"/>
      <c r="C856" s="38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2"/>
      <c r="B857" s="37"/>
      <c r="C857" s="38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2"/>
      <c r="B858" s="37"/>
      <c r="C858" s="38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2"/>
      <c r="B859" s="37"/>
      <c r="C859" s="38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2"/>
      <c r="B860" s="37"/>
      <c r="C860" s="38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2"/>
      <c r="B861" s="37"/>
      <c r="C861" s="38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2"/>
      <c r="B862" s="37"/>
      <c r="C862" s="38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2"/>
      <c r="B863" s="37"/>
      <c r="C863" s="38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2"/>
      <c r="B864" s="37"/>
      <c r="C864" s="38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2"/>
      <c r="B865" s="37"/>
      <c r="C865" s="38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2"/>
      <c r="B866" s="37"/>
      <c r="C866" s="38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2"/>
      <c r="B867" s="37"/>
      <c r="C867" s="38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2"/>
      <c r="B868" s="37"/>
      <c r="C868" s="38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2"/>
      <c r="B869" s="37"/>
      <c r="C869" s="38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2"/>
      <c r="B870" s="37"/>
      <c r="C870" s="38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2"/>
      <c r="B871" s="37"/>
      <c r="C871" s="38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2"/>
      <c r="B872" s="37"/>
      <c r="C872" s="38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2"/>
      <c r="B873" s="37"/>
      <c r="C873" s="38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2"/>
      <c r="B874" s="37"/>
      <c r="C874" s="38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2"/>
      <c r="B875" s="37"/>
      <c r="C875" s="38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2"/>
      <c r="B876" s="37"/>
      <c r="C876" s="38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2"/>
      <c r="B877" s="37"/>
      <c r="C877" s="38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2"/>
      <c r="B878" s="37"/>
      <c r="C878" s="38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2"/>
      <c r="B879" s="37"/>
      <c r="C879" s="38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2"/>
      <c r="B880" s="37"/>
      <c r="C880" s="38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2"/>
      <c r="B881" s="37"/>
      <c r="C881" s="38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2"/>
      <c r="B882" s="37"/>
      <c r="C882" s="38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2"/>
      <c r="B883" s="37"/>
      <c r="C883" s="38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2"/>
      <c r="B884" s="37"/>
      <c r="C884" s="38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2"/>
      <c r="B885" s="37"/>
      <c r="C885" s="38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2"/>
      <c r="B886" s="37"/>
      <c r="C886" s="38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2"/>
      <c r="B887" s="37"/>
      <c r="C887" s="38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2"/>
      <c r="B888" s="37"/>
      <c r="C888" s="38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2"/>
      <c r="B889" s="37"/>
      <c r="C889" s="38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2"/>
      <c r="B890" s="37"/>
      <c r="C890" s="38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2"/>
      <c r="B891" s="37"/>
      <c r="C891" s="38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2"/>
      <c r="B892" s="37"/>
      <c r="C892" s="38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2"/>
      <c r="B893" s="37"/>
      <c r="C893" s="38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2"/>
      <c r="B894" s="37"/>
      <c r="C894" s="38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2"/>
      <c r="B895" s="37"/>
      <c r="C895" s="38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2"/>
      <c r="B896" s="37"/>
      <c r="C896" s="38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2"/>
      <c r="B897" s="37"/>
      <c r="C897" s="38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2"/>
      <c r="B898" s="37"/>
      <c r="C898" s="38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2"/>
      <c r="B899" s="37"/>
      <c r="C899" s="38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2"/>
      <c r="B900" s="37"/>
      <c r="C900" s="38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2"/>
      <c r="B901" s="37"/>
      <c r="C901" s="38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2"/>
      <c r="B902" s="37"/>
      <c r="C902" s="38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2"/>
      <c r="B903" s="37"/>
      <c r="C903" s="38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2"/>
      <c r="B904" s="37"/>
      <c r="C904" s="38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2"/>
      <c r="B905" s="37"/>
      <c r="C905" s="38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2"/>
      <c r="B906" s="37"/>
      <c r="C906" s="38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2"/>
      <c r="B907" s="37"/>
      <c r="C907" s="38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2"/>
      <c r="B908" s="37"/>
      <c r="C908" s="38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2"/>
      <c r="B909" s="37"/>
      <c r="C909" s="38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2"/>
      <c r="B910" s="37"/>
      <c r="C910" s="38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2"/>
      <c r="B911" s="37"/>
      <c r="C911" s="38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2"/>
      <c r="B912" s="37"/>
      <c r="C912" s="38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2"/>
      <c r="B913" s="37"/>
      <c r="C913" s="38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2"/>
      <c r="B914" s="37"/>
      <c r="C914" s="38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2"/>
      <c r="B915" s="37"/>
      <c r="C915" s="38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2"/>
      <c r="B916" s="37"/>
      <c r="C916" s="38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2"/>
      <c r="B917" s="37"/>
      <c r="C917" s="38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2"/>
      <c r="B918" s="37"/>
      <c r="C918" s="38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2"/>
      <c r="B919" s="37"/>
      <c r="C919" s="38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2"/>
      <c r="B920" s="37"/>
      <c r="C920" s="38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2"/>
      <c r="B921" s="37"/>
      <c r="C921" s="38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2"/>
      <c r="B922" s="37"/>
      <c r="C922" s="38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2"/>
      <c r="B923" s="37"/>
      <c r="C923" s="38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2"/>
      <c r="B924" s="37"/>
      <c r="C924" s="38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2"/>
      <c r="B925" s="37"/>
      <c r="C925" s="38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2"/>
      <c r="B926" s="37"/>
      <c r="C926" s="38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2"/>
      <c r="B927" s="37"/>
      <c r="C927" s="38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2"/>
      <c r="B928" s="37"/>
      <c r="C928" s="38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2"/>
      <c r="B929" s="37"/>
      <c r="C929" s="38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2"/>
      <c r="B930" s="37"/>
      <c r="C930" s="38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2"/>
      <c r="B931" s="37"/>
      <c r="C931" s="38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2"/>
      <c r="B932" s="37"/>
      <c r="C932" s="38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2"/>
      <c r="B933" s="37"/>
      <c r="C933" s="38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2"/>
      <c r="B934" s="37"/>
      <c r="C934" s="38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2"/>
      <c r="B935" s="37"/>
      <c r="C935" s="38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2"/>
      <c r="B936" s="37"/>
      <c r="C936" s="38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2"/>
      <c r="B937" s="37"/>
      <c r="C937" s="38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2"/>
      <c r="B938" s="37"/>
      <c r="C938" s="38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2"/>
      <c r="B939" s="37"/>
      <c r="C939" s="38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2"/>
      <c r="B940" s="37"/>
      <c r="C940" s="38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2"/>
      <c r="B941" s="37"/>
      <c r="C941" s="38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2"/>
      <c r="B942" s="37"/>
      <c r="C942" s="38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2"/>
      <c r="B943" s="37"/>
      <c r="C943" s="38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2"/>
      <c r="B944" s="37"/>
      <c r="C944" s="38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2"/>
      <c r="B945" s="37"/>
      <c r="C945" s="38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2"/>
      <c r="B946" s="37"/>
      <c r="C946" s="38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2"/>
      <c r="B947" s="37"/>
      <c r="C947" s="38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2"/>
      <c r="B948" s="37"/>
      <c r="C948" s="38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2"/>
      <c r="B949" s="37"/>
      <c r="C949" s="38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2"/>
      <c r="B950" s="37"/>
      <c r="C950" s="38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2"/>
      <c r="B951" s="37"/>
      <c r="C951" s="38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2"/>
      <c r="B952" s="37"/>
      <c r="C952" s="38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2"/>
      <c r="B953" s="37"/>
      <c r="C953" s="38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2"/>
      <c r="B954" s="37"/>
      <c r="C954" s="38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2"/>
      <c r="B955" s="37"/>
      <c r="C955" s="38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2"/>
      <c r="B956" s="37"/>
      <c r="C956" s="38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2"/>
      <c r="B957" s="37"/>
      <c r="C957" s="38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2"/>
      <c r="B958" s="37"/>
      <c r="C958" s="38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2"/>
      <c r="B959" s="37"/>
      <c r="C959" s="38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2"/>
      <c r="B960" s="37"/>
      <c r="C960" s="38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2"/>
      <c r="B961" s="37"/>
      <c r="C961" s="38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2"/>
      <c r="B962" s="37"/>
      <c r="C962" s="38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2"/>
      <c r="B963" s="37"/>
      <c r="C963" s="38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2"/>
      <c r="B964" s="37"/>
      <c r="C964" s="38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2"/>
      <c r="B965" s="37"/>
      <c r="C965" s="38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2"/>
      <c r="B966" s="37"/>
      <c r="C966" s="38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2"/>
      <c r="B967" s="37"/>
      <c r="C967" s="38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2"/>
      <c r="B968" s="37"/>
      <c r="C968" s="38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2"/>
      <c r="B969" s="37"/>
      <c r="C969" s="38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2"/>
      <c r="B970" s="37"/>
      <c r="C970" s="38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2"/>
      <c r="B971" s="37"/>
      <c r="C971" s="38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2"/>
      <c r="B972" s="37"/>
      <c r="C972" s="38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2"/>
      <c r="B973" s="37"/>
      <c r="C973" s="38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2"/>
      <c r="B974" s="37"/>
      <c r="C974" s="38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2"/>
      <c r="B975" s="37"/>
      <c r="C975" s="38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2"/>
      <c r="B976" s="37"/>
      <c r="C976" s="38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2"/>
      <c r="B977" s="37"/>
      <c r="C977" s="38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2"/>
      <c r="B978" s="37"/>
      <c r="C978" s="38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2"/>
      <c r="B979" s="37"/>
      <c r="C979" s="38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2"/>
      <c r="B980" s="37"/>
      <c r="C980" s="38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2"/>
      <c r="B981" s="37"/>
      <c r="C981" s="38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2"/>
      <c r="B982" s="37"/>
      <c r="C982" s="38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2"/>
      <c r="B983" s="37"/>
      <c r="C983" s="38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2"/>
      <c r="B984" s="37"/>
      <c r="C984" s="38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2"/>
      <c r="B985" s="37"/>
      <c r="C985" s="38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2"/>
      <c r="B986" s="37"/>
      <c r="C986" s="38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2"/>
      <c r="B987" s="37"/>
      <c r="C987" s="38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2"/>
      <c r="B988" s="37"/>
      <c r="C988" s="38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2"/>
      <c r="B989" s="37"/>
      <c r="C989" s="38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2"/>
      <c r="B990" s="37"/>
      <c r="C990" s="38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2"/>
      <c r="B991" s="37"/>
      <c r="C991" s="38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2"/>
      <c r="B992" s="37"/>
      <c r="C992" s="38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2"/>
      <c r="B993" s="37"/>
      <c r="C993" s="38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2"/>
      <c r="B994" s="37"/>
      <c r="C994" s="38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2"/>
      <c r="B995" s="37"/>
      <c r="C995" s="38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2"/>
      <c r="B996" s="37"/>
      <c r="C996" s="38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2"/>
      <c r="B997" s="37"/>
      <c r="C997" s="38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2"/>
      <c r="B998" s="37"/>
      <c r="C998" s="38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2"/>
      <c r="B999" s="37"/>
      <c r="C999" s="38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2"/>
      <c r="B1000" s="37"/>
      <c r="C1000" s="38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2"/>
      <c r="B1001" s="37"/>
      <c r="C1001" s="38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2"/>
      <c r="B1002" s="37"/>
      <c r="C1002" s="38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2"/>
      <c r="B1003" s="37"/>
      <c r="C1003" s="38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2"/>
      <c r="B1004" s="37"/>
      <c r="C1004" s="38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2"/>
      <c r="B1005" s="37"/>
      <c r="C1005" s="38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2"/>
      <c r="B1006" s="37"/>
      <c r="C1006" s="38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2"/>
      <c r="B1007" s="37"/>
      <c r="C1007" s="38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2"/>
      <c r="B1008" s="37"/>
      <c r="C1008" s="38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</sheetData>
  <mergeCells count="3">
    <mergeCell ref="A4:B4"/>
    <mergeCell ref="A5:B5"/>
    <mergeCell ref="A10:C10"/>
  </mergeCells>
  <drawing r:id="rId1"/>
</worksheet>
</file>