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rice-prediction" sheetId="1" r:id="rId1"/>
  </sheets>
  <definedNames>
    <definedName name="_xlnm._FilterDatabase" localSheetId="0" hidden="1">'Price-prediction'!$A$1:$H$25</definedName>
  </definedNames>
  <calcPr calcId="152511"/>
</workbook>
</file>

<file path=xl/calcChain.xml><?xml version="1.0" encoding="utf-8"?>
<calcChain xmlns="http://schemas.openxmlformats.org/spreadsheetml/2006/main">
  <c r="A35" i="1" l="1"/>
  <c r="A4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E17" i="1"/>
  <c r="E18" i="1"/>
  <c r="H18" i="1" s="1"/>
  <c r="E19" i="1"/>
  <c r="E20" i="1"/>
  <c r="E21" i="1"/>
  <c r="E22" i="1"/>
  <c r="H22" i="1" s="1"/>
  <c r="E23" i="1"/>
  <c r="H23" i="1" s="1"/>
  <c r="E24" i="1"/>
  <c r="H24" i="1" s="1"/>
  <c r="E25" i="1"/>
  <c r="E2" i="1"/>
  <c r="H2" i="1" s="1"/>
  <c r="H25" i="1" l="1"/>
  <c r="H16" i="1"/>
  <c r="H20" i="1"/>
  <c r="H3" i="1"/>
  <c r="H4" i="1"/>
  <c r="H17" i="1"/>
  <c r="H21" i="1"/>
  <c r="H19" i="1"/>
</calcChain>
</file>

<file path=xl/sharedStrings.xml><?xml version="1.0" encoding="utf-8"?>
<sst xmlns="http://schemas.openxmlformats.org/spreadsheetml/2006/main" count="82" uniqueCount="53">
  <si>
    <t>Month</t>
  </si>
  <si>
    <t>Quantity A</t>
  </si>
  <si>
    <t>Quantity B</t>
  </si>
  <si>
    <t>Quantity C</t>
  </si>
  <si>
    <t>Total</t>
  </si>
  <si>
    <t>Price for 1 A</t>
  </si>
  <si>
    <t>Price for 1 B</t>
  </si>
  <si>
    <t>Price for 1 C</t>
  </si>
  <si>
    <t>Total A</t>
  </si>
  <si>
    <t>Total B</t>
  </si>
  <si>
    <t>Total C</t>
  </si>
  <si>
    <t xml:space="preserve"> Highest value</t>
  </si>
  <si>
    <t>Lowest value</t>
  </si>
  <si>
    <t>→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</si>
  <si>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</si>
  <si>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</si>
  <si>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</si>
  <si>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</si>
  <si>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</si>
  <si>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</si>
  <si>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</si>
  <si>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</si>
  <si>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</si>
  <si>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</si>
  <si>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</si>
  <si>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</si>
  <si>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</si>
  <si>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</si>
  <si>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</si>
  <si>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</si>
  <si>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</si>
  <si>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</si>
  <si>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</si>
  <si>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</si>
  <si>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</si>
  <si>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</si>
  <si>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</si>
  <si>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Total Price</t>
  </si>
  <si>
    <t>X Variable 1</t>
  </si>
  <si>
    <t>X Variable 2</t>
  </si>
  <si>
    <t>X Variable 3</t>
  </si>
  <si>
    <t>Which will be the total costs in the 25th month for 450 A products, 100 B products and 350 C products?</t>
  </si>
  <si>
    <t>Y=cst+B1*X1+B2*X2+…+Bn*Xn</t>
  </si>
  <si>
    <t>regression function</t>
  </si>
  <si>
    <t>p-value(intercept)&gt;0.05-&gt;there is a correlation beetween the dependent and independent variables</t>
  </si>
  <si>
    <t>null-hypothesis is rejected</t>
  </si>
  <si>
    <t>Case 1:</t>
  </si>
  <si>
    <t>Case 2:</t>
  </si>
  <si>
    <t>If we would have accepted to have a correlation between total prices variable and any of the products (case 1), the estimated costs for the 25th month would have been:</t>
  </si>
  <si>
    <t>If we want to accept the null-hypothesis, that there is no correlation between the dependent variable (prices) and the independent</t>
  </si>
  <si>
    <t>variables (quantity A, B, C),  we have to ignore A product because it influences the intercept's value:</t>
  </si>
  <si>
    <t>The A products influences the outcome of the total prices because there are big variations in the data</t>
  </si>
  <si>
    <t>while B and C are more stable and as a final result we get a smaller total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</si>
</sst>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Font="1"/>
    <xf numFmtId="0" fontId="4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0" fillId="0" borderId="2" xfId="0" applyBorder="1"/>
    <xf numFmtId="164" fontId="0" fillId="0" borderId="2" xfId="0" applyNumberForma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164" fontId="0" fillId="0" borderId="11" xfId="0" applyNumberFormat="1" applyBorder="1"/>
    <xf numFmtId="164" fontId="0" fillId="0" borderId="7" xfId="0" applyNumberFormat="1" applyBorder="1"/>
    <xf numFmtId="164" fontId="0" fillId="0" borderId="12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164" fontId="2" fillId="0" borderId="1" xfId="0" applyNumberFormat="1" applyFont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164" fontId="2" fillId="0" borderId="3" xfId="0" applyNumberFormat="1" applyFont="1" applyBorder="1"/>
    <xf numFmtId="164" fontId="0" fillId="0" borderId="14" xfId="0" applyNumberFormat="1" applyBorder="1"/>
    <xf numFmtId="164" fontId="0" fillId="0" borderId="15" xfId="0" applyNumberFormat="1" applyBorder="1"/>
    <xf numFmtId="164" fontId="1" fillId="0" borderId="15" xfId="0" applyNumberFormat="1" applyFont="1" applyBorder="1"/>
    <xf numFmtId="164" fontId="3" fillId="0" borderId="15" xfId="0" applyNumberFormat="1" applyFont="1" applyBorder="1"/>
    <xf numFmtId="164" fontId="0" fillId="0" borderId="16" xfId="0" applyNumberFormat="1" applyBorder="1"/>
    <xf numFmtId="0" fontId="0" fillId="0" borderId="15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4" xfId="0" applyBorder="1"/>
    <xf numFmtId="0" fontId="1" fillId="0" borderId="15" xfId="0" applyFont="1" applyBorder="1"/>
    <xf numFmtId="0" fontId="3" fillId="0" borderId="15" xfId="0" applyFont="1" applyBorder="1"/>
    <xf numFmtId="0" fontId="0" fillId="0" borderId="16" xfId="0" applyBorder="1"/>
    <xf numFmtId="164" fontId="2" fillId="0" borderId="0" xfId="0" applyNumberFormat="1" applyFont="1"/>
    <xf numFmtId="0" fontId="5" fillId="0" borderId="0" xfId="0" applyFont="1"/>
    <xf numFmtId="164" fontId="2" fillId="5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'Price-prediction'!$E$1</c:f>
              <c:strCache>
                <c:ptCount val="1"/>
                <c:pt idx="0">
                  <c:v>Total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'Price-prediction'!$E$2:$E$25</c:f>
              <c:numCache>
                <c:formatCode>_([$€-2]\ * #,##0.00_);_([$€-2]\ * \(#,##0.00\);_([$€-2]\ * "-"??_);_(@_)</c:formatCode>
                <c:ptCount val="24"/>
                <c:pt idx="0">
                  <c:v>8615</c:v>
                </c:pt>
                <c:pt idx="1">
                  <c:v>10768.75</c:v>
                </c:pt>
                <c:pt idx="2">
                  <c:v>7581.2000000000007</c:v>
                </c:pt>
                <c:pt idx="3">
                  <c:v>20676</c:v>
                </c:pt>
                <c:pt idx="4">
                  <c:v>25845</c:v>
                </c:pt>
                <c:pt idx="5">
                  <c:v>24122</c:v>
                </c:pt>
                <c:pt idx="6">
                  <c:v>37044.5</c:v>
                </c:pt>
                <c:pt idx="7">
                  <c:v>47382.5</c:v>
                </c:pt>
                <c:pt idx="8">
                  <c:v>43075</c:v>
                </c:pt>
                <c:pt idx="9">
                  <c:v>43075</c:v>
                </c:pt>
                <c:pt idx="10">
                  <c:v>65474.000000000007</c:v>
                </c:pt>
                <c:pt idx="11">
                  <c:v>44798</c:v>
                </c:pt>
                <c:pt idx="12">
                  <c:v>47468.65</c:v>
                </c:pt>
                <c:pt idx="13">
                  <c:v>42213.5</c:v>
                </c:pt>
                <c:pt idx="14">
                  <c:v>40490.5</c:v>
                </c:pt>
                <c:pt idx="15">
                  <c:v>37044.5</c:v>
                </c:pt>
                <c:pt idx="16">
                  <c:v>37044.5</c:v>
                </c:pt>
                <c:pt idx="17">
                  <c:v>41352</c:v>
                </c:pt>
                <c:pt idx="18">
                  <c:v>44798</c:v>
                </c:pt>
                <c:pt idx="19">
                  <c:v>43075</c:v>
                </c:pt>
                <c:pt idx="20">
                  <c:v>44367.25</c:v>
                </c:pt>
                <c:pt idx="21">
                  <c:v>44194.950000000004</c:v>
                </c:pt>
                <c:pt idx="22">
                  <c:v>43419.600000000006</c:v>
                </c:pt>
                <c:pt idx="23">
                  <c:v>41955.05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17984"/>
        <c:axId val="311822336"/>
      </c:lineChart>
      <c:catAx>
        <c:axId val="31181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2336"/>
        <c:crosses val="autoZero"/>
        <c:auto val="1"/>
        <c:lblAlgn val="ctr"/>
        <c:lblOffset val="100"/>
        <c:noMultiLvlLbl val="0"/>
      </c:catAx>
      <c:valAx>
        <c:axId val="3118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'Price-prediction'!$F$1</c:f>
              <c:strCache>
                <c:ptCount val="1"/>
                <c:pt idx="0">
                  <c:v>Total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'Price-prediction'!$F$2:$F$25</c:f>
              <c:numCache>
                <c:formatCode>_([$€-2]\ * #,##0.00_);_([$€-2]\ * \(#,##0.00\);_([$€-2]\ * "-"??_);_(@_)</c:formatCode>
                <c:ptCount val="24"/>
                <c:pt idx="0">
                  <c:v>9030</c:v>
                </c:pt>
                <c:pt idx="1">
                  <c:v>9255.75</c:v>
                </c:pt>
                <c:pt idx="2">
                  <c:v>7600.25</c:v>
                </c:pt>
                <c:pt idx="3">
                  <c:v>6020</c:v>
                </c:pt>
                <c:pt idx="4">
                  <c:v>9030</c:v>
                </c:pt>
                <c:pt idx="5">
                  <c:v>9406.25</c:v>
                </c:pt>
                <c:pt idx="6">
                  <c:v>10535</c:v>
                </c:pt>
                <c:pt idx="7">
                  <c:v>9782.5</c:v>
                </c:pt>
                <c:pt idx="8">
                  <c:v>9782.5</c:v>
                </c:pt>
                <c:pt idx="9">
                  <c:v>11287.5</c:v>
                </c:pt>
                <c:pt idx="10">
                  <c:v>15050</c:v>
                </c:pt>
                <c:pt idx="11">
                  <c:v>13545</c:v>
                </c:pt>
                <c:pt idx="12">
                  <c:v>11287.5</c:v>
                </c:pt>
                <c:pt idx="13">
                  <c:v>10535</c:v>
                </c:pt>
                <c:pt idx="14">
                  <c:v>10836</c:v>
                </c:pt>
                <c:pt idx="15">
                  <c:v>10384.5</c:v>
                </c:pt>
                <c:pt idx="16">
                  <c:v>10158.75</c:v>
                </c:pt>
                <c:pt idx="17">
                  <c:v>11287.5</c:v>
                </c:pt>
                <c:pt idx="18">
                  <c:v>11663.75</c:v>
                </c:pt>
                <c:pt idx="19">
                  <c:v>9180.5</c:v>
                </c:pt>
                <c:pt idx="20">
                  <c:v>8352.75</c:v>
                </c:pt>
                <c:pt idx="21">
                  <c:v>8804.25</c:v>
                </c:pt>
                <c:pt idx="22">
                  <c:v>9406.25</c:v>
                </c:pt>
                <c:pt idx="23">
                  <c:v>9782.5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16352"/>
        <c:axId val="311822880"/>
      </c:lineChart>
      <c:catAx>
        <c:axId val="3118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2880"/>
        <c:crosses val="autoZero"/>
        <c:auto val="1"/>
        <c:lblAlgn val="ctr"/>
        <c:lblOffset val="100"/>
        <c:noMultiLvlLbl val="0"/>
      </c:catAx>
      <c:valAx>
        <c:axId val="311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'Price-prediction'!$G$1</c:f>
              <c:strCache>
                <c:ptCount val="1"/>
                <c:pt idx="0">
                  <c:v>Total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'Price-prediction'!$G$2:$G$25</c:f>
              <c:numCache>
                <c:formatCode>_([$€-2]\ * #,##0.00_);_([$€-2]\ * \(#,##0.00\);_([$€-2]\ * "-"??_);_(@_)</c:formatCode>
                <c:ptCount val="24"/>
                <c:pt idx="0">
                  <c:v>11050</c:v>
                </c:pt>
                <c:pt idx="1">
                  <c:v>10750</c:v>
                </c:pt>
                <c:pt idx="2">
                  <c:v>12150</c:v>
                </c:pt>
                <c:pt idx="3">
                  <c:v>11500</c:v>
                </c:pt>
                <c:pt idx="4">
                  <c:v>9450</c:v>
                </c:pt>
                <c:pt idx="5">
                  <c:v>10100</c:v>
                </c:pt>
                <c:pt idx="6">
                  <c:v>10750</c:v>
                </c:pt>
                <c:pt idx="7">
                  <c:v>11000</c:v>
                </c:pt>
                <c:pt idx="8">
                  <c:v>11000</c:v>
                </c:pt>
                <c:pt idx="9">
                  <c:v>12600</c:v>
                </c:pt>
                <c:pt idx="10">
                  <c:v>12250</c:v>
                </c:pt>
                <c:pt idx="11">
                  <c:v>12750</c:v>
                </c:pt>
                <c:pt idx="12">
                  <c:v>13000</c:v>
                </c:pt>
                <c:pt idx="13">
                  <c:v>14500</c:v>
                </c:pt>
                <c:pt idx="14">
                  <c:v>15000</c:v>
                </c:pt>
                <c:pt idx="15">
                  <c:v>15000</c:v>
                </c:pt>
                <c:pt idx="16">
                  <c:v>14500</c:v>
                </c:pt>
                <c:pt idx="17">
                  <c:v>15500</c:v>
                </c:pt>
                <c:pt idx="18">
                  <c:v>15000</c:v>
                </c:pt>
                <c:pt idx="19">
                  <c:v>15750</c:v>
                </c:pt>
                <c:pt idx="20">
                  <c:v>17500</c:v>
                </c:pt>
                <c:pt idx="21">
                  <c:v>17000</c:v>
                </c:pt>
                <c:pt idx="22">
                  <c:v>16250</c:v>
                </c:pt>
                <c:pt idx="23">
                  <c:v>16850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26688"/>
        <c:axId val="311823968"/>
      </c:lineChart>
      <c:catAx>
        <c:axId val="31182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3968"/>
        <c:crosses val="autoZero"/>
        <c:auto val="1"/>
        <c:lblAlgn val="ctr"/>
        <c:lblOffset val="100"/>
        <c:noMultiLvlLbl val="0"/>
      </c:catAx>
      <c:valAx>
        <c:axId val="3118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187641</xdr:rowOff>
    </xdr:from>
    <xdr:to>
      <xdr:col>3</xdr:col>
      <xdr:colOff>400050</xdr:colOff>
      <xdr:row>53</xdr:row>
      <xdr:rowOff>4761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43</xdr:row>
      <xdr:rowOff>187641</xdr:rowOff>
    </xdr:from>
    <xdr:to>
      <xdr:col>6</xdr:col>
      <xdr:colOff>514350</xdr:colOff>
      <xdr:row>53</xdr:row>
      <xdr:rowOff>4761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43</xdr:row>
      <xdr:rowOff>180975</xdr:rowOff>
    </xdr:from>
    <xdr:to>
      <xdr:col>9</xdr:col>
      <xdr:colOff>512762</xdr:colOff>
      <xdr:row>53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abSelected="1" topLeftCell="A13" zoomScaleNormal="100" workbookViewId="0">
      <selection activeCell="O32" sqref="O32"/>
    </sheetView>
  </sheetViews>
  <sheetFormatPr defaultRowHeight="15" x14ac:dyDescent="0.25"/>
  <cols>
    <col min="1" max="1" width="12" bestFit="1" customWidth="1"/>
    <col min="2" max="2" width="12.7109375" bestFit="1" customWidth="1"/>
    <col min="3" max="4" width="12.5703125" bestFit="1" customWidth="1"/>
    <col min="5" max="5" width="18.42578125" bestFit="1" customWidth="1"/>
    <col min="6" max="7" width="12" bestFit="1" customWidth="1"/>
    <col min="8" max="8" width="12" customWidth="1"/>
    <col min="9" max="9" width="21.42578125" bestFit="1" customWidth="1"/>
    <col min="10" max="10" width="11.5703125" bestFit="1" customWidth="1"/>
    <col min="11" max="11" width="18" bestFit="1" customWidth="1"/>
    <col min="12" max="12" width="12.7109375" bestFit="1" customWidth="1"/>
    <col min="13" max="13" width="14.5703125" bestFit="1" customWidth="1"/>
    <col min="14" max="14" width="12.7109375" bestFit="1" customWidth="1"/>
    <col min="15" max="15" width="13.5703125" bestFit="1" customWidth="1"/>
    <col min="16" max="16" width="13.42578125" bestFit="1" customWidth="1"/>
    <col min="17" max="19" width="12.7109375" bestFit="1" customWidth="1"/>
  </cols>
  <sheetData>
    <row r="1" spans="1:29" ht="1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8</v>
      </c>
      <c r="F1" s="15" t="s">
        <v>9</v>
      </c>
      <c r="G1" s="16" t="s">
        <v>10</v>
      </c>
      <c r="H1" s="16" t="s">
        <v>37</v>
      </c>
      <c r="I1" s="1"/>
      <c r="J1" s="17" t="s">
        <v>5</v>
      </c>
      <c r="K1" s="18" t="s">
        <v>6</v>
      </c>
      <c r="L1" s="19" t="s">
        <v>7</v>
      </c>
      <c r="N1" s="4" t="s">
        <v>13</v>
      </c>
      <c r="O1" s="3" t="s">
        <v>11</v>
      </c>
    </row>
    <row r="2" spans="1:29" x14ac:dyDescent="0.25">
      <c r="A2" s="37">
        <v>1</v>
      </c>
      <c r="B2" s="6">
        <v>100</v>
      </c>
      <c r="C2" s="6">
        <v>120</v>
      </c>
      <c r="D2" s="40">
        <v>221</v>
      </c>
      <c r="E2" s="7">
        <f t="shared" ref="E2:E25" si="0">B2*$J$2</f>
        <v>8615</v>
      </c>
      <c r="F2" s="7">
        <f t="shared" ref="F2:F25" si="1">C2*$K$2</f>
        <v>9030</v>
      </c>
      <c r="G2" s="31">
        <f t="shared" ref="G2:G25" si="2">D2*$L$2</f>
        <v>11050</v>
      </c>
      <c r="H2" s="27">
        <f t="shared" ref="H2:H25" si="3">SUM(E2:G2)</f>
        <v>28695</v>
      </c>
      <c r="J2" s="20">
        <v>86.15</v>
      </c>
      <c r="K2" s="21">
        <v>75.25</v>
      </c>
      <c r="L2" s="22">
        <v>50</v>
      </c>
      <c r="N2" s="5" t="s">
        <v>13</v>
      </c>
      <c r="O2" t="s">
        <v>12</v>
      </c>
    </row>
    <row r="3" spans="1:29" x14ac:dyDescent="0.25">
      <c r="A3" s="38">
        <v>2</v>
      </c>
      <c r="B3" s="6">
        <v>125</v>
      </c>
      <c r="C3" s="6">
        <v>123</v>
      </c>
      <c r="D3" s="36">
        <v>215</v>
      </c>
      <c r="E3" s="7">
        <f t="shared" si="0"/>
        <v>10768.75</v>
      </c>
      <c r="F3" s="7">
        <f t="shared" si="1"/>
        <v>9255.75</v>
      </c>
      <c r="G3" s="32">
        <f t="shared" si="2"/>
        <v>10750</v>
      </c>
      <c r="H3" s="27">
        <f t="shared" si="3"/>
        <v>30774.5</v>
      </c>
    </row>
    <row r="4" spans="1:29" x14ac:dyDescent="0.25">
      <c r="A4" s="38">
        <v>3</v>
      </c>
      <c r="B4" s="8">
        <v>88</v>
      </c>
      <c r="C4" s="6">
        <v>101</v>
      </c>
      <c r="D4" s="36">
        <v>243</v>
      </c>
      <c r="E4" s="9">
        <f t="shared" si="0"/>
        <v>7581.2000000000007</v>
      </c>
      <c r="F4" s="7">
        <f t="shared" si="1"/>
        <v>7600.25</v>
      </c>
      <c r="G4" s="32">
        <f t="shared" si="2"/>
        <v>12150</v>
      </c>
      <c r="H4" s="28">
        <f t="shared" si="3"/>
        <v>27331.45</v>
      </c>
      <c r="J4" t="s">
        <v>46</v>
      </c>
      <c r="K4" t="s">
        <v>14</v>
      </c>
    </row>
    <row r="5" spans="1:29" ht="15.75" thickBot="1" x14ac:dyDescent="0.3">
      <c r="A5" s="38">
        <v>4</v>
      </c>
      <c r="B5" s="6">
        <v>240</v>
      </c>
      <c r="C5" s="8">
        <v>80</v>
      </c>
      <c r="D5" s="36">
        <v>230</v>
      </c>
      <c r="E5" s="7">
        <f t="shared" si="0"/>
        <v>20676</v>
      </c>
      <c r="F5" s="9">
        <f t="shared" si="1"/>
        <v>6020</v>
      </c>
      <c r="G5" s="32">
        <f t="shared" si="2"/>
        <v>11500</v>
      </c>
      <c r="H5" s="27">
        <f t="shared" si="3"/>
        <v>38196</v>
      </c>
    </row>
    <row r="6" spans="1:29" x14ac:dyDescent="0.25">
      <c r="A6" s="38">
        <v>5</v>
      </c>
      <c r="B6" s="6">
        <v>300</v>
      </c>
      <c r="C6" s="6">
        <v>120</v>
      </c>
      <c r="D6" s="41">
        <v>189</v>
      </c>
      <c r="E6" s="7">
        <f t="shared" si="0"/>
        <v>25845</v>
      </c>
      <c r="F6" s="7">
        <f t="shared" si="1"/>
        <v>9030</v>
      </c>
      <c r="G6" s="33">
        <f t="shared" si="2"/>
        <v>9450</v>
      </c>
      <c r="H6" s="27">
        <f t="shared" si="3"/>
        <v>44325</v>
      </c>
      <c r="K6" s="26" t="s">
        <v>15</v>
      </c>
      <c r="L6" s="26"/>
    </row>
    <row r="7" spans="1:29" x14ac:dyDescent="0.25">
      <c r="A7" s="38">
        <v>6</v>
      </c>
      <c r="B7" s="6">
        <v>280</v>
      </c>
      <c r="C7" s="6">
        <v>125</v>
      </c>
      <c r="D7" s="36">
        <v>202</v>
      </c>
      <c r="E7" s="7">
        <f t="shared" si="0"/>
        <v>24122</v>
      </c>
      <c r="F7" s="7">
        <f t="shared" si="1"/>
        <v>9406.25</v>
      </c>
      <c r="G7" s="32">
        <f t="shared" si="2"/>
        <v>10100</v>
      </c>
      <c r="H7" s="27">
        <f t="shared" si="3"/>
        <v>43628.25</v>
      </c>
      <c r="K7" s="23" t="s">
        <v>16</v>
      </c>
      <c r="L7" s="23">
        <v>1</v>
      </c>
    </row>
    <row r="8" spans="1:29" x14ac:dyDescent="0.25">
      <c r="A8" s="38">
        <v>7</v>
      </c>
      <c r="B8" s="6">
        <v>430</v>
      </c>
      <c r="C8" s="6">
        <v>140</v>
      </c>
      <c r="D8" s="36">
        <v>215</v>
      </c>
      <c r="E8" s="7">
        <f t="shared" si="0"/>
        <v>37044.5</v>
      </c>
      <c r="F8" s="7">
        <f t="shared" si="1"/>
        <v>10535</v>
      </c>
      <c r="G8" s="32">
        <f t="shared" si="2"/>
        <v>10750</v>
      </c>
      <c r="H8" s="27">
        <f t="shared" si="3"/>
        <v>58329.5</v>
      </c>
      <c r="K8" s="23" t="s">
        <v>17</v>
      </c>
      <c r="L8" s="23">
        <v>1</v>
      </c>
    </row>
    <row r="9" spans="1:29" x14ac:dyDescent="0.25">
      <c r="A9" s="38">
        <v>8</v>
      </c>
      <c r="B9" s="6">
        <v>550</v>
      </c>
      <c r="C9" s="6">
        <v>130</v>
      </c>
      <c r="D9" s="36">
        <v>220</v>
      </c>
      <c r="E9" s="7">
        <f t="shared" si="0"/>
        <v>47382.5</v>
      </c>
      <c r="F9" s="7">
        <f t="shared" si="1"/>
        <v>9782.5</v>
      </c>
      <c r="G9" s="32">
        <f t="shared" si="2"/>
        <v>11000</v>
      </c>
      <c r="H9" s="27">
        <f t="shared" si="3"/>
        <v>68165</v>
      </c>
      <c r="K9" s="23" t="s">
        <v>18</v>
      </c>
      <c r="L9" s="23">
        <v>1</v>
      </c>
    </row>
    <row r="10" spans="1:29" x14ac:dyDescent="0.25">
      <c r="A10" s="38">
        <v>9</v>
      </c>
      <c r="B10" s="6">
        <v>500</v>
      </c>
      <c r="C10" s="6">
        <v>130</v>
      </c>
      <c r="D10" s="36">
        <v>220</v>
      </c>
      <c r="E10" s="7">
        <f t="shared" si="0"/>
        <v>43075</v>
      </c>
      <c r="F10" s="7">
        <f t="shared" si="1"/>
        <v>9782.5</v>
      </c>
      <c r="G10" s="32">
        <f t="shared" si="2"/>
        <v>11000</v>
      </c>
      <c r="H10" s="27">
        <f t="shared" si="3"/>
        <v>63857.5</v>
      </c>
      <c r="K10" s="23" t="s">
        <v>19</v>
      </c>
      <c r="L10" s="23">
        <v>8.0170798534967408E-12</v>
      </c>
    </row>
    <row r="11" spans="1:29" ht="15.75" thickBot="1" x14ac:dyDescent="0.3">
      <c r="A11" s="38">
        <v>10</v>
      </c>
      <c r="B11" s="6">
        <v>500</v>
      </c>
      <c r="C11" s="6">
        <v>150</v>
      </c>
      <c r="D11" s="36">
        <v>252</v>
      </c>
      <c r="E11" s="7">
        <f t="shared" si="0"/>
        <v>43075</v>
      </c>
      <c r="F11" s="7">
        <f t="shared" si="1"/>
        <v>11287.5</v>
      </c>
      <c r="G11" s="32">
        <f t="shared" si="2"/>
        <v>12600</v>
      </c>
      <c r="H11" s="27">
        <f t="shared" si="3"/>
        <v>66962.5</v>
      </c>
      <c r="K11" s="24" t="s">
        <v>20</v>
      </c>
      <c r="L11" s="24">
        <v>24</v>
      </c>
    </row>
    <row r="12" spans="1:29" x14ac:dyDescent="0.25">
      <c r="A12" s="38">
        <v>11</v>
      </c>
      <c r="B12" s="10">
        <v>760</v>
      </c>
      <c r="C12" s="10">
        <v>200</v>
      </c>
      <c r="D12" s="36">
        <v>245</v>
      </c>
      <c r="E12" s="11">
        <f t="shared" si="0"/>
        <v>65474.000000000007</v>
      </c>
      <c r="F12" s="11">
        <f t="shared" si="1"/>
        <v>15050</v>
      </c>
      <c r="G12" s="32">
        <f t="shared" si="2"/>
        <v>12250</v>
      </c>
      <c r="H12" s="29">
        <f t="shared" si="3"/>
        <v>92774</v>
      </c>
    </row>
    <row r="13" spans="1:29" ht="15.75" thickBot="1" x14ac:dyDescent="0.3">
      <c r="A13" s="38">
        <v>12</v>
      </c>
      <c r="B13" s="6">
        <v>520</v>
      </c>
      <c r="C13" s="6">
        <v>180</v>
      </c>
      <c r="D13" s="36">
        <v>255</v>
      </c>
      <c r="E13" s="7">
        <f t="shared" si="0"/>
        <v>44798</v>
      </c>
      <c r="F13" s="7">
        <f t="shared" si="1"/>
        <v>13545</v>
      </c>
      <c r="G13" s="32">
        <f t="shared" si="2"/>
        <v>12750</v>
      </c>
      <c r="H13" s="27">
        <f t="shared" si="3"/>
        <v>71093</v>
      </c>
      <c r="K13" t="s">
        <v>21</v>
      </c>
      <c r="AC13" s="2"/>
    </row>
    <row r="14" spans="1:29" x14ac:dyDescent="0.25">
      <c r="A14" s="38">
        <v>13</v>
      </c>
      <c r="B14" s="6">
        <v>551</v>
      </c>
      <c r="C14" s="6">
        <v>150</v>
      </c>
      <c r="D14" s="36">
        <v>260</v>
      </c>
      <c r="E14" s="7">
        <f t="shared" si="0"/>
        <v>47468.65</v>
      </c>
      <c r="F14" s="7">
        <f t="shared" si="1"/>
        <v>11287.5</v>
      </c>
      <c r="G14" s="32">
        <f t="shared" si="2"/>
        <v>13000</v>
      </c>
      <c r="H14" s="27">
        <f t="shared" si="3"/>
        <v>71756.149999999994</v>
      </c>
      <c r="K14" s="25"/>
      <c r="L14" s="25" t="s">
        <v>25</v>
      </c>
      <c r="M14" s="25" t="s">
        <v>26</v>
      </c>
      <c r="N14" s="25" t="s">
        <v>27</v>
      </c>
      <c r="O14" s="25" t="s">
        <v>28</v>
      </c>
      <c r="P14" s="25" t="s">
        <v>29</v>
      </c>
    </row>
    <row r="15" spans="1:29" x14ac:dyDescent="0.25">
      <c r="A15" s="38">
        <v>14</v>
      </c>
      <c r="B15" s="6">
        <v>490</v>
      </c>
      <c r="C15" s="6">
        <v>140</v>
      </c>
      <c r="D15" s="36">
        <v>290</v>
      </c>
      <c r="E15" s="7">
        <f t="shared" si="0"/>
        <v>42213.5</v>
      </c>
      <c r="F15" s="7">
        <f t="shared" si="1"/>
        <v>10535</v>
      </c>
      <c r="G15" s="32">
        <f t="shared" si="2"/>
        <v>14500</v>
      </c>
      <c r="H15" s="27">
        <f t="shared" si="3"/>
        <v>67248.5</v>
      </c>
      <c r="K15" s="23" t="s">
        <v>22</v>
      </c>
      <c r="L15" s="23">
        <v>3</v>
      </c>
      <c r="M15" s="23">
        <v>6078921062.8190622</v>
      </c>
      <c r="N15" s="23">
        <v>2026307020.9396875</v>
      </c>
      <c r="O15" s="23">
        <v>3.1526287408179463E+31</v>
      </c>
      <c r="P15" s="23">
        <v>6.6157188005076438E-307</v>
      </c>
    </row>
    <row r="16" spans="1:29" x14ac:dyDescent="0.25">
      <c r="A16" s="38">
        <v>15</v>
      </c>
      <c r="B16" s="6">
        <v>470</v>
      </c>
      <c r="C16" s="6">
        <v>144</v>
      </c>
      <c r="D16" s="36">
        <v>300</v>
      </c>
      <c r="E16" s="7">
        <f t="shared" si="0"/>
        <v>40490.5</v>
      </c>
      <c r="F16" s="7">
        <f t="shared" si="1"/>
        <v>10836</v>
      </c>
      <c r="G16" s="32">
        <f t="shared" si="2"/>
        <v>15000</v>
      </c>
      <c r="H16" s="27">
        <f t="shared" si="3"/>
        <v>66326.5</v>
      </c>
      <c r="K16" s="23" t="s">
        <v>23</v>
      </c>
      <c r="L16" s="23">
        <v>20</v>
      </c>
      <c r="M16" s="23">
        <v>1.2854713875468663E-21</v>
      </c>
      <c r="N16" s="23">
        <v>6.4273569377343314E-23</v>
      </c>
      <c r="O16" s="23"/>
      <c r="P16" s="23"/>
    </row>
    <row r="17" spans="1:19" ht="15.75" thickBot="1" x14ac:dyDescent="0.3">
      <c r="A17" s="38">
        <v>16</v>
      </c>
      <c r="B17" s="6">
        <v>430</v>
      </c>
      <c r="C17" s="6">
        <v>138</v>
      </c>
      <c r="D17" s="36">
        <v>300</v>
      </c>
      <c r="E17" s="7">
        <f t="shared" si="0"/>
        <v>37044.5</v>
      </c>
      <c r="F17" s="7">
        <f t="shared" si="1"/>
        <v>10384.5</v>
      </c>
      <c r="G17" s="32">
        <f t="shared" si="2"/>
        <v>15000</v>
      </c>
      <c r="H17" s="27">
        <f t="shared" si="3"/>
        <v>62429</v>
      </c>
      <c r="K17" s="24" t="s">
        <v>4</v>
      </c>
      <c r="L17" s="24">
        <v>23</v>
      </c>
      <c r="M17" s="24">
        <v>6078921062.8190622</v>
      </c>
      <c r="N17" s="24"/>
      <c r="O17" s="24"/>
      <c r="P17" s="24"/>
    </row>
    <row r="18" spans="1:19" ht="15.75" thickBot="1" x14ac:dyDescent="0.3">
      <c r="A18" s="38">
        <v>17</v>
      </c>
      <c r="B18" s="6">
        <v>430</v>
      </c>
      <c r="C18" s="6">
        <v>135</v>
      </c>
      <c r="D18" s="36">
        <v>290</v>
      </c>
      <c r="E18" s="7">
        <f t="shared" si="0"/>
        <v>37044.5</v>
      </c>
      <c r="F18" s="7">
        <f t="shared" si="1"/>
        <v>10158.75</v>
      </c>
      <c r="G18" s="32">
        <f t="shared" si="2"/>
        <v>14500</v>
      </c>
      <c r="H18" s="27">
        <f t="shared" si="3"/>
        <v>61703.25</v>
      </c>
    </row>
    <row r="19" spans="1:19" x14ac:dyDescent="0.25">
      <c r="A19" s="38">
        <v>18</v>
      </c>
      <c r="B19" s="6">
        <v>480</v>
      </c>
      <c r="C19" s="6">
        <v>150</v>
      </c>
      <c r="D19" s="36">
        <v>310</v>
      </c>
      <c r="E19" s="7">
        <f t="shared" si="0"/>
        <v>41352</v>
      </c>
      <c r="F19" s="7">
        <f t="shared" si="1"/>
        <v>11287.5</v>
      </c>
      <c r="G19" s="32">
        <f t="shared" si="2"/>
        <v>15500</v>
      </c>
      <c r="H19" s="27">
        <f t="shared" si="3"/>
        <v>68139.5</v>
      </c>
      <c r="K19" s="25"/>
      <c r="L19" s="25" t="s">
        <v>30</v>
      </c>
      <c r="M19" s="25" t="s">
        <v>19</v>
      </c>
      <c r="N19" s="25" t="s">
        <v>31</v>
      </c>
      <c r="O19" s="25" t="s">
        <v>32</v>
      </c>
      <c r="P19" s="25" t="s">
        <v>33</v>
      </c>
      <c r="Q19" s="25" t="s">
        <v>34</v>
      </c>
      <c r="R19" s="25" t="s">
        <v>35</v>
      </c>
      <c r="S19" s="25" t="s">
        <v>36</v>
      </c>
    </row>
    <row r="20" spans="1:19" x14ac:dyDescent="0.25">
      <c r="A20" s="38">
        <v>19</v>
      </c>
      <c r="B20" s="6">
        <v>520</v>
      </c>
      <c r="C20" s="6">
        <v>155</v>
      </c>
      <c r="D20" s="36">
        <v>300</v>
      </c>
      <c r="E20" s="7">
        <f t="shared" si="0"/>
        <v>44798</v>
      </c>
      <c r="F20" s="7">
        <f t="shared" si="1"/>
        <v>11663.75</v>
      </c>
      <c r="G20" s="32">
        <f t="shared" si="2"/>
        <v>15000</v>
      </c>
      <c r="H20" s="27">
        <f t="shared" si="3"/>
        <v>71461.75</v>
      </c>
      <c r="K20" s="23" t="s">
        <v>24</v>
      </c>
      <c r="L20" s="23">
        <v>1.6370904631912708E-11</v>
      </c>
      <c r="M20" s="23">
        <v>1.5623770781452581E-11</v>
      </c>
      <c r="N20" s="23">
        <v>1.0478203284540677</v>
      </c>
      <c r="O20" s="23">
        <v>0.30721978113806492</v>
      </c>
      <c r="P20" s="23">
        <v>-1.6219710126657809E-11</v>
      </c>
      <c r="Q20" s="23">
        <v>4.8961519390483225E-11</v>
      </c>
      <c r="R20" s="23">
        <v>-1.6219710126657809E-11</v>
      </c>
      <c r="S20" s="23">
        <v>4.8961519390483225E-11</v>
      </c>
    </row>
    <row r="21" spans="1:19" x14ac:dyDescent="0.25">
      <c r="A21" s="38">
        <v>20</v>
      </c>
      <c r="B21" s="6">
        <v>500</v>
      </c>
      <c r="C21" s="6">
        <v>122</v>
      </c>
      <c r="D21" s="36">
        <v>315</v>
      </c>
      <c r="E21" s="7">
        <f t="shared" si="0"/>
        <v>43075</v>
      </c>
      <c r="F21" s="7">
        <f t="shared" si="1"/>
        <v>9180.5</v>
      </c>
      <c r="G21" s="32">
        <f t="shared" si="2"/>
        <v>15750</v>
      </c>
      <c r="H21" s="27">
        <f t="shared" si="3"/>
        <v>68005.5</v>
      </c>
      <c r="K21" s="23" t="s">
        <v>38</v>
      </c>
      <c r="L21" s="23">
        <v>86.14999999999992</v>
      </c>
      <c r="M21" s="23">
        <v>1.6778639585669617E-14</v>
      </c>
      <c r="N21" s="23">
        <v>5134504472792856</v>
      </c>
      <c r="O21" s="23">
        <v>1.112571329390411E-302</v>
      </c>
      <c r="P21" s="23">
        <v>86.149999999999892</v>
      </c>
      <c r="Q21" s="23">
        <v>86.149999999999949</v>
      </c>
      <c r="R21" s="23">
        <v>86.149999999999892</v>
      </c>
      <c r="S21" s="23">
        <v>86.149999999999949</v>
      </c>
    </row>
    <row r="22" spans="1:19" x14ac:dyDescent="0.25">
      <c r="A22" s="38">
        <v>21</v>
      </c>
      <c r="B22" s="6">
        <v>515</v>
      </c>
      <c r="C22" s="6">
        <v>111</v>
      </c>
      <c r="D22" s="42">
        <v>350</v>
      </c>
      <c r="E22" s="7">
        <f t="shared" si="0"/>
        <v>44367.25</v>
      </c>
      <c r="F22" s="7">
        <f t="shared" si="1"/>
        <v>8352.75</v>
      </c>
      <c r="G22" s="34">
        <f t="shared" si="2"/>
        <v>17500</v>
      </c>
      <c r="H22" s="27">
        <f t="shared" si="3"/>
        <v>70220</v>
      </c>
      <c r="K22" s="23" t="s">
        <v>39</v>
      </c>
      <c r="L22" s="23">
        <v>75.250000000000114</v>
      </c>
      <c r="M22" s="23">
        <v>9.9510547595659952E-14</v>
      </c>
      <c r="N22" s="23">
        <v>756201245176165.25</v>
      </c>
      <c r="O22" s="23">
        <v>4.8255945746410355E-286</v>
      </c>
      <c r="P22" s="23">
        <v>75.249999999999901</v>
      </c>
      <c r="Q22" s="23">
        <v>75.250000000000327</v>
      </c>
      <c r="R22" s="23">
        <v>75.249999999999901</v>
      </c>
      <c r="S22" s="23">
        <v>75.250000000000327</v>
      </c>
    </row>
    <row r="23" spans="1:19" ht="15.75" thickBot="1" x14ac:dyDescent="0.3">
      <c r="A23" s="38">
        <v>22</v>
      </c>
      <c r="B23" s="6">
        <v>513</v>
      </c>
      <c r="C23" s="6">
        <v>117</v>
      </c>
      <c r="D23" s="36">
        <v>340</v>
      </c>
      <c r="E23" s="7">
        <f t="shared" si="0"/>
        <v>44194.950000000004</v>
      </c>
      <c r="F23" s="7">
        <f t="shared" si="1"/>
        <v>8804.25</v>
      </c>
      <c r="G23" s="32">
        <f t="shared" si="2"/>
        <v>17000</v>
      </c>
      <c r="H23" s="27">
        <f t="shared" si="3"/>
        <v>69999.200000000012</v>
      </c>
      <c r="K23" s="24" t="s">
        <v>40</v>
      </c>
      <c r="L23" s="24">
        <v>50.00000000000005</v>
      </c>
      <c r="M23" s="24">
        <v>4.177909768754178E-14</v>
      </c>
      <c r="N23" s="24">
        <v>1196770700361719</v>
      </c>
      <c r="O23" s="24">
        <v>4.9668338422374312E-290</v>
      </c>
      <c r="P23" s="24">
        <v>49.999999999999964</v>
      </c>
      <c r="Q23" s="24">
        <v>50.000000000000135</v>
      </c>
      <c r="R23" s="24">
        <v>49.999999999999964</v>
      </c>
      <c r="S23" s="24">
        <v>50.000000000000135</v>
      </c>
    </row>
    <row r="24" spans="1:19" x14ac:dyDescent="0.25">
      <c r="A24" s="38">
        <v>23</v>
      </c>
      <c r="B24" s="6">
        <v>504</v>
      </c>
      <c r="C24" s="6">
        <v>125</v>
      </c>
      <c r="D24" s="36">
        <v>325</v>
      </c>
      <c r="E24" s="7">
        <f t="shared" si="0"/>
        <v>43419.600000000006</v>
      </c>
      <c r="F24" s="7">
        <f t="shared" si="1"/>
        <v>9406.25</v>
      </c>
      <c r="G24" s="32">
        <f t="shared" si="2"/>
        <v>16250</v>
      </c>
      <c r="H24" s="27">
        <f t="shared" si="3"/>
        <v>69075.850000000006</v>
      </c>
    </row>
    <row r="25" spans="1:19" ht="15.75" thickBot="1" x14ac:dyDescent="0.3">
      <c r="A25" s="39">
        <v>24</v>
      </c>
      <c r="B25" s="12">
        <v>487</v>
      </c>
      <c r="C25" s="12">
        <v>130</v>
      </c>
      <c r="D25" s="43">
        <v>337</v>
      </c>
      <c r="E25" s="13">
        <f t="shared" si="0"/>
        <v>41955.05</v>
      </c>
      <c r="F25" s="13">
        <f t="shared" si="1"/>
        <v>9782.5</v>
      </c>
      <c r="G25" s="35">
        <f t="shared" si="2"/>
        <v>16850</v>
      </c>
      <c r="H25" s="30">
        <f t="shared" si="3"/>
        <v>68587.55</v>
      </c>
      <c r="K25" s="54" t="s">
        <v>44</v>
      </c>
      <c r="L25" s="54"/>
      <c r="M25" s="54"/>
      <c r="N25" s="54"/>
      <c r="O25" s="54"/>
      <c r="P25" s="54"/>
      <c r="Q25" s="54"/>
    </row>
    <row r="26" spans="1:19" x14ac:dyDescent="0.25">
      <c r="K26" s="53" t="s">
        <v>45</v>
      </c>
      <c r="L26" s="53"/>
    </row>
    <row r="27" spans="1:19" x14ac:dyDescent="0.25">
      <c r="A27" s="51" t="s">
        <v>41</v>
      </c>
      <c r="B27" s="51"/>
      <c r="C27" s="51"/>
      <c r="D27" s="51"/>
      <c r="E27" s="51"/>
      <c r="F27" s="51"/>
      <c r="G27" s="51"/>
      <c r="H27" s="51"/>
    </row>
    <row r="29" spans="1:19" ht="21" x14ac:dyDescent="0.35">
      <c r="A29" s="52" t="s">
        <v>42</v>
      </c>
      <c r="B29" s="52"/>
      <c r="C29" s="52"/>
      <c r="D29" s="52"/>
      <c r="E29" s="45" t="s">
        <v>43</v>
      </c>
      <c r="J29" t="s">
        <v>47</v>
      </c>
      <c r="K29" t="s">
        <v>14</v>
      </c>
    </row>
    <row r="30" spans="1:19" ht="15.75" thickBot="1" x14ac:dyDescent="0.3"/>
    <row r="31" spans="1:19" x14ac:dyDescent="0.25">
      <c r="K31" s="26" t="s">
        <v>15</v>
      </c>
      <c r="L31" s="26"/>
    </row>
    <row r="32" spans="1:19" x14ac:dyDescent="0.25">
      <c r="K32" s="23" t="s">
        <v>16</v>
      </c>
      <c r="L32" s="23">
        <v>0.84926887985374144</v>
      </c>
    </row>
    <row r="33" spans="1:19" x14ac:dyDescent="0.25">
      <c r="A33" s="50" t="s">
        <v>48</v>
      </c>
      <c r="B33" s="50"/>
      <c r="C33" s="50"/>
      <c r="D33" s="50"/>
      <c r="E33" s="50"/>
      <c r="F33" s="50"/>
      <c r="G33" s="50"/>
      <c r="H33" s="50"/>
      <c r="I33" s="50"/>
      <c r="K33" s="23" t="s">
        <v>17</v>
      </c>
      <c r="L33" s="23">
        <v>0.72125763028802869</v>
      </c>
    </row>
    <row r="34" spans="1:19" x14ac:dyDescent="0.25">
      <c r="A34" s="50"/>
      <c r="B34" s="50"/>
      <c r="C34" s="50"/>
      <c r="D34" s="50"/>
      <c r="E34" s="50"/>
      <c r="F34" s="50"/>
      <c r="G34" s="50"/>
      <c r="H34" s="50"/>
      <c r="I34" s="50"/>
      <c r="K34" s="23" t="s">
        <v>18</v>
      </c>
      <c r="L34" s="23">
        <v>0.69471073793450766</v>
      </c>
    </row>
    <row r="35" spans="1:19" x14ac:dyDescent="0.25">
      <c r="A35" s="46">
        <f>L20+(450*L21)+(100*L22)+(350*L23)</f>
        <v>63792.5</v>
      </c>
      <c r="B35" s="1"/>
      <c r="C35" s="1"/>
      <c r="D35" s="1"/>
      <c r="E35" s="44"/>
      <c r="F35" s="44"/>
      <c r="G35" s="44"/>
      <c r="H35" s="47"/>
      <c r="I35" s="48"/>
      <c r="K35" s="23" t="s">
        <v>19</v>
      </c>
      <c r="L35" s="23">
        <v>8982.6628312602697</v>
      </c>
    </row>
    <row r="36" spans="1:19" ht="15.75" thickBot="1" x14ac:dyDescent="0.3">
      <c r="H36" s="47"/>
      <c r="I36" s="48"/>
      <c r="K36" s="24" t="s">
        <v>20</v>
      </c>
      <c r="L36" s="24">
        <v>24</v>
      </c>
    </row>
    <row r="38" spans="1:19" ht="15.75" thickBot="1" x14ac:dyDescent="0.3">
      <c r="A38" s="49" t="s">
        <v>49</v>
      </c>
      <c r="B38" s="49"/>
      <c r="C38" s="49"/>
      <c r="D38" s="49"/>
      <c r="E38" s="49"/>
      <c r="F38" s="49"/>
      <c r="G38" s="49"/>
      <c r="H38" s="49"/>
      <c r="I38" s="49"/>
      <c r="K38" t="s">
        <v>21</v>
      </c>
    </row>
    <row r="39" spans="1:19" x14ac:dyDescent="0.25">
      <c r="A39" s="49" t="s">
        <v>50</v>
      </c>
      <c r="B39" s="49"/>
      <c r="C39" s="49"/>
      <c r="D39" s="49"/>
      <c r="E39" s="49"/>
      <c r="F39" s="49"/>
      <c r="G39" s="49"/>
      <c r="H39" s="49"/>
      <c r="I39" s="49"/>
      <c r="K39" s="25"/>
      <c r="L39" s="25" t="s">
        <v>25</v>
      </c>
      <c r="M39" s="25" t="s">
        <v>26</v>
      </c>
      <c r="N39" s="25" t="s">
        <v>27</v>
      </c>
      <c r="O39" s="25" t="s">
        <v>28</v>
      </c>
      <c r="P39" s="25" t="s">
        <v>29</v>
      </c>
    </row>
    <row r="40" spans="1:19" x14ac:dyDescent="0.25">
      <c r="A40" s="46">
        <f>L45+L46*100+L47*350</f>
        <v>59359.213688906966</v>
      </c>
      <c r="F40" s="2"/>
      <c r="G40" s="2"/>
      <c r="H40" s="2"/>
      <c r="K40" s="23" t="s">
        <v>22</v>
      </c>
      <c r="L40" s="23">
        <v>2</v>
      </c>
      <c r="M40" s="23">
        <v>4384468200.476862</v>
      </c>
      <c r="N40" s="23">
        <v>2192234100.238431</v>
      </c>
      <c r="O40" s="23">
        <v>27.169192562471977</v>
      </c>
      <c r="P40" s="23">
        <v>1.4949661955685317E-6</v>
      </c>
    </row>
    <row r="41" spans="1:19" x14ac:dyDescent="0.25">
      <c r="K41" s="23" t="s">
        <v>23</v>
      </c>
      <c r="L41" s="23">
        <v>21</v>
      </c>
      <c r="M41" s="23">
        <v>1694452862.3422</v>
      </c>
      <c r="N41" s="23">
        <v>80688231.540104762</v>
      </c>
      <c r="O41" s="23"/>
      <c r="P41" s="23"/>
    </row>
    <row r="42" spans="1:19" ht="15.75" thickBot="1" x14ac:dyDescent="0.3">
      <c r="A42" s="56" t="s">
        <v>51</v>
      </c>
      <c r="B42" s="56"/>
      <c r="C42" s="56"/>
      <c r="D42" s="56"/>
      <c r="E42" s="56"/>
      <c r="F42" s="56"/>
      <c r="G42" s="56"/>
      <c r="K42" s="24" t="s">
        <v>4</v>
      </c>
      <c r="L42" s="24">
        <v>23</v>
      </c>
      <c r="M42" s="24">
        <v>6078921062.8190622</v>
      </c>
      <c r="N42" s="24"/>
      <c r="O42" s="24"/>
      <c r="P42" s="24"/>
    </row>
    <row r="43" spans="1:19" ht="15.75" thickBot="1" x14ac:dyDescent="0.3">
      <c r="A43" s="56" t="s">
        <v>52</v>
      </c>
      <c r="B43" s="56"/>
      <c r="C43" s="56"/>
      <c r="D43" s="56"/>
      <c r="E43" s="56"/>
      <c r="F43" s="55"/>
      <c r="G43" s="55"/>
    </row>
    <row r="44" spans="1:19" x14ac:dyDescent="0.25">
      <c r="K44" s="25"/>
      <c r="L44" s="25" t="s">
        <v>30</v>
      </c>
      <c r="M44" s="25" t="s">
        <v>19</v>
      </c>
      <c r="N44" s="25" t="s">
        <v>31</v>
      </c>
      <c r="O44" s="25" t="s">
        <v>32</v>
      </c>
      <c r="P44" s="25" t="s">
        <v>33</v>
      </c>
      <c r="Q44" s="25" t="s">
        <v>34</v>
      </c>
      <c r="R44" s="25" t="s">
        <v>35</v>
      </c>
      <c r="S44" s="25" t="s">
        <v>36</v>
      </c>
    </row>
    <row r="45" spans="1:19" x14ac:dyDescent="0.25">
      <c r="K45" s="23" t="s">
        <v>24</v>
      </c>
      <c r="L45" s="23">
        <v>-44878.489476167553</v>
      </c>
      <c r="M45" s="23">
        <v>14509.801411696053</v>
      </c>
      <c r="N45" s="23">
        <v>-3.0929775124276975</v>
      </c>
      <c r="O45" s="23">
        <v>5.511446982584124E-3</v>
      </c>
      <c r="P45" s="23">
        <v>-75053.273376179903</v>
      </c>
      <c r="Q45" s="23">
        <v>-14703.705576155207</v>
      </c>
      <c r="R45" s="23">
        <v>-75053.273376179903</v>
      </c>
      <c r="S45" s="23">
        <v>-14703.705576155207</v>
      </c>
    </row>
    <row r="46" spans="1:19" x14ac:dyDescent="0.25">
      <c r="K46" s="23" t="s">
        <v>38</v>
      </c>
      <c r="L46" s="23">
        <v>443.98978470068039</v>
      </c>
      <c r="M46" s="23">
        <v>77.178811723945628</v>
      </c>
      <c r="N46" s="23">
        <v>5.7527419091233218</v>
      </c>
      <c r="O46" s="23">
        <v>1.0382142054281222E-5</v>
      </c>
      <c r="P46" s="23">
        <v>283.48765931993205</v>
      </c>
      <c r="Q46" s="23">
        <v>604.49191008142873</v>
      </c>
      <c r="R46" s="23">
        <v>283.48765931993205</v>
      </c>
      <c r="S46" s="23">
        <v>604.49191008142873</v>
      </c>
    </row>
    <row r="47" spans="1:19" ht="15.75" thickBot="1" x14ac:dyDescent="0.3">
      <c r="K47" s="24" t="s">
        <v>39</v>
      </c>
      <c r="L47" s="24">
        <v>170.96778484287566</v>
      </c>
      <c r="M47" s="24">
        <v>38.65812597811297</v>
      </c>
      <c r="N47" s="24">
        <v>4.422557496441299</v>
      </c>
      <c r="O47" s="24">
        <v>2.3656635169694811E-4</v>
      </c>
      <c r="P47" s="24">
        <v>90.573810847565142</v>
      </c>
      <c r="Q47" s="24">
        <v>251.36175883818618</v>
      </c>
      <c r="R47" s="24">
        <v>90.573810847565142</v>
      </c>
      <c r="S47" s="24">
        <v>251.36175883818618</v>
      </c>
    </row>
  </sheetData>
  <autoFilter ref="A1:H25">
    <sortState ref="A2:H25">
      <sortCondition ref="A1:A25"/>
    </sortState>
  </autoFilter>
  <mergeCells count="9">
    <mergeCell ref="A43:E43"/>
    <mergeCell ref="A42:G42"/>
    <mergeCell ref="A38:I38"/>
    <mergeCell ref="A39:I39"/>
    <mergeCell ref="K25:Q25"/>
    <mergeCell ref="K26:L26"/>
    <mergeCell ref="A33:I34"/>
    <mergeCell ref="A27:H27"/>
    <mergeCell ref="A29:D2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Price-prediction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2021-04-20T08:17:48Z</dcterms:modified>
</cp:coreProperties>
</file>