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iris0\Desktop\"/>
    </mc:Choice>
  </mc:AlternateContent>
  <xr:revisionPtr revIDLastSave="0" documentId="13_ncr:1_{EF11AD67-66D0-49FD-AAC8-D1087965B834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台账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3" l="1"/>
  <c r="J9" i="3"/>
  <c r="L8" i="3"/>
  <c r="J8" i="3"/>
  <c r="L7" i="3"/>
  <c r="J7" i="3"/>
  <c r="L6" i="3"/>
  <c r="J6" i="3"/>
  <c r="L5" i="3"/>
  <c r="J5" i="3"/>
  <c r="L4" i="3"/>
  <c r="J4" i="3"/>
  <c r="L3" i="3"/>
  <c r="J3" i="3"/>
  <c r="J2" i="3"/>
  <c r="J26" i="2"/>
  <c r="J25" i="2"/>
  <c r="J24" i="2"/>
  <c r="J23" i="2"/>
  <c r="J22" i="2"/>
  <c r="J21" i="2"/>
  <c r="J20" i="2"/>
  <c r="N19" i="2"/>
  <c r="J19" i="2"/>
  <c r="N18" i="2"/>
  <c r="J18" i="2"/>
  <c r="J17" i="2"/>
  <c r="J16" i="2"/>
  <c r="N15" i="2"/>
  <c r="J15" i="2"/>
  <c r="N14" i="2"/>
  <c r="J14" i="2"/>
  <c r="N13" i="2"/>
  <c r="J13" i="2"/>
  <c r="N12" i="2"/>
  <c r="J12" i="2"/>
  <c r="L11" i="2"/>
  <c r="N11" i="2" s="1"/>
  <c r="J11" i="2"/>
  <c r="L10" i="2"/>
  <c r="N10" i="2" s="1"/>
  <c r="J10" i="2"/>
  <c r="L9" i="2"/>
  <c r="N9" i="2" s="1"/>
  <c r="J9" i="2"/>
  <c r="J8" i="2"/>
  <c r="J7" i="2"/>
  <c r="J6" i="2"/>
  <c r="J5" i="2"/>
  <c r="J4" i="2"/>
  <c r="I4" i="2"/>
  <c r="M95" i="1"/>
  <c r="L95" i="1"/>
  <c r="I95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J73" i="1"/>
  <c r="O72" i="1"/>
  <c r="K72" i="1"/>
  <c r="O71" i="1"/>
  <c r="K71" i="1"/>
  <c r="K70" i="1"/>
  <c r="O69" i="1"/>
  <c r="K69" i="1"/>
  <c r="O68" i="1"/>
  <c r="K68" i="1"/>
  <c r="O67" i="1"/>
  <c r="K67" i="1"/>
  <c r="O66" i="1"/>
  <c r="K66" i="1"/>
  <c r="O64" i="1"/>
  <c r="K63" i="1"/>
  <c r="K62" i="1"/>
  <c r="O61" i="1"/>
  <c r="K61" i="1"/>
  <c r="K60" i="1"/>
  <c r="O59" i="1"/>
  <c r="K59" i="1"/>
  <c r="K56" i="1"/>
  <c r="K53" i="1"/>
  <c r="O51" i="1"/>
  <c r="K51" i="1"/>
  <c r="O50" i="1"/>
  <c r="K50" i="1"/>
  <c r="O49" i="1"/>
  <c r="K49" i="1"/>
  <c r="K48" i="1"/>
  <c r="J48" i="1"/>
  <c r="K39" i="1"/>
  <c r="K38" i="1"/>
  <c r="K37" i="1"/>
  <c r="K36" i="1"/>
  <c r="K35" i="1"/>
  <c r="K34" i="1"/>
  <c r="O33" i="1"/>
  <c r="K33" i="1"/>
  <c r="O32" i="1"/>
  <c r="K32" i="1"/>
  <c r="K31" i="1"/>
  <c r="K30" i="1"/>
  <c r="O29" i="1"/>
  <c r="K29" i="1"/>
  <c r="O28" i="1"/>
  <c r="K28" i="1"/>
  <c r="O27" i="1"/>
  <c r="K27" i="1"/>
  <c r="O26" i="1"/>
  <c r="K26" i="1"/>
  <c r="M25" i="1"/>
  <c r="O25" i="1" s="1"/>
  <c r="K25" i="1"/>
  <c r="M24" i="1"/>
  <c r="O24" i="1" s="1"/>
  <c r="K24" i="1"/>
  <c r="M23" i="1"/>
  <c r="O23" i="1" s="1"/>
  <c r="K23" i="1"/>
  <c r="K22" i="1"/>
  <c r="K21" i="1"/>
  <c r="K20" i="1"/>
  <c r="K19" i="1"/>
  <c r="K18" i="1"/>
  <c r="J18" i="1"/>
  <c r="M17" i="1"/>
  <c r="K17" i="1"/>
  <c r="M16" i="1"/>
  <c r="K16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K6" i="1"/>
  <c r="M5" i="1"/>
  <c r="K5" i="1"/>
  <c r="K4" i="1"/>
  <c r="K3" i="1"/>
</calcChain>
</file>

<file path=xl/sharedStrings.xml><?xml version="1.0" encoding="utf-8"?>
<sst xmlns="http://schemas.openxmlformats.org/spreadsheetml/2006/main" count="670" uniqueCount="364">
  <si>
    <t>2020年二季度（6月末）-写字楼、商铺租赁情况</t>
  </si>
  <si>
    <t>序号</t>
  </si>
  <si>
    <t>建筑名称</t>
  </si>
  <si>
    <t>承租人名称</t>
  </si>
  <si>
    <t>房产证号</t>
  </si>
  <si>
    <t>房产权属人</t>
  </si>
  <si>
    <t>承租位置</t>
  </si>
  <si>
    <t>建筑面积</t>
  </si>
  <si>
    <t>出租面积（㎡）</t>
  </si>
  <si>
    <t>物业空置率=空置/(建面-自用)</t>
  </si>
  <si>
    <t>租金单价               元/㎡</t>
  </si>
  <si>
    <t>月租金（元）</t>
  </si>
  <si>
    <t>月管理费（元）</t>
  </si>
  <si>
    <t>累计欠租金额（元）</t>
  </si>
  <si>
    <t>押金金额（元）</t>
  </si>
  <si>
    <t>合同起止日期</t>
  </si>
  <si>
    <t>备注</t>
  </si>
  <si>
    <t>粤纺大厦</t>
  </si>
  <si>
    <t>广东省纺织品进出口股份有限公司</t>
  </si>
  <si>
    <t>粤房地权证穗字第0140032992号</t>
  </si>
  <si>
    <t>丝纺集团</t>
  </si>
  <si>
    <t>越秀区小北路168号整楼</t>
  </si>
  <si>
    <t>2019.1.1-2019.12.31</t>
  </si>
  <si>
    <t>租金直接上交集团，物业管理委托给省纺物管公司。</t>
  </si>
  <si>
    <t>丝丽大厦</t>
  </si>
  <si>
    <t>丝纺集团（自用）</t>
  </si>
  <si>
    <t>粤房地产权证字
第0140020782号</t>
  </si>
  <si>
    <t>越秀区东风西路198号2层、7层东部、8层、9层东部、10层中部、11层、12层、14层</t>
  </si>
  <si>
    <t>2月-5月集团搬办公地后要求暂不出租，计集团自用，2020年1月。丝丽大厦租金直接上交丝纺集团，管理费由金业公司收取</t>
  </si>
  <si>
    <t>1楼、3楼空置部分，计丝纺集团（自用）</t>
  </si>
  <si>
    <t>越秀区东风西路198号3层东、西部；1层东部</t>
  </si>
  <si>
    <t>2月-5月集团搬办公地后要求暂不出租，计集团自用。</t>
  </si>
  <si>
    <t>丝丽集团</t>
  </si>
  <si>
    <t>越秀区东风西路198号首层西部、5层中部、6层</t>
  </si>
  <si>
    <t>11月后置换4层中部至5层中部，2020年后退出首层东部</t>
  </si>
  <si>
    <t>丝丽国际</t>
  </si>
  <si>
    <t>越秀区东风西路198号6层中部</t>
  </si>
  <si>
    <t>2019.1.1-2020.12.31</t>
  </si>
  <si>
    <t>丝丽汇楹公司（花纱公司）</t>
  </si>
  <si>
    <t>越秀区东风西路198号10层东部</t>
  </si>
  <si>
    <t>服装有限公司</t>
  </si>
  <si>
    <t>越秀区东风西路198号3层中部</t>
  </si>
  <si>
    <t xml:space="preserve">2019年01月01日至2019年06月30日止，租赁三楼（含储物间），面积合计509.78平方米；2019年07月01日至2020年12月31日止，租赁三楼中部及储物间，面积合计140.26平方米。
</t>
  </si>
  <si>
    <t>贸发有限公司</t>
  </si>
  <si>
    <t>越秀区东风西路198号5层东部</t>
  </si>
  <si>
    <t>金丝达有限公司</t>
  </si>
  <si>
    <t>越秀区东风西路198号5层西部部分</t>
  </si>
  <si>
    <t xml:space="preserve">2019年01月01日至2019年03月31日止，租赁四楼东部，面积合计516.97平方米；
2019年04月01日至2020年12月31日止，租赁五楼西部部分，面积合计242.925平方米。
</t>
  </si>
  <si>
    <t>泓泰有限公司</t>
  </si>
  <si>
    <t xml:space="preserve">2019年01月01日至2019年03月31日止，租赁五楼西部，面积合计485.85平方米；
2019年04月01日至2020年12月31日止，租赁五楼西部部分，面积合计242.925平方米。
</t>
  </si>
  <si>
    <t>恒通有限公司</t>
  </si>
  <si>
    <t>越秀区东风西路198号10层西部</t>
  </si>
  <si>
    <t>广翰投资公司</t>
  </si>
  <si>
    <t>越秀区东风西路198号7层西部部分、9层会议室</t>
  </si>
  <si>
    <t>金业物业发展有限公司</t>
  </si>
  <si>
    <t>越秀区东风西路198号9层西部</t>
  </si>
  <si>
    <t>广州扬达贸易有限公司</t>
  </si>
  <si>
    <t>越秀区东风西路198号7层西部部分</t>
  </si>
  <si>
    <t>未签订合同，按与集团旧合同计租120m²，6600元/月执行。</t>
  </si>
  <si>
    <t>华康保险代理有限公司广东分公司</t>
  </si>
  <si>
    <t>越秀区东风西路198号4层整层</t>
  </si>
  <si>
    <t>不多于2.5个月，免租金及管理费</t>
  </si>
  <si>
    <t>东建大厦</t>
  </si>
  <si>
    <t>广东省保健协会</t>
  </si>
  <si>
    <t>穗字第0140000125号</t>
  </si>
  <si>
    <t>东风中路501-507号东部13楼</t>
  </si>
  <si>
    <t>2018.7.1-2020.6.30</t>
  </si>
  <si>
    <t>广州瑞义生生物科技有限公司</t>
  </si>
  <si>
    <t>东风中路501-507号东部1301部分</t>
  </si>
  <si>
    <t>广东省文教体育用品进出口公司</t>
  </si>
  <si>
    <t>东风中路501-507号东部1408、1426、1502</t>
  </si>
  <si>
    <t>2020年3月底退出14楼剩余房间，因文体原分摊率不明，具体面积暂按其他单位平均分摊率计算。</t>
  </si>
  <si>
    <t>广州中哲迅通电子科技有限公司</t>
  </si>
  <si>
    <t>东风中路501-507号东部15楼北侧半层</t>
  </si>
  <si>
    <t>2018.9.1-2020.8.31</t>
  </si>
  <si>
    <t>广州广森商贸有限公司</t>
  </si>
  <si>
    <t>东风中路501-507号东部1510</t>
  </si>
  <si>
    <t>2019.12.1-2020.11.30</t>
  </si>
  <si>
    <t>广州铟成商贸有限公司12月更名，新签合同计租面积40.091m²取整</t>
  </si>
  <si>
    <t>上海国际建筑设计（广州）有限公司</t>
  </si>
  <si>
    <t>东风中路501-507号东部1701</t>
  </si>
  <si>
    <t>2019.9.1-2021.5.31</t>
  </si>
  <si>
    <t>2019年8月27日重新划分租赁面积、更改承租公司并签订新合同</t>
  </si>
  <si>
    <t>上华集成科技（广州）有限公司</t>
  </si>
  <si>
    <t>东风中路501-507号东部1703</t>
  </si>
  <si>
    <t>2018.6.1-2021.5.31</t>
  </si>
  <si>
    <t>广东大城装饰工程有限公司</t>
  </si>
  <si>
    <t>东风中路501-507号东部1708</t>
  </si>
  <si>
    <t>2019年8月27日重新划分租赁面积并签订新合同</t>
  </si>
  <si>
    <t>广州元筑文化发展有限公司</t>
  </si>
  <si>
    <t>东风中路501-507号东部1802</t>
  </si>
  <si>
    <t>2019.1.1-2021.12.31</t>
  </si>
  <si>
    <t>广州市富红酒业有限公司</t>
  </si>
  <si>
    <t>东风中路501-507号东部1803</t>
  </si>
  <si>
    <t>澳健科技（广州）有限公司</t>
  </si>
  <si>
    <t>东风中路501-507号东部1804</t>
  </si>
  <si>
    <t>广州元筑建设科技有限公司</t>
  </si>
  <si>
    <t>东风中路501-507号东部1811</t>
  </si>
  <si>
    <t>广州市蓝晋科技企业孵化器有限公司</t>
  </si>
  <si>
    <t>东风中路501-507号东部</t>
  </si>
  <si>
    <t>2020.07.15-2025.07.14</t>
  </si>
  <si>
    <t>广东省医疗保障局</t>
  </si>
  <si>
    <t>东风中路501-507号东部1805、1806</t>
  </si>
  <si>
    <t>2019.8.1-2020.7.31</t>
  </si>
  <si>
    <t>广州思望装饰设计工程有限公司</t>
  </si>
  <si>
    <t>东风中路501-507号东部1807</t>
  </si>
  <si>
    <t>2019.8.1-2021.7.31</t>
  </si>
  <si>
    <t>广州誉茗装饰工程有限公司</t>
  </si>
  <si>
    <t>东风中路501-507号东部1601</t>
  </si>
  <si>
    <t>2019.10.1-2021.9.30</t>
  </si>
  <si>
    <t>广州隆新科技有限公司</t>
  </si>
  <si>
    <t>东风中路501-507号东部16楼南侧半层</t>
  </si>
  <si>
    <t>2019.10.1-2021.7.31</t>
  </si>
  <si>
    <t>广州惠广林科技有限公司</t>
  </si>
  <si>
    <t>东风中路501-507号东部1602</t>
  </si>
  <si>
    <t>2019.11.15-2023.11.14</t>
  </si>
  <si>
    <t>免租45天</t>
  </si>
  <si>
    <t>邱伟红</t>
  </si>
  <si>
    <t>东风中路501-507号东部1401-1406</t>
  </si>
  <si>
    <t>2020.05.25-2022.05.24</t>
  </si>
  <si>
    <t>因合同版本更改、审批流程长，签章延后，起租日改为5月25日</t>
  </si>
  <si>
    <t>东风中路501-507号东部1603</t>
  </si>
  <si>
    <t>2020.4.11-2021.7.31</t>
  </si>
  <si>
    <t>赵惠芳</t>
  </si>
  <si>
    <t>东风中路501-507号东部1810</t>
  </si>
  <si>
    <t>2020.07.01-2021.6.30</t>
  </si>
  <si>
    <t>翔游国际（会议旅游）</t>
  </si>
  <si>
    <t>空置（李灏）</t>
  </si>
  <si>
    <t>东风中路501-507号东部1809</t>
  </si>
  <si>
    <t>2019.5.1-2020.4.30</t>
  </si>
  <si>
    <t>退租</t>
  </si>
  <si>
    <t>空置（1509）</t>
  </si>
  <si>
    <t>空置（15楼其它部分）</t>
  </si>
  <si>
    <t>空置（1808）</t>
  </si>
  <si>
    <t>空置（1801，1812）</t>
  </si>
  <si>
    <t>东风中路501-507号东部1801、1812</t>
  </si>
  <si>
    <t>空置（1604）</t>
  </si>
  <si>
    <t>同德围综合楼</t>
  </si>
  <si>
    <t>广州市越东汽车修配厂(首层）</t>
  </si>
  <si>
    <t>穗字第0140020870号</t>
  </si>
  <si>
    <t>龙路灵（首层）</t>
  </si>
  <si>
    <t>广州市融发资产管理有限公司</t>
  </si>
  <si>
    <t>百汇广场</t>
  </si>
  <si>
    <t>购济（广州）网络科技有限公司</t>
  </si>
  <si>
    <t>粤房地权证穗字第0140011844号</t>
  </si>
  <si>
    <t>东方丝绸大酒店</t>
  </si>
  <si>
    <t>中山五路193号902房</t>
  </si>
  <si>
    <t>更名为广州建木科技有限公司，已续约，但合同期需调整重签</t>
  </si>
  <si>
    <t>广州市喜象装饰设计有限公司</t>
  </si>
  <si>
    <t>粤房地权证穗字第0140012012号</t>
  </si>
  <si>
    <t>中山五路193号903房</t>
  </si>
  <si>
    <t>5月底退租</t>
  </si>
  <si>
    <t>广州市互利信息科技有限公司</t>
  </si>
  <si>
    <t>粤房地权证穗字第0140012016号</t>
  </si>
  <si>
    <t>中山五路193号911房</t>
  </si>
  <si>
    <t>已续约</t>
  </si>
  <si>
    <t>香港国图顾问有限公司广州代表处</t>
  </si>
  <si>
    <t>粤房地权证穗字第0140012017号</t>
  </si>
  <si>
    <t>中山五路193号915</t>
  </si>
  <si>
    <t>粤房地权证穗字第01400120208号</t>
  </si>
  <si>
    <t>越秀区中山五路193号916室</t>
  </si>
  <si>
    <t>华建国际货运（上海）有限公司
广州分公司</t>
  </si>
  <si>
    <t>粤房地权证穗字第0140012023号</t>
  </si>
  <si>
    <t>中山五路193号918房</t>
  </si>
  <si>
    <t>粤房地权证穗字第0140012024号</t>
  </si>
  <si>
    <t>越秀区中山五路193号919室</t>
  </si>
  <si>
    <t>粤房地权证穗字第0140012027号</t>
  </si>
  <si>
    <t>越秀区中山五路193号920室</t>
  </si>
  <si>
    <t>广州安科医疗器械有限公司</t>
  </si>
  <si>
    <t>粤房地权证穗字第0140012028号</t>
  </si>
  <si>
    <t>越秀区中山五路193号921室</t>
  </si>
  <si>
    <t>粤房地权证穗字第0140012030号</t>
  </si>
  <si>
    <t>越秀区中山五路193号922室</t>
  </si>
  <si>
    <t>粤房地权证穗字第01400120332号</t>
  </si>
  <si>
    <t>越秀区中山五路193号923室</t>
  </si>
  <si>
    <t>叶振邦</t>
  </si>
  <si>
    <t>中山五路193号1221-1223房</t>
  </si>
  <si>
    <t>无房产证，5月底退租，已进行重新招租</t>
  </si>
  <si>
    <t>张伟</t>
  </si>
  <si>
    <t>中山五路193号1307房</t>
  </si>
  <si>
    <t>无房产证，5月拟退，现有变化重新协商中</t>
  </si>
  <si>
    <t>谢阿倍（中科艺术）</t>
  </si>
  <si>
    <t>中山五路193号1310房</t>
  </si>
  <si>
    <t>粤房地权证穗字第0140012015号</t>
  </si>
  <si>
    <t>中山五路193号906房</t>
  </si>
  <si>
    <t>拟4-6月短期出租用作仓库</t>
  </si>
  <si>
    <t>广州易本企业管理咨询有限公司</t>
  </si>
  <si>
    <t>穗字第0140012034号、穗字第0140012036号</t>
  </si>
  <si>
    <t>1010房</t>
  </si>
  <si>
    <t>6月开始</t>
  </si>
  <si>
    <t>空置（1009）</t>
  </si>
  <si>
    <t>中山五路193号1009</t>
  </si>
  <si>
    <t>原与1010打通，已重新分隔</t>
  </si>
  <si>
    <t>空置（1011）</t>
  </si>
  <si>
    <t>粤房地权证穗字第0140012038号</t>
  </si>
  <si>
    <t>中山五路193号1011房</t>
  </si>
  <si>
    <t>1月底退租，2月底交还房屋</t>
  </si>
  <si>
    <t>惠城花园</t>
  </si>
  <si>
    <t>肖前龙</t>
  </si>
  <si>
    <t>有证，暂缺编号</t>
  </si>
  <si>
    <t>康王路187号402房</t>
  </si>
  <si>
    <t>林青玄</t>
  </si>
  <si>
    <t>穗字第0150232675号</t>
  </si>
  <si>
    <t>带河路187号705房</t>
  </si>
  <si>
    <t>朱国富</t>
  </si>
  <si>
    <t>带河路187号1202房</t>
  </si>
  <si>
    <t>延期执行中，暂未续约</t>
  </si>
  <si>
    <t>宋双玉</t>
  </si>
  <si>
    <t>穗字第0640018603号</t>
  </si>
  <si>
    <t>带河路187号1212房</t>
  </si>
  <si>
    <t>黄永棠</t>
  </si>
  <si>
    <t>穗字第0640018604号</t>
  </si>
  <si>
    <t>带河路187号1305房</t>
  </si>
  <si>
    <t>其中包括上手刘丽华2000元押金暂未计退</t>
  </si>
  <si>
    <t>詹峻峰</t>
  </si>
  <si>
    <t>带河路187号1402房</t>
  </si>
  <si>
    <t>邱美贞</t>
  </si>
  <si>
    <t>穗字第0150063744号</t>
  </si>
  <si>
    <t>带河路187号1812房</t>
  </si>
  <si>
    <t>爱煮意（广州）科技有限公司</t>
  </si>
  <si>
    <t>粤房地权证穗字第0140044214号</t>
  </si>
  <si>
    <t>广州市越秀区东风东路752号一楼西侧</t>
  </si>
  <si>
    <t>黄俊龙</t>
  </si>
  <si>
    <t>广州市越秀区东风东路752号一楼东侧</t>
  </si>
  <si>
    <t>李洪</t>
  </si>
  <si>
    <t>广州市越秀区东风东路752号一楼大堂电梯东南侧</t>
  </si>
  <si>
    <t>广州隆钦行贸易有限公司</t>
  </si>
  <si>
    <t>广州市越秀区东风东路752号一楼大堂电梯南侧</t>
  </si>
  <si>
    <t>广州市鲜得悦食品有限公司</t>
  </si>
  <si>
    <t>广州市越秀区东风东路752号二楼全层</t>
  </si>
  <si>
    <t>蓝嘉成</t>
  </si>
  <si>
    <t>广州市越秀区东风东路752号三楼全层</t>
  </si>
  <si>
    <t>广州市金鸟娱乐有限公司</t>
  </si>
  <si>
    <t>广州市越秀区东风东路752号四楼北侧半层</t>
  </si>
  <si>
    <t>广州柏仕图装饰设计工程有限公司</t>
  </si>
  <si>
    <t>广州市越秀区东风东路752号六楼607房</t>
  </si>
  <si>
    <t>广州市紫翰信息科技有限公司</t>
  </si>
  <si>
    <t>广州市越秀区东风东路752号六楼609、610房</t>
  </si>
  <si>
    <t>杨东铖</t>
  </si>
  <si>
    <t>广州市越秀区东风东路752号六楼611房</t>
  </si>
  <si>
    <t>暂未续约</t>
  </si>
  <si>
    <t>广州鑫盛浓物联网科技有限公司</t>
  </si>
  <si>
    <t>广州市越秀区东风东路752号六楼612房</t>
  </si>
  <si>
    <t>广州潮阳环保科技有限公司</t>
  </si>
  <si>
    <t>广州市越秀区东风东路752号六楼613房</t>
  </si>
  <si>
    <t>广州市潮上潮餐饮管理服务有限公司</t>
  </si>
  <si>
    <t>广州市越秀区东风东路752号七楼</t>
  </si>
  <si>
    <t>广州汇洋建筑设计咨询有限公司</t>
  </si>
  <si>
    <t>广州市越秀区东风东路752号九楼910房</t>
  </si>
  <si>
    <t>商燕萍</t>
  </si>
  <si>
    <t>广州市越秀区东风东路752号九楼912房</t>
  </si>
  <si>
    <t>空置913</t>
  </si>
  <si>
    <t>广州市越秀区东风东路752号九楼913房</t>
  </si>
  <si>
    <t>华北有色工程勘察院有限公司广州分公司</t>
  </si>
  <si>
    <t>广州市越秀区东风东路752号九楼915房</t>
  </si>
  <si>
    <t>广东省茧丝绸行业协会/广东省蚕学会</t>
  </si>
  <si>
    <t>广州市越秀区东风东路752号九楼916房</t>
  </si>
  <si>
    <t>空置（原饭堂）</t>
  </si>
  <si>
    <t>广州市越秀区东风东路752号四楼南半层</t>
  </si>
  <si>
    <t xml:space="preserve">广州粤旺农业有限公司 </t>
  </si>
  <si>
    <t>广州市越秀区东风东路752号八楼全层</t>
  </si>
  <si>
    <t>空置</t>
  </si>
  <si>
    <t>大堂吧、601、602、608、615、911</t>
  </si>
  <si>
    <t>酒店客房、会议、办公等自用或公共区域</t>
  </si>
  <si>
    <t>负层、首层大堂、5层、6层北、9层北、10-23层等</t>
  </si>
  <si>
    <t>合计</t>
  </si>
  <si>
    <t>邱伟红（翔烨）</t>
  </si>
  <si>
    <t>莹信（1509）</t>
  </si>
  <si>
    <t>2020.9.3-2021.9.2</t>
  </si>
  <si>
    <t>估算面积</t>
  </si>
  <si>
    <t>建筑地址</t>
  </si>
  <si>
    <t>越秀区小北路168号</t>
  </si>
  <si>
    <t>越秀区东风西路198号</t>
  </si>
  <si>
    <t>东风中路501-507号</t>
  </si>
  <si>
    <t>同德围</t>
  </si>
  <si>
    <t>中山五路193号</t>
  </si>
  <si>
    <t>康王路187号</t>
  </si>
  <si>
    <t>广州市越秀区东风东路752号</t>
  </si>
  <si>
    <t>2019-01-01</t>
  </si>
  <si>
    <t>2019-12-31</t>
  </si>
  <si>
    <t>2019-11-16</t>
  </si>
  <si>
    <t>2024-11-15</t>
  </si>
  <si>
    <t>2020-06-30</t>
  </si>
  <si>
    <t>2018-07-01</t>
  </si>
  <si>
    <t>2018-09-01</t>
  </si>
  <si>
    <t>2019-12-01</t>
  </si>
  <si>
    <t>2019-09-01</t>
  </si>
  <si>
    <t>2018-06-01</t>
  </si>
  <si>
    <t>2020-07-15</t>
  </si>
  <si>
    <t>2019-08-01</t>
  </si>
  <si>
    <t>2019-10-01</t>
  </si>
  <si>
    <t>2019-11-15</t>
  </si>
  <si>
    <t>2020-05-25</t>
  </si>
  <si>
    <t>2020-04-11</t>
  </si>
  <si>
    <t>2020-07-01</t>
  </si>
  <si>
    <t>2019-05-01</t>
  </si>
  <si>
    <t>2015-01-01</t>
  </si>
  <si>
    <t>2015-09-10</t>
  </si>
  <si>
    <t>2016-10-09</t>
  </si>
  <si>
    <t>2019-03-28</t>
  </si>
  <si>
    <t>2019-06-08</t>
  </si>
  <si>
    <t>2020-01-01</t>
  </si>
  <si>
    <t>2019-07-01</t>
  </si>
  <si>
    <t>2019-06-01</t>
  </si>
  <si>
    <t>2019-03-01</t>
  </si>
  <si>
    <t>2019-04-01</t>
  </si>
  <si>
    <t>2019-11-01</t>
  </si>
  <si>
    <t>2019-02-01</t>
  </si>
  <si>
    <t>2019-05-20</t>
  </si>
  <si>
    <t>2019-01-15</t>
  </si>
  <si>
    <t>2016-08-01</t>
  </si>
  <si>
    <t>2018-08-20</t>
  </si>
  <si>
    <t>2018-12-01</t>
  </si>
  <si>
    <t>2019-08-15</t>
  </si>
  <si>
    <t>2019-06-15</t>
  </si>
  <si>
    <t>2020-06-05</t>
  </si>
  <si>
    <t>2020-04-08</t>
  </si>
  <si>
    <t>2018-04-16</t>
  </si>
  <si>
    <t>2020-03-19</t>
  </si>
  <si>
    <t>2020-04-27</t>
  </si>
  <si>
    <t>2018-06-05</t>
  </si>
  <si>
    <t>2017-09-16</t>
  </si>
  <si>
    <t>2018-08-08</t>
  </si>
  <si>
    <t>2016-10-01</t>
  </si>
  <si>
    <t>2020-08-13</t>
  </si>
  <si>
    <t>2020-11-30</t>
  </si>
  <si>
    <t>2021-05-31</t>
  </si>
  <si>
    <t>2021-12-31</t>
  </si>
  <si>
    <t>2025-07-14</t>
  </si>
  <si>
    <t>2020-07-31</t>
  </si>
  <si>
    <t>2021-07-31</t>
  </si>
  <si>
    <t>2021-09-30</t>
  </si>
  <si>
    <t>2023-11-14</t>
  </si>
  <si>
    <t>2022-05-24</t>
  </si>
  <si>
    <t>2021-06-30</t>
  </si>
  <si>
    <t>2020-04-30</t>
  </si>
  <si>
    <t>2016-12-31</t>
  </si>
  <si>
    <t>2019-09-09</t>
  </si>
  <si>
    <t>2021-10-08</t>
  </si>
  <si>
    <t>2020-01-13</t>
  </si>
  <si>
    <t>2020-03-27</t>
  </si>
  <si>
    <t>2020-06-07</t>
  </si>
  <si>
    <t>2020-12-31</t>
  </si>
  <si>
    <t>2020-03-31</t>
  </si>
  <si>
    <t>2020-08-14</t>
  </si>
  <si>
    <t>2020-06-14</t>
  </si>
  <si>
    <t>2023-06-04</t>
  </si>
  <si>
    <t>2021-04-07</t>
  </si>
  <si>
    <t>2020-02-28</t>
  </si>
  <si>
    <t>2019-04-15</t>
  </si>
  <si>
    <t>2021-03-18</t>
  </si>
  <si>
    <t>2022-04-26</t>
  </si>
  <si>
    <t>2025-10-30</t>
  </si>
  <si>
    <t>2020-08-04</t>
  </si>
  <si>
    <t>2020-09-15</t>
  </si>
  <si>
    <t>2020-08-07</t>
  </si>
  <si>
    <t>2022-09-30</t>
  </si>
  <si>
    <t>2025-10-31</t>
  </si>
  <si>
    <t>2022-07-31</t>
  </si>
  <si>
    <t>2022-01-31</t>
  </si>
  <si>
    <t>2019-11-30</t>
  </si>
  <si>
    <t>2021-08-19</t>
  </si>
  <si>
    <t>2020-05-19</t>
  </si>
  <si>
    <t>2022-01-14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</si>
</sst>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_ * #,##0.00_ ;_ * \-#,##0.00_ ;_ * &quot;-&quot;??_ ;_ @_ "/>
    <numFmt numFmtId="168" formatCode="0.00_ "/>
  </numFmts>
  <fonts count="12">
    <font>
      <sz val="11"/>
      <color theme="1"/>
      <name val="Calibri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22"/>
      <name val="宋体"/>
      <charset val="134"/>
    </font>
    <font>
      <sz val="9"/>
      <color indexed="8"/>
      <name val="宋体"/>
      <charset val="134"/>
    </font>
    <font>
      <sz val="10"/>
      <color indexed="10"/>
      <name val="宋体"/>
      <charset val="134"/>
    </font>
    <font>
      <b/>
      <sz val="10"/>
      <name val="宋体"/>
      <charset val="134"/>
    </font>
    <font>
      <b/>
      <sz val="12"/>
      <name val="宋体"/>
      <charset val="134"/>
    </font>
    <font>
      <sz val="11"/>
      <color indexed="8"/>
      <name val="宋体"/>
      <charset val="134"/>
    </font>
    <font>
      <sz val="12"/>
      <name val="Times New Roman"/>
      <charset val="134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166" fontId="9" fillId="0" borderId="0" applyFont="0" applyFill="0" applyBorder="0" applyAlignment="0" applyProtection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0" fillId="0" borderId="0"/>
  </cellStyleXfs>
  <cellXfs count="8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0" fontId="1" fillId="0" borderId="1" xfId="2" applyNumberFormat="1" applyFont="1" applyFill="1" applyBorder="1" applyAlignment="1">
      <alignment horizontal="center" vertical="center" wrapText="1"/>
    </xf>
    <xf numFmtId="40" fontId="1" fillId="0" borderId="1" xfId="2" applyNumberFormat="1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/>
    </xf>
    <xf numFmtId="40" fontId="1" fillId="0" borderId="1" xfId="0" applyNumberFormat="1" applyFont="1" applyFill="1" applyBorder="1" applyAlignment="1">
      <alignment horizontal="center" vertical="center" wrapText="1"/>
    </xf>
    <xf numFmtId="40" fontId="1" fillId="0" borderId="1" xfId="0" applyNumberFormat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left"/>
    </xf>
    <xf numFmtId="0" fontId="3" fillId="3" borderId="1" xfId="2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2" applyFont="1" applyFill="1" applyBorder="1" applyAlignment="1">
      <alignment horizontal="left" wrapText="1"/>
    </xf>
    <xf numFmtId="0" fontId="3" fillId="4" borderId="1" xfId="2" applyFont="1" applyFill="1" applyBorder="1" applyAlignment="1">
      <alignment horizontal="left"/>
    </xf>
    <xf numFmtId="168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40" fontId="1" fillId="0" borderId="1" xfId="2" applyNumberFormat="1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/>
    </xf>
    <xf numFmtId="0" fontId="2" fillId="3" borderId="1" xfId="2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10" fontId="2" fillId="0" borderId="0" xfId="0" applyNumberFormat="1" applyFont="1" applyFill="1" applyAlignment="1">
      <alignment horizontal="center" vertical="center"/>
    </xf>
    <xf numFmtId="40" fontId="2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/>
    </xf>
    <xf numFmtId="0" fontId="2" fillId="0" borderId="1" xfId="6" applyFont="1" applyFill="1" applyBorder="1" applyAlignment="1">
      <alignment horizontal="left" wrapText="1"/>
    </xf>
    <xf numFmtId="0" fontId="3" fillId="2" borderId="1" xfId="4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/>
    </xf>
    <xf numFmtId="40" fontId="1" fillId="0" borderId="1" xfId="1" applyNumberFormat="1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8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0" fontId="1" fillId="0" borderId="3" xfId="0" applyNumberFormat="1" applyFont="1" applyFill="1" applyBorder="1" applyAlignment="1">
      <alignment horizontal="center" vertical="center"/>
    </xf>
    <xf numFmtId="10" fontId="1" fillId="0" borderId="2" xfId="0" applyNumberFormat="1" applyFont="1" applyFill="1" applyBorder="1" applyAlignment="1">
      <alignment horizontal="center" vertical="center"/>
    </xf>
    <xf numFmtId="10" fontId="1" fillId="0" borderId="4" xfId="0" applyNumberFormat="1" applyFont="1" applyFill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40" fontId="1" fillId="0" borderId="1" xfId="0" applyNumberFormat="1" applyFont="1" applyFill="1" applyBorder="1" applyAlignment="1">
      <alignment horizontal="center" vertical="center" wrapText="1"/>
    </xf>
    <xf numFmtId="40" fontId="1" fillId="0" borderId="3" xfId="0" applyNumberFormat="1" applyFont="1" applyFill="1" applyBorder="1" applyAlignment="1">
      <alignment horizontal="center" vertical="center" wrapText="1"/>
    </xf>
    <xf numFmtId="40" fontId="1" fillId="0" borderId="4" xfId="0" applyNumberFormat="1" applyFont="1" applyFill="1" applyBorder="1" applyAlignment="1">
      <alignment horizontal="center" vertical="center" wrapText="1"/>
    </xf>
    <xf numFmtId="40" fontId="1" fillId="0" borderId="2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9" fontId="2" fillId="0" borderId="1" xfId="2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2" applyNumberFormat="1" applyFont="1" applyFill="1" applyBorder="1" applyAlignment="1">
      <alignment horizontal="center"/>
    </xf>
    <xf numFmtId="49" fontId="2" fillId="0" borderId="1" xfId="6" applyNumberFormat="1" applyFont="1" applyFill="1" applyBorder="1" applyAlignment="1">
      <alignment horizontal="center"/>
    </xf>
    <xf numFmtId="49" fontId="6" fillId="0" borderId="1" xfId="6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7">
    <cellStyle name="Comma" xfId="1" builtinId="3"/>
    <cellStyle name="Normal" xfId="0" builtinId="0"/>
    <cellStyle name="常规 11" xfId="3" xr:uid="{00000000-0005-0000-0000-000032000000}"/>
    <cellStyle name="常规 2" xfId="4" xr:uid="{00000000-0005-0000-0000-000033000000}"/>
    <cellStyle name="常规 3" xfId="5" xr:uid="{00000000-0005-0000-0000-000034000000}"/>
    <cellStyle name="常规_Sheet2" xfId="2" xr:uid="{00000000-0005-0000-0000-00001E000000}"/>
    <cellStyle name="常规_Sheet3" xfId="6" xr:uid="{00000000-0005-0000-0000-00003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"/>
  <sheetViews>
    <sheetView tabSelected="1" topLeftCell="E1" zoomScale="85" zoomScaleNormal="85" workbookViewId="0">
      <selection activeCell="J4" sqref="J4:J17"/>
    </sheetView>
  </sheetViews>
  <sheetFormatPr defaultColWidth="9" defaultRowHeight="12.75"/>
  <cols>
    <col min="1" max="1" width="6.46484375" style="2" customWidth="1"/>
    <col min="2" max="2" width="15.265625" style="2" customWidth="1"/>
    <col min="3" max="3" width="29.46484375" style="29" customWidth="1"/>
    <col min="4" max="4" width="28" style="30" customWidth="1"/>
    <col min="5" max="5" width="22.86328125" style="2" customWidth="1"/>
    <col min="6" max="6" width="11.73046875" style="2" customWidth="1"/>
    <col min="7" max="7" width="29.46484375" style="29" customWidth="1"/>
    <col min="8" max="8" width="18.86328125" style="2" customWidth="1"/>
    <col min="9" max="9" width="15.265625" style="2" customWidth="1"/>
    <col min="10" max="10" width="15.265625" style="31" customWidth="1"/>
    <col min="11" max="15" width="15.265625" style="32" customWidth="1"/>
    <col min="16" max="17" width="19.86328125" style="2" customWidth="1"/>
    <col min="18" max="18" width="21" style="29" customWidth="1"/>
    <col min="19" max="16384" width="9" style="2"/>
  </cols>
  <sheetData>
    <row r="1" spans="1:18" ht="42.95" customHeight="1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6"/>
    </row>
    <row r="2" spans="1:18" s="1" customFormat="1" ht="42.95" customHeight="1">
      <c r="A2" s="3" t="s">
        <v>1</v>
      </c>
      <c r="B2" s="3" t="s">
        <v>2</v>
      </c>
      <c r="C2" s="3" t="s">
        <v>270</v>
      </c>
      <c r="D2" s="4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10" t="s">
        <v>9</v>
      </c>
      <c r="K2" s="11" t="s">
        <v>10</v>
      </c>
      <c r="L2" s="11" t="s">
        <v>11</v>
      </c>
      <c r="M2" s="11" t="s">
        <v>12</v>
      </c>
      <c r="N2" s="11" t="s">
        <v>13</v>
      </c>
      <c r="O2" s="11" t="s">
        <v>14</v>
      </c>
      <c r="P2" s="12" t="s">
        <v>15</v>
      </c>
      <c r="Q2" s="12" t="s">
        <v>15</v>
      </c>
      <c r="R2" s="3" t="s">
        <v>16</v>
      </c>
    </row>
    <row r="3" spans="1:18" ht="71.25" customHeight="1">
      <c r="A3" s="5">
        <v>1</v>
      </c>
      <c r="B3" s="6" t="s">
        <v>17</v>
      </c>
      <c r="C3" s="8" t="s">
        <v>271</v>
      </c>
      <c r="D3" s="33" t="s">
        <v>18</v>
      </c>
      <c r="E3" s="16" t="s">
        <v>19</v>
      </c>
      <c r="F3" s="8" t="s">
        <v>20</v>
      </c>
      <c r="G3" s="8" t="s">
        <v>21</v>
      </c>
      <c r="H3" s="9">
        <v>18224.599999999999</v>
      </c>
      <c r="I3" s="9">
        <v>18224.599999999999</v>
      </c>
      <c r="J3" s="40">
        <v>0</v>
      </c>
      <c r="K3" s="13">
        <f>L3/I3</f>
        <v>60.000000000000007</v>
      </c>
      <c r="L3" s="41">
        <v>1093476</v>
      </c>
      <c r="M3" s="41"/>
      <c r="N3" s="41"/>
      <c r="O3" s="41"/>
      <c r="P3" s="77" t="s">
        <v>278</v>
      </c>
      <c r="Q3" s="77" t="s">
        <v>279</v>
      </c>
      <c r="R3" s="42" t="s">
        <v>23</v>
      </c>
    </row>
    <row r="4" spans="1:18" ht="50.25" customHeight="1">
      <c r="A4" s="5">
        <v>2</v>
      </c>
      <c r="B4" s="52" t="s">
        <v>24</v>
      </c>
      <c r="C4" s="71" t="s">
        <v>272</v>
      </c>
      <c r="D4" s="7" t="s">
        <v>25</v>
      </c>
      <c r="E4" s="54" t="s">
        <v>26</v>
      </c>
      <c r="F4" s="53" t="s">
        <v>20</v>
      </c>
      <c r="G4" s="8" t="s">
        <v>27</v>
      </c>
      <c r="H4" s="57">
        <v>11972.41</v>
      </c>
      <c r="I4" s="9">
        <v>5692.81</v>
      </c>
      <c r="J4" s="61">
        <v>0</v>
      </c>
      <c r="K4" s="13">
        <f>L4/I4</f>
        <v>0</v>
      </c>
      <c r="L4" s="14">
        <v>0</v>
      </c>
      <c r="M4" s="14">
        <v>142320.25</v>
      </c>
      <c r="N4" s="14"/>
      <c r="O4" s="14">
        <v>0</v>
      </c>
      <c r="P4" s="78"/>
      <c r="Q4" s="78"/>
      <c r="R4" s="8" t="s">
        <v>28</v>
      </c>
    </row>
    <row r="5" spans="1:18" ht="50.25" customHeight="1">
      <c r="A5" s="5">
        <v>3</v>
      </c>
      <c r="B5" s="52"/>
      <c r="C5" s="72"/>
      <c r="D5" s="7" t="s">
        <v>29</v>
      </c>
      <c r="E5" s="54"/>
      <c r="F5" s="53"/>
      <c r="G5" s="8" t="s">
        <v>30</v>
      </c>
      <c r="H5" s="57"/>
      <c r="I5" s="9">
        <v>1311.57</v>
      </c>
      <c r="J5" s="61"/>
      <c r="K5" s="13">
        <f>L5/I5</f>
        <v>0</v>
      </c>
      <c r="L5" s="14">
        <v>0</v>
      </c>
      <c r="M5" s="14">
        <f>I5*25</f>
        <v>32789.25</v>
      </c>
      <c r="N5" s="14"/>
      <c r="O5" s="14">
        <v>0</v>
      </c>
      <c r="P5" s="78"/>
      <c r="Q5" s="78"/>
      <c r="R5" s="8" t="s">
        <v>31</v>
      </c>
    </row>
    <row r="6" spans="1:18" ht="30" customHeight="1">
      <c r="A6" s="5">
        <v>4</v>
      </c>
      <c r="B6" s="52"/>
      <c r="C6" s="72"/>
      <c r="D6" s="7" t="s">
        <v>32</v>
      </c>
      <c r="E6" s="55"/>
      <c r="F6" s="53"/>
      <c r="G6" s="8" t="s">
        <v>33</v>
      </c>
      <c r="H6" s="57"/>
      <c r="I6" s="9">
        <v>1305.0999999999999</v>
      </c>
      <c r="J6" s="62"/>
      <c r="K6" s="13">
        <f t="shared" ref="K6:K18" si="0">L6/I6</f>
        <v>60.000000000000007</v>
      </c>
      <c r="L6" s="14">
        <v>78306</v>
      </c>
      <c r="M6" s="14">
        <v>32627.5</v>
      </c>
      <c r="N6" s="14"/>
      <c r="O6" s="14">
        <v>0</v>
      </c>
      <c r="P6" s="77" t="s">
        <v>278</v>
      </c>
      <c r="Q6" s="77" t="s">
        <v>279</v>
      </c>
      <c r="R6" s="8" t="s">
        <v>34</v>
      </c>
    </row>
    <row r="7" spans="1:18" ht="30" customHeight="1">
      <c r="A7" s="5">
        <v>5</v>
      </c>
      <c r="B7" s="52"/>
      <c r="C7" s="72"/>
      <c r="D7" s="7" t="s">
        <v>35</v>
      </c>
      <c r="E7" s="55"/>
      <c r="F7" s="53"/>
      <c r="G7" s="8" t="s">
        <v>36</v>
      </c>
      <c r="H7" s="57"/>
      <c r="I7" s="9">
        <v>81.650000000000006</v>
      </c>
      <c r="J7" s="62"/>
      <c r="K7" s="13">
        <f t="shared" si="0"/>
        <v>59.999999999999993</v>
      </c>
      <c r="L7" s="14">
        <v>4899</v>
      </c>
      <c r="M7" s="14">
        <f t="shared" ref="M7:M14" si="1">I7*25</f>
        <v>2041.2500000000002</v>
      </c>
      <c r="N7" s="14"/>
      <c r="O7" s="14">
        <v>0</v>
      </c>
      <c r="P7" s="77" t="s">
        <v>278</v>
      </c>
      <c r="Q7" s="77" t="s">
        <v>279</v>
      </c>
      <c r="R7" s="8"/>
    </row>
    <row r="8" spans="1:18" ht="30" customHeight="1">
      <c r="A8" s="5">
        <v>6</v>
      </c>
      <c r="B8" s="52"/>
      <c r="C8" s="72"/>
      <c r="D8" s="7" t="s">
        <v>38</v>
      </c>
      <c r="E8" s="55"/>
      <c r="F8" s="53"/>
      <c r="G8" s="8" t="s">
        <v>39</v>
      </c>
      <c r="H8" s="57"/>
      <c r="I8" s="9">
        <v>335.56</v>
      </c>
      <c r="J8" s="62"/>
      <c r="K8" s="13">
        <f t="shared" si="0"/>
        <v>59.999999999999993</v>
      </c>
      <c r="L8" s="14">
        <v>20133.599999999999</v>
      </c>
      <c r="M8" s="14">
        <f t="shared" si="1"/>
        <v>8389</v>
      </c>
      <c r="N8" s="14"/>
      <c r="O8" s="14">
        <v>0</v>
      </c>
      <c r="P8" s="77" t="s">
        <v>278</v>
      </c>
      <c r="Q8" s="77" t="s">
        <v>279</v>
      </c>
      <c r="R8" s="8"/>
    </row>
    <row r="9" spans="1:18" ht="102.75" customHeight="1">
      <c r="A9" s="5">
        <v>7</v>
      </c>
      <c r="B9" s="52"/>
      <c r="C9" s="72"/>
      <c r="D9" s="7" t="s">
        <v>40</v>
      </c>
      <c r="E9" s="55"/>
      <c r="F9" s="53"/>
      <c r="G9" s="8" t="s">
        <v>41</v>
      </c>
      <c r="H9" s="57"/>
      <c r="I9" s="9">
        <v>140.26</v>
      </c>
      <c r="J9" s="62"/>
      <c r="K9" s="13">
        <f t="shared" si="0"/>
        <v>60.000000000000007</v>
      </c>
      <c r="L9" s="14">
        <v>8415.6</v>
      </c>
      <c r="M9" s="14">
        <f t="shared" si="1"/>
        <v>3506.5</v>
      </c>
      <c r="N9" s="14"/>
      <c r="O9" s="14">
        <v>0</v>
      </c>
      <c r="P9" s="77" t="s">
        <v>278</v>
      </c>
      <c r="Q9" s="77" t="s">
        <v>279</v>
      </c>
      <c r="R9" s="8" t="s">
        <v>42</v>
      </c>
    </row>
    <row r="10" spans="1:18" ht="30" customHeight="1">
      <c r="A10" s="5">
        <v>8</v>
      </c>
      <c r="B10" s="52"/>
      <c r="C10" s="72"/>
      <c r="D10" s="7" t="s">
        <v>43</v>
      </c>
      <c r="E10" s="55"/>
      <c r="F10" s="53"/>
      <c r="G10" s="8" t="s">
        <v>44</v>
      </c>
      <c r="H10" s="57"/>
      <c r="I10" s="9">
        <v>485.84</v>
      </c>
      <c r="J10" s="62"/>
      <c r="K10" s="13">
        <f t="shared" si="0"/>
        <v>60.000000000000007</v>
      </c>
      <c r="L10" s="14">
        <v>29150.400000000001</v>
      </c>
      <c r="M10" s="14">
        <f t="shared" si="1"/>
        <v>12146</v>
      </c>
      <c r="N10" s="14"/>
      <c r="O10" s="14">
        <v>0</v>
      </c>
      <c r="P10" s="77" t="s">
        <v>278</v>
      </c>
      <c r="Q10" s="77" t="s">
        <v>279</v>
      </c>
      <c r="R10" s="8"/>
    </row>
    <row r="11" spans="1:18" ht="113.25" customHeight="1">
      <c r="A11" s="5">
        <v>9</v>
      </c>
      <c r="B11" s="52"/>
      <c r="C11" s="72"/>
      <c r="D11" s="7" t="s">
        <v>45</v>
      </c>
      <c r="E11" s="55"/>
      <c r="F11" s="53"/>
      <c r="G11" s="8" t="s">
        <v>46</v>
      </c>
      <c r="H11" s="57"/>
      <c r="I11" s="9">
        <v>242.92500000000001</v>
      </c>
      <c r="J11" s="62"/>
      <c r="K11" s="13">
        <f t="shared" si="0"/>
        <v>60</v>
      </c>
      <c r="L11" s="14">
        <v>14575.5</v>
      </c>
      <c r="M11" s="14">
        <f t="shared" si="1"/>
        <v>6073.125</v>
      </c>
      <c r="N11" s="14"/>
      <c r="O11" s="14">
        <v>0</v>
      </c>
      <c r="P11" s="77" t="s">
        <v>278</v>
      </c>
      <c r="Q11" s="77" t="s">
        <v>279</v>
      </c>
      <c r="R11" s="8" t="s">
        <v>47</v>
      </c>
    </row>
    <row r="12" spans="1:18" ht="113.25" customHeight="1">
      <c r="A12" s="5">
        <v>10</v>
      </c>
      <c r="B12" s="52"/>
      <c r="C12" s="72"/>
      <c r="D12" s="7" t="s">
        <v>48</v>
      </c>
      <c r="E12" s="55"/>
      <c r="F12" s="53"/>
      <c r="G12" s="8" t="s">
        <v>46</v>
      </c>
      <c r="H12" s="57"/>
      <c r="I12" s="9">
        <v>242.92500000000001</v>
      </c>
      <c r="J12" s="62"/>
      <c r="K12" s="13">
        <f t="shared" si="0"/>
        <v>60</v>
      </c>
      <c r="L12" s="14">
        <v>14575.5</v>
      </c>
      <c r="M12" s="14">
        <f t="shared" si="1"/>
        <v>6073.125</v>
      </c>
      <c r="N12" s="14"/>
      <c r="O12" s="14">
        <v>0</v>
      </c>
      <c r="P12" s="77" t="s">
        <v>278</v>
      </c>
      <c r="Q12" s="77" t="s">
        <v>279</v>
      </c>
      <c r="R12" s="8" t="s">
        <v>49</v>
      </c>
    </row>
    <row r="13" spans="1:18" ht="30" customHeight="1">
      <c r="A13" s="5">
        <v>11</v>
      </c>
      <c r="B13" s="52"/>
      <c r="C13" s="72"/>
      <c r="D13" s="7" t="s">
        <v>50</v>
      </c>
      <c r="E13" s="55"/>
      <c r="F13" s="53"/>
      <c r="G13" s="8" t="s">
        <v>51</v>
      </c>
      <c r="H13" s="57"/>
      <c r="I13" s="9">
        <v>399.27</v>
      </c>
      <c r="J13" s="62"/>
      <c r="K13" s="13">
        <f t="shared" si="0"/>
        <v>60.000000000000007</v>
      </c>
      <c r="L13" s="14">
        <v>23956.2</v>
      </c>
      <c r="M13" s="14">
        <f t="shared" si="1"/>
        <v>9981.75</v>
      </c>
      <c r="N13" s="14"/>
      <c r="O13" s="14">
        <v>0</v>
      </c>
      <c r="P13" s="77" t="s">
        <v>278</v>
      </c>
      <c r="Q13" s="77" t="s">
        <v>279</v>
      </c>
      <c r="R13" s="8"/>
    </row>
    <row r="14" spans="1:18" ht="30" customHeight="1">
      <c r="A14" s="5">
        <v>12</v>
      </c>
      <c r="B14" s="52"/>
      <c r="C14" s="72"/>
      <c r="D14" s="34" t="s">
        <v>52</v>
      </c>
      <c r="E14" s="55"/>
      <c r="F14" s="53"/>
      <c r="G14" s="8" t="s">
        <v>53</v>
      </c>
      <c r="H14" s="57"/>
      <c r="I14" s="9">
        <v>388.23</v>
      </c>
      <c r="J14" s="62"/>
      <c r="K14" s="13">
        <f t="shared" si="0"/>
        <v>59.999999999999993</v>
      </c>
      <c r="L14" s="14">
        <v>23293.8</v>
      </c>
      <c r="M14" s="14">
        <f t="shared" si="1"/>
        <v>9705.75</v>
      </c>
      <c r="N14" s="14"/>
      <c r="O14" s="14">
        <v>0</v>
      </c>
      <c r="P14" s="77" t="s">
        <v>278</v>
      </c>
      <c r="Q14" s="77" t="s">
        <v>279</v>
      </c>
      <c r="R14" s="8"/>
    </row>
    <row r="15" spans="1:18" ht="30" customHeight="1">
      <c r="A15" s="5">
        <v>13</v>
      </c>
      <c r="B15" s="52"/>
      <c r="C15" s="72"/>
      <c r="D15" s="7" t="s">
        <v>54</v>
      </c>
      <c r="E15" s="55"/>
      <c r="F15" s="53"/>
      <c r="G15" s="8" t="s">
        <v>55</v>
      </c>
      <c r="H15" s="57"/>
      <c r="I15" s="9">
        <v>256.5</v>
      </c>
      <c r="J15" s="62"/>
      <c r="K15" s="13">
        <f t="shared" si="0"/>
        <v>60</v>
      </c>
      <c r="L15" s="14">
        <v>15390</v>
      </c>
      <c r="M15" s="14"/>
      <c r="N15" s="14"/>
      <c r="O15" s="14">
        <v>0</v>
      </c>
      <c r="P15" s="77" t="s">
        <v>278</v>
      </c>
      <c r="Q15" s="77" t="s">
        <v>279</v>
      </c>
      <c r="R15" s="8"/>
    </row>
    <row r="16" spans="1:18" ht="40.5" customHeight="1">
      <c r="A16" s="5">
        <v>14</v>
      </c>
      <c r="B16" s="52"/>
      <c r="C16" s="72"/>
      <c r="D16" s="7" t="s">
        <v>56</v>
      </c>
      <c r="E16" s="55"/>
      <c r="F16" s="53"/>
      <c r="G16" s="8" t="s">
        <v>57</v>
      </c>
      <c r="H16" s="57"/>
      <c r="I16" s="9">
        <v>165</v>
      </c>
      <c r="J16" s="62"/>
      <c r="K16" s="13">
        <f t="shared" si="0"/>
        <v>40</v>
      </c>
      <c r="L16" s="14">
        <v>6600</v>
      </c>
      <c r="M16" s="14">
        <f>I16*25</f>
        <v>4125</v>
      </c>
      <c r="N16" s="14"/>
      <c r="O16" s="14"/>
      <c r="P16" s="78"/>
      <c r="Q16" s="78"/>
      <c r="R16" s="8" t="s">
        <v>58</v>
      </c>
    </row>
    <row r="17" spans="1:18" ht="30" customHeight="1">
      <c r="A17" s="5">
        <v>15</v>
      </c>
      <c r="B17" s="52"/>
      <c r="C17" s="73"/>
      <c r="D17" s="7" t="s">
        <v>59</v>
      </c>
      <c r="E17" s="55"/>
      <c r="F17" s="53"/>
      <c r="G17" s="8" t="s">
        <v>60</v>
      </c>
      <c r="H17" s="57"/>
      <c r="I17" s="9">
        <v>1000</v>
      </c>
      <c r="J17" s="62"/>
      <c r="K17" s="13">
        <f t="shared" si="0"/>
        <v>60</v>
      </c>
      <c r="L17" s="14">
        <v>60000</v>
      </c>
      <c r="M17" s="14">
        <f>I17*25</f>
        <v>25000</v>
      </c>
      <c r="N17" s="14"/>
      <c r="O17" s="14">
        <v>170000</v>
      </c>
      <c r="P17" s="78" t="s">
        <v>280</v>
      </c>
      <c r="Q17" s="78" t="s">
        <v>281</v>
      </c>
      <c r="R17" s="8" t="s">
        <v>61</v>
      </c>
    </row>
    <row r="18" spans="1:18" ht="30" customHeight="1">
      <c r="A18" s="5">
        <v>16</v>
      </c>
      <c r="B18" s="52" t="s">
        <v>62</v>
      </c>
      <c r="C18" s="71" t="s">
        <v>273</v>
      </c>
      <c r="D18" s="15" t="s">
        <v>63</v>
      </c>
      <c r="E18" s="56" t="s">
        <v>64</v>
      </c>
      <c r="F18" s="16" t="s">
        <v>20</v>
      </c>
      <c r="G18" s="8" t="s">
        <v>65</v>
      </c>
      <c r="H18" s="57">
        <v>3181.85</v>
      </c>
      <c r="I18" s="9">
        <v>515.30999999999995</v>
      </c>
      <c r="J18" s="61">
        <f>SUM(I39:I44)/H18</f>
        <v>0.12448732655530588</v>
      </c>
      <c r="K18" s="13">
        <f t="shared" si="0"/>
        <v>58.000000000000007</v>
      </c>
      <c r="L18" s="25">
        <v>29887.98</v>
      </c>
      <c r="M18" s="25">
        <v>5153.1000000000004</v>
      </c>
      <c r="N18" s="25"/>
      <c r="O18" s="25">
        <v>70082.16</v>
      </c>
      <c r="P18" s="79" t="s">
        <v>283</v>
      </c>
      <c r="Q18" s="79" t="s">
        <v>282</v>
      </c>
      <c r="R18" s="8"/>
    </row>
    <row r="19" spans="1:18" ht="26.1" customHeight="1">
      <c r="A19" s="5">
        <v>17</v>
      </c>
      <c r="B19" s="52"/>
      <c r="C19" s="72"/>
      <c r="D19" s="17" t="s">
        <v>67</v>
      </c>
      <c r="E19" s="56"/>
      <c r="F19" s="16" t="s">
        <v>20</v>
      </c>
      <c r="G19" s="8" t="s">
        <v>68</v>
      </c>
      <c r="H19" s="57"/>
      <c r="I19" s="9">
        <v>15</v>
      </c>
      <c r="J19" s="62"/>
      <c r="K19" s="13">
        <f t="shared" ref="K19:K39" si="2">L19/I19</f>
        <v>58</v>
      </c>
      <c r="L19" s="25">
        <v>870</v>
      </c>
      <c r="M19" s="25">
        <v>150</v>
      </c>
      <c r="N19" s="25"/>
      <c r="O19" s="25">
        <v>2040</v>
      </c>
      <c r="P19" s="79" t="s">
        <v>283</v>
      </c>
      <c r="Q19" s="79" t="s">
        <v>282</v>
      </c>
      <c r="R19" s="8"/>
    </row>
    <row r="20" spans="1:18" ht="53.25" customHeight="1">
      <c r="A20" s="5">
        <v>18</v>
      </c>
      <c r="B20" s="52"/>
      <c r="C20" s="72"/>
      <c r="D20" s="18" t="s">
        <v>69</v>
      </c>
      <c r="E20" s="56"/>
      <c r="F20" s="16" t="s">
        <v>20</v>
      </c>
      <c r="G20" s="8" t="s">
        <v>70</v>
      </c>
      <c r="H20" s="57"/>
      <c r="I20" s="9">
        <v>48.51</v>
      </c>
      <c r="J20" s="62"/>
      <c r="K20" s="13">
        <f t="shared" si="2"/>
        <v>45</v>
      </c>
      <c r="L20" s="25">
        <v>2182.9499999999998</v>
      </c>
      <c r="M20" s="25">
        <v>485</v>
      </c>
      <c r="N20" s="25">
        <v>101196</v>
      </c>
      <c r="O20" s="25"/>
      <c r="P20" s="78"/>
      <c r="Q20" s="78"/>
      <c r="R20" s="27" t="s">
        <v>71</v>
      </c>
    </row>
    <row r="21" spans="1:18" ht="30" customHeight="1">
      <c r="A21" s="5">
        <v>19</v>
      </c>
      <c r="B21" s="52"/>
      <c r="C21" s="72"/>
      <c r="D21" s="15" t="s">
        <v>72</v>
      </c>
      <c r="E21" s="56"/>
      <c r="F21" s="16" t="s">
        <v>20</v>
      </c>
      <c r="G21" s="8" t="s">
        <v>73</v>
      </c>
      <c r="H21" s="57"/>
      <c r="I21" s="9">
        <v>289.64999999999998</v>
      </c>
      <c r="J21" s="62"/>
      <c r="K21" s="13">
        <f t="shared" si="2"/>
        <v>57.999205938201285</v>
      </c>
      <c r="L21" s="25">
        <v>16799.47</v>
      </c>
      <c r="M21" s="25">
        <v>2896.45</v>
      </c>
      <c r="N21" s="25"/>
      <c r="O21" s="25">
        <v>39391.839999999997</v>
      </c>
      <c r="P21" s="79" t="s">
        <v>284</v>
      </c>
      <c r="Q21" s="79" t="s">
        <v>324</v>
      </c>
      <c r="R21" s="8"/>
    </row>
    <row r="22" spans="1:18" ht="46.5" customHeight="1">
      <c r="A22" s="5">
        <v>20</v>
      </c>
      <c r="B22" s="52"/>
      <c r="C22" s="72"/>
      <c r="D22" s="17" t="s">
        <v>75</v>
      </c>
      <c r="E22" s="56"/>
      <c r="F22" s="16" t="s">
        <v>20</v>
      </c>
      <c r="G22" s="8" t="s">
        <v>76</v>
      </c>
      <c r="H22" s="57"/>
      <c r="I22" s="9">
        <v>40</v>
      </c>
      <c r="J22" s="62"/>
      <c r="K22" s="13">
        <f t="shared" si="2"/>
        <v>59</v>
      </c>
      <c r="L22" s="25">
        <v>2360</v>
      </c>
      <c r="M22" s="25">
        <v>400</v>
      </c>
      <c r="N22" s="25"/>
      <c r="O22" s="25">
        <v>4720</v>
      </c>
      <c r="P22" s="79" t="s">
        <v>285</v>
      </c>
      <c r="Q22" s="79" t="s">
        <v>325</v>
      </c>
      <c r="R22" s="8" t="s">
        <v>78</v>
      </c>
    </row>
    <row r="23" spans="1:18" ht="37.5" customHeight="1">
      <c r="A23" s="5">
        <v>21</v>
      </c>
      <c r="B23" s="52"/>
      <c r="C23" s="72"/>
      <c r="D23" s="19" t="s">
        <v>79</v>
      </c>
      <c r="E23" s="56"/>
      <c r="F23" s="16" t="s">
        <v>20</v>
      </c>
      <c r="G23" s="8" t="s">
        <v>80</v>
      </c>
      <c r="H23" s="57"/>
      <c r="I23" s="9">
        <v>132.57749999999999</v>
      </c>
      <c r="J23" s="62"/>
      <c r="K23" s="13">
        <f t="shared" si="2"/>
        <v>59.740001131413713</v>
      </c>
      <c r="L23" s="25">
        <v>7920.18</v>
      </c>
      <c r="M23" s="25">
        <f>I23*10</f>
        <v>1325.7749999999999</v>
      </c>
      <c r="N23" s="25"/>
      <c r="O23" s="25">
        <f t="shared" ref="O23:O29" si="3">(L23+M23)*2</f>
        <v>18491.91</v>
      </c>
      <c r="P23" s="79" t="s">
        <v>286</v>
      </c>
      <c r="Q23" s="79" t="s">
        <v>326</v>
      </c>
      <c r="R23" s="8" t="s">
        <v>82</v>
      </c>
    </row>
    <row r="24" spans="1:18" ht="42.75" customHeight="1">
      <c r="A24" s="5">
        <v>22</v>
      </c>
      <c r="B24" s="52"/>
      <c r="C24" s="72"/>
      <c r="D24" s="20" t="s">
        <v>83</v>
      </c>
      <c r="E24" s="56"/>
      <c r="F24" s="16" t="s">
        <v>20</v>
      </c>
      <c r="G24" s="8" t="s">
        <v>84</v>
      </c>
      <c r="H24" s="57"/>
      <c r="I24" s="9">
        <v>132.57749999999999</v>
      </c>
      <c r="J24" s="62"/>
      <c r="K24" s="13">
        <f t="shared" si="2"/>
        <v>59.740001131413713</v>
      </c>
      <c r="L24" s="25">
        <v>7920.18</v>
      </c>
      <c r="M24" s="25">
        <f>I24*10</f>
        <v>1325.7749999999999</v>
      </c>
      <c r="N24" s="25"/>
      <c r="O24" s="25">
        <f t="shared" si="3"/>
        <v>18491.91</v>
      </c>
      <c r="P24" s="79" t="s">
        <v>287</v>
      </c>
      <c r="Q24" s="79" t="s">
        <v>326</v>
      </c>
      <c r="R24" s="8" t="s">
        <v>82</v>
      </c>
    </row>
    <row r="25" spans="1:18" ht="30" customHeight="1">
      <c r="A25" s="5">
        <v>23</v>
      </c>
      <c r="B25" s="52"/>
      <c r="C25" s="72"/>
      <c r="D25" s="17" t="s">
        <v>86</v>
      </c>
      <c r="E25" s="56"/>
      <c r="F25" s="16" t="s">
        <v>20</v>
      </c>
      <c r="G25" s="8" t="s">
        <v>87</v>
      </c>
      <c r="H25" s="57"/>
      <c r="I25" s="9">
        <v>265.15499999999997</v>
      </c>
      <c r="J25" s="62"/>
      <c r="K25" s="13">
        <f t="shared" si="2"/>
        <v>59.740001131413713</v>
      </c>
      <c r="L25" s="25">
        <v>15840.36</v>
      </c>
      <c r="M25" s="25">
        <f>I25*10</f>
        <v>2651.5499999999997</v>
      </c>
      <c r="N25" s="25"/>
      <c r="O25" s="25">
        <f t="shared" si="3"/>
        <v>36983.82</v>
      </c>
      <c r="P25" s="79" t="s">
        <v>287</v>
      </c>
      <c r="Q25" s="79" t="s">
        <v>326</v>
      </c>
      <c r="R25" s="8" t="s">
        <v>88</v>
      </c>
    </row>
    <row r="26" spans="1:18" ht="30" customHeight="1">
      <c r="A26" s="5">
        <v>24</v>
      </c>
      <c r="B26" s="52"/>
      <c r="C26" s="72"/>
      <c r="D26" s="17" t="s">
        <v>89</v>
      </c>
      <c r="E26" s="56"/>
      <c r="F26" s="16" t="s">
        <v>20</v>
      </c>
      <c r="G26" s="8" t="s">
        <v>90</v>
      </c>
      <c r="H26" s="57"/>
      <c r="I26" s="9">
        <v>54</v>
      </c>
      <c r="J26" s="62"/>
      <c r="K26" s="13">
        <f t="shared" si="2"/>
        <v>58</v>
      </c>
      <c r="L26" s="25">
        <v>3132</v>
      </c>
      <c r="M26" s="25">
        <v>540</v>
      </c>
      <c r="N26" s="25"/>
      <c r="O26" s="25">
        <f t="shared" si="3"/>
        <v>7344</v>
      </c>
      <c r="P26" s="77" t="s">
        <v>278</v>
      </c>
      <c r="Q26" s="79" t="s">
        <v>327</v>
      </c>
      <c r="R26" s="8"/>
    </row>
    <row r="27" spans="1:18" ht="30" customHeight="1">
      <c r="A27" s="5">
        <v>25</v>
      </c>
      <c r="B27" s="52"/>
      <c r="C27" s="72"/>
      <c r="D27" s="17" t="s">
        <v>92</v>
      </c>
      <c r="E27" s="56"/>
      <c r="F27" s="16" t="s">
        <v>20</v>
      </c>
      <c r="G27" s="8" t="s">
        <v>93</v>
      </c>
      <c r="H27" s="57"/>
      <c r="I27" s="9">
        <v>55.3</v>
      </c>
      <c r="J27" s="62"/>
      <c r="K27" s="13">
        <f t="shared" si="2"/>
        <v>58.000000000000007</v>
      </c>
      <c r="L27" s="25">
        <v>3207.4</v>
      </c>
      <c r="M27" s="25">
        <v>550</v>
      </c>
      <c r="N27" s="25"/>
      <c r="O27" s="25">
        <f t="shared" si="3"/>
        <v>7514.8</v>
      </c>
      <c r="P27" s="77" t="s">
        <v>278</v>
      </c>
      <c r="Q27" s="79" t="s">
        <v>327</v>
      </c>
      <c r="R27" s="8"/>
    </row>
    <row r="28" spans="1:18" ht="30" customHeight="1">
      <c r="A28" s="5">
        <v>26</v>
      </c>
      <c r="B28" s="52"/>
      <c r="C28" s="72"/>
      <c r="D28" s="17" t="s">
        <v>94</v>
      </c>
      <c r="E28" s="56"/>
      <c r="F28" s="16" t="s">
        <v>20</v>
      </c>
      <c r="G28" s="8" t="s">
        <v>95</v>
      </c>
      <c r="H28" s="57"/>
      <c r="I28" s="9">
        <v>45.7</v>
      </c>
      <c r="J28" s="62"/>
      <c r="K28" s="13">
        <f t="shared" si="2"/>
        <v>57.999999999999993</v>
      </c>
      <c r="L28" s="25">
        <v>2650.6</v>
      </c>
      <c r="M28" s="25">
        <v>460</v>
      </c>
      <c r="N28" s="25"/>
      <c r="O28" s="25">
        <f t="shared" si="3"/>
        <v>6221.2</v>
      </c>
      <c r="P28" s="77" t="s">
        <v>278</v>
      </c>
      <c r="Q28" s="79" t="s">
        <v>327</v>
      </c>
      <c r="R28" s="8"/>
    </row>
    <row r="29" spans="1:18" ht="30" customHeight="1">
      <c r="A29" s="5">
        <v>27</v>
      </c>
      <c r="B29" s="52"/>
      <c r="C29" s="72"/>
      <c r="D29" s="17" t="s">
        <v>96</v>
      </c>
      <c r="E29" s="56"/>
      <c r="F29" s="16" t="s">
        <v>20</v>
      </c>
      <c r="G29" s="8" t="s">
        <v>97</v>
      </c>
      <c r="H29" s="57"/>
      <c r="I29" s="9">
        <v>43</v>
      </c>
      <c r="J29" s="62"/>
      <c r="K29" s="13">
        <f t="shared" si="2"/>
        <v>58</v>
      </c>
      <c r="L29" s="25">
        <v>2494</v>
      </c>
      <c r="M29" s="25">
        <v>430</v>
      </c>
      <c r="N29" s="25"/>
      <c r="O29" s="25">
        <f t="shared" si="3"/>
        <v>5848</v>
      </c>
      <c r="P29" s="77" t="s">
        <v>278</v>
      </c>
      <c r="Q29" s="79" t="s">
        <v>327</v>
      </c>
      <c r="R29" s="8"/>
    </row>
    <row r="30" spans="1:18" ht="30" customHeight="1">
      <c r="A30" s="5">
        <v>28</v>
      </c>
      <c r="B30" s="52"/>
      <c r="C30" s="72"/>
      <c r="D30" s="21" t="s">
        <v>98</v>
      </c>
      <c r="E30" s="56"/>
      <c r="F30" s="16" t="s">
        <v>20</v>
      </c>
      <c r="G30" s="8" t="s">
        <v>99</v>
      </c>
      <c r="H30" s="57"/>
      <c r="I30" s="9">
        <v>270</v>
      </c>
      <c r="J30" s="62"/>
      <c r="K30" s="13">
        <f t="shared" si="2"/>
        <v>53</v>
      </c>
      <c r="L30" s="25">
        <v>14310</v>
      </c>
      <c r="M30" s="25">
        <v>2700</v>
      </c>
      <c r="N30" s="25"/>
      <c r="O30" s="25">
        <v>34020</v>
      </c>
      <c r="P30" s="79" t="s">
        <v>288</v>
      </c>
      <c r="Q30" s="79" t="s">
        <v>328</v>
      </c>
      <c r="R30" s="8"/>
    </row>
    <row r="31" spans="1:18" ht="30" customHeight="1">
      <c r="A31" s="5">
        <v>29</v>
      </c>
      <c r="B31" s="52"/>
      <c r="C31" s="72"/>
      <c r="D31" s="17" t="s">
        <v>101</v>
      </c>
      <c r="E31" s="56"/>
      <c r="F31" s="16" t="s">
        <v>20</v>
      </c>
      <c r="G31" s="8" t="s">
        <v>102</v>
      </c>
      <c r="H31" s="57"/>
      <c r="I31" s="9">
        <v>93</v>
      </c>
      <c r="J31" s="62"/>
      <c r="K31" s="13">
        <f t="shared" si="2"/>
        <v>58</v>
      </c>
      <c r="L31" s="25">
        <v>5394</v>
      </c>
      <c r="M31" s="25">
        <v>930</v>
      </c>
      <c r="N31" s="25"/>
      <c r="O31" s="25">
        <v>10788</v>
      </c>
      <c r="P31" s="79" t="s">
        <v>289</v>
      </c>
      <c r="Q31" s="79" t="s">
        <v>329</v>
      </c>
      <c r="R31" s="8"/>
    </row>
    <row r="32" spans="1:18" ht="30" customHeight="1">
      <c r="A32" s="5">
        <v>30</v>
      </c>
      <c r="B32" s="52"/>
      <c r="C32" s="72"/>
      <c r="D32" s="17" t="s">
        <v>104</v>
      </c>
      <c r="E32" s="56"/>
      <c r="F32" s="16" t="s">
        <v>20</v>
      </c>
      <c r="G32" s="8" t="s">
        <v>105</v>
      </c>
      <c r="H32" s="57"/>
      <c r="I32" s="9">
        <v>47</v>
      </c>
      <c r="J32" s="62"/>
      <c r="K32" s="13">
        <f t="shared" si="2"/>
        <v>55</v>
      </c>
      <c r="L32" s="25">
        <v>2585</v>
      </c>
      <c r="M32" s="25">
        <v>450</v>
      </c>
      <c r="N32" s="25"/>
      <c r="O32" s="25">
        <f>(L32+M32)*2</f>
        <v>6070</v>
      </c>
      <c r="P32" s="79" t="s">
        <v>289</v>
      </c>
      <c r="Q32" s="79" t="s">
        <v>330</v>
      </c>
      <c r="R32" s="8"/>
    </row>
    <row r="33" spans="1:18" ht="30" customHeight="1">
      <c r="A33" s="5">
        <v>31</v>
      </c>
      <c r="B33" s="52"/>
      <c r="C33" s="72"/>
      <c r="D33" s="17" t="s">
        <v>107</v>
      </c>
      <c r="E33" s="56"/>
      <c r="F33" s="16" t="s">
        <v>20</v>
      </c>
      <c r="G33" s="8" t="s">
        <v>108</v>
      </c>
      <c r="H33" s="57"/>
      <c r="I33" s="9">
        <v>66</v>
      </c>
      <c r="J33" s="62"/>
      <c r="K33" s="13">
        <f t="shared" si="2"/>
        <v>53.18181818181818</v>
      </c>
      <c r="L33" s="25">
        <v>3510</v>
      </c>
      <c r="M33" s="25">
        <v>990</v>
      </c>
      <c r="N33" s="25"/>
      <c r="O33" s="25">
        <f>(L33+M33)*2</f>
        <v>9000</v>
      </c>
      <c r="P33" s="79" t="s">
        <v>290</v>
      </c>
      <c r="Q33" s="79" t="s">
        <v>331</v>
      </c>
      <c r="R33" s="8"/>
    </row>
    <row r="34" spans="1:18" ht="30" customHeight="1">
      <c r="A34" s="5">
        <v>32</v>
      </c>
      <c r="B34" s="52"/>
      <c r="C34" s="72"/>
      <c r="D34" s="17" t="s">
        <v>110</v>
      </c>
      <c r="E34" s="56"/>
      <c r="F34" s="16" t="s">
        <v>20</v>
      </c>
      <c r="G34" s="8" t="s">
        <v>111</v>
      </c>
      <c r="H34" s="57"/>
      <c r="I34" s="9">
        <v>270</v>
      </c>
      <c r="J34" s="62"/>
      <c r="K34" s="13">
        <f t="shared" si="2"/>
        <v>53</v>
      </c>
      <c r="L34" s="25">
        <v>14310</v>
      </c>
      <c r="M34" s="25">
        <v>4050</v>
      </c>
      <c r="N34" s="25"/>
      <c r="O34" s="25">
        <v>36720</v>
      </c>
      <c r="P34" s="79" t="s">
        <v>290</v>
      </c>
      <c r="Q34" s="79" t="s">
        <v>330</v>
      </c>
      <c r="R34" s="8"/>
    </row>
    <row r="35" spans="1:18" ht="30" customHeight="1">
      <c r="A35" s="5">
        <v>33</v>
      </c>
      <c r="B35" s="52"/>
      <c r="C35" s="72"/>
      <c r="D35" s="17" t="s">
        <v>113</v>
      </c>
      <c r="E35" s="56"/>
      <c r="F35" s="16" t="s">
        <v>20</v>
      </c>
      <c r="G35" s="8" t="s">
        <v>114</v>
      </c>
      <c r="H35" s="57"/>
      <c r="I35" s="9">
        <v>97</v>
      </c>
      <c r="J35" s="62"/>
      <c r="K35" s="13">
        <f t="shared" si="2"/>
        <v>54.948453608247419</v>
      </c>
      <c r="L35" s="25">
        <v>5330</v>
      </c>
      <c r="M35" s="25">
        <v>970</v>
      </c>
      <c r="N35" s="25"/>
      <c r="O35" s="25">
        <v>12600</v>
      </c>
      <c r="P35" s="79" t="s">
        <v>291</v>
      </c>
      <c r="Q35" s="79" t="s">
        <v>332</v>
      </c>
      <c r="R35" s="8" t="s">
        <v>116</v>
      </c>
    </row>
    <row r="36" spans="1:18" ht="53" customHeight="1">
      <c r="A36" s="5">
        <v>34</v>
      </c>
      <c r="B36" s="52"/>
      <c r="C36" s="72"/>
      <c r="D36" s="18" t="s">
        <v>117</v>
      </c>
      <c r="E36" s="56"/>
      <c r="F36" s="16" t="s">
        <v>20</v>
      </c>
      <c r="G36" s="8" t="s">
        <v>118</v>
      </c>
      <c r="H36" s="57"/>
      <c r="I36" s="9">
        <v>270</v>
      </c>
      <c r="J36" s="62"/>
      <c r="K36" s="13">
        <f t="shared" si="2"/>
        <v>57</v>
      </c>
      <c r="L36" s="25">
        <v>15390</v>
      </c>
      <c r="M36" s="25">
        <v>2700</v>
      </c>
      <c r="N36" s="25"/>
      <c r="O36" s="25">
        <v>36180</v>
      </c>
      <c r="P36" s="79" t="s">
        <v>292</v>
      </c>
      <c r="Q36" s="79" t="s">
        <v>333</v>
      </c>
      <c r="R36" s="8" t="s">
        <v>120</v>
      </c>
    </row>
    <row r="37" spans="1:18" ht="30" customHeight="1">
      <c r="A37" s="5">
        <v>35</v>
      </c>
      <c r="B37" s="52"/>
      <c r="C37" s="72"/>
      <c r="D37" s="18" t="s">
        <v>110</v>
      </c>
      <c r="E37" s="56"/>
      <c r="F37" s="16" t="s">
        <v>20</v>
      </c>
      <c r="G37" s="8" t="s">
        <v>121</v>
      </c>
      <c r="H37" s="57"/>
      <c r="I37" s="9">
        <v>39</v>
      </c>
      <c r="J37" s="62"/>
      <c r="K37" s="13">
        <f t="shared" si="2"/>
        <v>55</v>
      </c>
      <c r="L37" s="25">
        <v>2145</v>
      </c>
      <c r="M37" s="25">
        <v>390</v>
      </c>
      <c r="N37" s="25"/>
      <c r="O37" s="25">
        <v>5070</v>
      </c>
      <c r="P37" s="79" t="s">
        <v>293</v>
      </c>
      <c r="Q37" s="79" t="s">
        <v>330</v>
      </c>
      <c r="R37" s="8"/>
    </row>
    <row r="38" spans="1:18" customFormat="1" ht="30" customHeight="1">
      <c r="A38" s="5">
        <v>36</v>
      </c>
      <c r="B38" s="52"/>
      <c r="C38" s="72"/>
      <c r="D38" s="18" t="s">
        <v>123</v>
      </c>
      <c r="E38" s="56"/>
      <c r="F38" s="16" t="s">
        <v>20</v>
      </c>
      <c r="G38" s="8" t="s">
        <v>124</v>
      </c>
      <c r="H38" s="57"/>
      <c r="I38" s="9">
        <v>41</v>
      </c>
      <c r="J38" s="62"/>
      <c r="K38" s="13">
        <f t="shared" si="2"/>
        <v>55.853658536585364</v>
      </c>
      <c r="L38" s="25">
        <v>2290</v>
      </c>
      <c r="M38" s="25">
        <v>410</v>
      </c>
      <c r="N38" s="25"/>
      <c r="O38" s="25">
        <v>5400</v>
      </c>
      <c r="P38" s="79" t="s">
        <v>294</v>
      </c>
      <c r="Q38" s="79" t="s">
        <v>334</v>
      </c>
      <c r="R38" s="8" t="s">
        <v>126</v>
      </c>
    </row>
    <row r="39" spans="1:18" ht="30" customHeight="1">
      <c r="A39" s="5">
        <v>37</v>
      </c>
      <c r="B39" s="52"/>
      <c r="C39" s="72"/>
      <c r="D39" s="22" t="s">
        <v>127</v>
      </c>
      <c r="E39" s="56"/>
      <c r="F39" s="16" t="s">
        <v>20</v>
      </c>
      <c r="G39" s="8" t="s">
        <v>128</v>
      </c>
      <c r="H39" s="57"/>
      <c r="I39" s="9">
        <v>44</v>
      </c>
      <c r="J39" s="62"/>
      <c r="K39" s="13">
        <f t="shared" si="2"/>
        <v>0</v>
      </c>
      <c r="L39" s="25">
        <v>0</v>
      </c>
      <c r="M39" s="25">
        <v>0</v>
      </c>
      <c r="N39" s="25"/>
      <c r="O39" s="25">
        <v>5984</v>
      </c>
      <c r="P39" s="79" t="s">
        <v>295</v>
      </c>
      <c r="Q39" s="79" t="s">
        <v>335</v>
      </c>
      <c r="R39" s="28" t="s">
        <v>130</v>
      </c>
    </row>
    <row r="40" spans="1:18" ht="30" customHeight="1">
      <c r="A40" s="5">
        <v>38</v>
      </c>
      <c r="B40" s="52"/>
      <c r="C40" s="72"/>
      <c r="D40" s="17" t="s">
        <v>131</v>
      </c>
      <c r="E40" s="56"/>
      <c r="F40" s="16" t="s">
        <v>20</v>
      </c>
      <c r="G40" s="8" t="s">
        <v>99</v>
      </c>
      <c r="H40" s="57"/>
      <c r="I40" s="9">
        <v>41</v>
      </c>
      <c r="J40" s="62"/>
      <c r="K40" s="13"/>
      <c r="L40" s="25"/>
      <c r="M40" s="25"/>
      <c r="N40" s="25"/>
      <c r="O40" s="25"/>
      <c r="P40" s="79"/>
      <c r="Q40" s="79"/>
      <c r="R40" s="8"/>
    </row>
    <row r="41" spans="1:18" ht="30" customHeight="1">
      <c r="A41" s="5">
        <v>39</v>
      </c>
      <c r="B41" s="52"/>
      <c r="C41" s="72"/>
      <c r="D41" s="21" t="s">
        <v>132</v>
      </c>
      <c r="E41" s="56"/>
      <c r="F41" s="16" t="s">
        <v>20</v>
      </c>
      <c r="G41" s="8" t="s">
        <v>99</v>
      </c>
      <c r="H41" s="57"/>
      <c r="I41" s="23">
        <v>120.1</v>
      </c>
      <c r="J41" s="62"/>
      <c r="K41" s="13"/>
      <c r="L41" s="25"/>
      <c r="M41" s="25"/>
      <c r="N41" s="25"/>
      <c r="O41" s="25"/>
      <c r="P41" s="79"/>
      <c r="Q41" s="79"/>
      <c r="R41" s="8"/>
    </row>
    <row r="42" spans="1:18" ht="30" customHeight="1">
      <c r="A42" s="5">
        <v>40</v>
      </c>
      <c r="B42" s="52"/>
      <c r="C42" s="72"/>
      <c r="D42" s="21" t="s">
        <v>133</v>
      </c>
      <c r="E42" s="56"/>
      <c r="F42" s="16" t="s">
        <v>20</v>
      </c>
      <c r="G42" s="8" t="s">
        <v>99</v>
      </c>
      <c r="H42" s="57"/>
      <c r="I42" s="9">
        <v>46</v>
      </c>
      <c r="J42" s="62"/>
      <c r="K42" s="13"/>
      <c r="L42" s="25"/>
      <c r="M42" s="25"/>
      <c r="N42" s="25"/>
      <c r="O42" s="25"/>
      <c r="P42" s="79"/>
      <c r="Q42" s="79"/>
      <c r="R42" s="8"/>
    </row>
    <row r="43" spans="1:18" ht="30" customHeight="1">
      <c r="A43" s="5">
        <v>41</v>
      </c>
      <c r="B43" s="52"/>
      <c r="C43" s="72"/>
      <c r="D43" s="17" t="s">
        <v>134</v>
      </c>
      <c r="E43" s="56"/>
      <c r="F43" s="24" t="s">
        <v>20</v>
      </c>
      <c r="G43" s="8" t="s">
        <v>135</v>
      </c>
      <c r="H43" s="57"/>
      <c r="I43" s="9">
        <v>87</v>
      </c>
      <c r="J43" s="62"/>
      <c r="K43" s="13"/>
      <c r="L43" s="25"/>
      <c r="M43" s="25"/>
      <c r="N43" s="25"/>
      <c r="O43" s="25"/>
      <c r="P43" s="79"/>
      <c r="Q43" s="79"/>
      <c r="R43" s="8"/>
    </row>
    <row r="44" spans="1:18" ht="30" customHeight="1">
      <c r="A44" s="5">
        <v>42</v>
      </c>
      <c r="B44" s="52"/>
      <c r="C44" s="73"/>
      <c r="D44" s="17" t="s">
        <v>136</v>
      </c>
      <c r="E44" s="56"/>
      <c r="F44" s="16" t="s">
        <v>20</v>
      </c>
      <c r="G44" s="8" t="s">
        <v>99</v>
      </c>
      <c r="H44" s="57"/>
      <c r="I44" s="9">
        <v>58</v>
      </c>
      <c r="J44" s="63"/>
      <c r="K44" s="13"/>
      <c r="L44" s="25"/>
      <c r="M44" s="25"/>
      <c r="N44" s="25"/>
      <c r="O44" s="25"/>
      <c r="P44" s="79"/>
      <c r="Q44" s="79"/>
      <c r="R44" s="8"/>
    </row>
    <row r="45" spans="1:18" ht="30" customHeight="1">
      <c r="A45" s="5">
        <v>43</v>
      </c>
      <c r="B45" s="52" t="s">
        <v>137</v>
      </c>
      <c r="C45" s="71" t="s">
        <v>274</v>
      </c>
      <c r="D45" s="35" t="s">
        <v>138</v>
      </c>
      <c r="E45" s="16" t="s">
        <v>139</v>
      </c>
      <c r="F45" s="16" t="s">
        <v>20</v>
      </c>
      <c r="G45" s="8"/>
      <c r="H45" s="58"/>
      <c r="I45" s="9">
        <v>862</v>
      </c>
      <c r="J45" s="61"/>
      <c r="K45" s="14"/>
      <c r="L45" s="41">
        <v>44131</v>
      </c>
      <c r="M45" s="25"/>
      <c r="N45" s="25"/>
      <c r="O45" s="25"/>
      <c r="P45" s="80" t="s">
        <v>296</v>
      </c>
      <c r="Q45" s="80" t="s">
        <v>336</v>
      </c>
      <c r="R45" s="8"/>
    </row>
    <row r="46" spans="1:18" ht="30" customHeight="1">
      <c r="A46" s="5">
        <v>44</v>
      </c>
      <c r="B46" s="52"/>
      <c r="C46" s="72"/>
      <c r="D46" s="35" t="s">
        <v>140</v>
      </c>
      <c r="E46" s="16" t="s">
        <v>139</v>
      </c>
      <c r="F46" s="16" t="s">
        <v>20</v>
      </c>
      <c r="G46" s="8"/>
      <c r="H46" s="87"/>
      <c r="I46" s="9">
        <v>180</v>
      </c>
      <c r="J46" s="62"/>
      <c r="K46" s="14"/>
      <c r="L46" s="41">
        <v>10440</v>
      </c>
      <c r="M46" s="14"/>
      <c r="N46" s="14"/>
      <c r="O46" s="14"/>
      <c r="P46" s="81" t="s">
        <v>297</v>
      </c>
      <c r="Q46" s="81" t="s">
        <v>337</v>
      </c>
      <c r="R46" s="8"/>
    </row>
    <row r="47" spans="1:18" ht="30" customHeight="1">
      <c r="A47" s="5">
        <v>45</v>
      </c>
      <c r="B47" s="52"/>
      <c r="C47" s="73"/>
      <c r="D47" s="35" t="s">
        <v>141</v>
      </c>
      <c r="E47" s="16" t="s">
        <v>139</v>
      </c>
      <c r="F47" s="16" t="s">
        <v>20</v>
      </c>
      <c r="G47" s="8"/>
      <c r="H47" s="59"/>
      <c r="I47" s="9">
        <v>1957.28</v>
      </c>
      <c r="J47" s="63"/>
      <c r="K47" s="14"/>
      <c r="L47" s="41">
        <v>88077.6</v>
      </c>
      <c r="M47" s="14"/>
      <c r="N47" s="14"/>
      <c r="O47" s="14"/>
      <c r="P47" s="80" t="s">
        <v>298</v>
      </c>
      <c r="Q47" s="80" t="s">
        <v>338</v>
      </c>
      <c r="R47" s="8"/>
    </row>
    <row r="48" spans="1:18" s="29" customFormat="1" ht="45" customHeight="1">
      <c r="A48" s="5">
        <v>46</v>
      </c>
      <c r="B48" s="53" t="s">
        <v>142</v>
      </c>
      <c r="C48" s="71" t="s">
        <v>275</v>
      </c>
      <c r="D48" s="33" t="s">
        <v>143</v>
      </c>
      <c r="E48" s="36" t="s">
        <v>144</v>
      </c>
      <c r="F48" s="16" t="s">
        <v>145</v>
      </c>
      <c r="G48" s="8" t="s">
        <v>146</v>
      </c>
      <c r="H48" s="58">
        <v>1317.57</v>
      </c>
      <c r="I48" s="9">
        <v>48.16</v>
      </c>
      <c r="J48" s="61">
        <f>SUM(I64:I65)/SUM(H48:H64)</f>
        <v>0.10539098491920734</v>
      </c>
      <c r="K48" s="13">
        <f>L48/I48</f>
        <v>76.827242524916954</v>
      </c>
      <c r="L48" s="13">
        <v>3700</v>
      </c>
      <c r="M48" s="13"/>
      <c r="N48" s="13"/>
      <c r="O48" s="13">
        <v>7400</v>
      </c>
      <c r="P48" s="77" t="s">
        <v>278</v>
      </c>
      <c r="Q48" s="78" t="s">
        <v>339</v>
      </c>
      <c r="R48" s="28" t="s">
        <v>147</v>
      </c>
    </row>
    <row r="49" spans="1:18" s="29" customFormat="1" ht="30" customHeight="1">
      <c r="A49" s="5">
        <v>47</v>
      </c>
      <c r="B49" s="53"/>
      <c r="C49" s="72"/>
      <c r="D49" s="33" t="s">
        <v>148</v>
      </c>
      <c r="E49" s="36" t="s">
        <v>149</v>
      </c>
      <c r="F49" s="16" t="s">
        <v>145</v>
      </c>
      <c r="G49" s="8" t="s">
        <v>150</v>
      </c>
      <c r="H49" s="87"/>
      <c r="I49" s="9">
        <v>48.44</v>
      </c>
      <c r="J49" s="62"/>
      <c r="K49" s="13">
        <f>L49/I49</f>
        <v>82.57638315441784</v>
      </c>
      <c r="L49" s="13">
        <v>4000</v>
      </c>
      <c r="M49" s="13"/>
      <c r="N49" s="13"/>
      <c r="O49" s="13">
        <f>L49*2</f>
        <v>8000</v>
      </c>
      <c r="P49" s="78" t="s">
        <v>299</v>
      </c>
      <c r="Q49" s="78" t="s">
        <v>340</v>
      </c>
      <c r="R49" s="8" t="s">
        <v>151</v>
      </c>
    </row>
    <row r="50" spans="1:18" s="29" customFormat="1" ht="30" customHeight="1">
      <c r="A50" s="5">
        <v>48</v>
      </c>
      <c r="B50" s="53"/>
      <c r="C50" s="72"/>
      <c r="D50" s="33" t="s">
        <v>152</v>
      </c>
      <c r="E50" s="36" t="s">
        <v>153</v>
      </c>
      <c r="F50" s="16" t="s">
        <v>145</v>
      </c>
      <c r="G50" s="8" t="s">
        <v>154</v>
      </c>
      <c r="H50" s="87"/>
      <c r="I50" s="9">
        <v>70</v>
      </c>
      <c r="J50" s="62"/>
      <c r="K50" s="13">
        <f>L50/I50</f>
        <v>70</v>
      </c>
      <c r="L50" s="13">
        <v>4900</v>
      </c>
      <c r="M50" s="13"/>
      <c r="N50" s="13"/>
      <c r="O50" s="13">
        <f>L50*2</f>
        <v>9800</v>
      </c>
      <c r="P50" s="78" t="s">
        <v>300</v>
      </c>
      <c r="Q50" s="78" t="s">
        <v>341</v>
      </c>
      <c r="R50" s="8" t="s">
        <v>155</v>
      </c>
    </row>
    <row r="51" spans="1:18" s="29" customFormat="1" ht="29.1" customHeight="1">
      <c r="A51" s="5">
        <v>49</v>
      </c>
      <c r="B51" s="53"/>
      <c r="C51" s="72"/>
      <c r="D51" s="53" t="s">
        <v>156</v>
      </c>
      <c r="E51" s="36" t="s">
        <v>157</v>
      </c>
      <c r="F51" s="16" t="s">
        <v>145</v>
      </c>
      <c r="G51" s="8" t="s">
        <v>158</v>
      </c>
      <c r="H51" s="87"/>
      <c r="I51" s="57">
        <v>130.24</v>
      </c>
      <c r="J51" s="62"/>
      <c r="K51" s="67">
        <f>L51/I51</f>
        <v>70.001535626535627</v>
      </c>
      <c r="L51" s="67">
        <v>9117</v>
      </c>
      <c r="M51" s="13"/>
      <c r="N51" s="13"/>
      <c r="O51" s="68">
        <f>L51*2</f>
        <v>18234</v>
      </c>
      <c r="P51" s="82" t="s">
        <v>301</v>
      </c>
      <c r="Q51" s="82" t="s">
        <v>342</v>
      </c>
      <c r="R51" s="8" t="s">
        <v>155</v>
      </c>
    </row>
    <row r="52" spans="1:18" s="29" customFormat="1" ht="29.1" customHeight="1">
      <c r="A52" s="5">
        <v>50</v>
      </c>
      <c r="B52" s="53"/>
      <c r="C52" s="72"/>
      <c r="D52" s="53"/>
      <c r="E52" s="36" t="s">
        <v>159</v>
      </c>
      <c r="F52" s="16" t="s">
        <v>145</v>
      </c>
      <c r="G52" s="16" t="s">
        <v>160</v>
      </c>
      <c r="H52" s="87"/>
      <c r="I52" s="57"/>
      <c r="J52" s="62"/>
      <c r="K52" s="67"/>
      <c r="L52" s="67"/>
      <c r="M52" s="13"/>
      <c r="N52" s="13"/>
      <c r="O52" s="69"/>
      <c r="P52" s="82"/>
      <c r="Q52" s="82"/>
      <c r="R52" s="8"/>
    </row>
    <row r="53" spans="1:18" s="29" customFormat="1" ht="41.1" customHeight="1">
      <c r="A53" s="5">
        <v>51</v>
      </c>
      <c r="B53" s="53"/>
      <c r="C53" s="72"/>
      <c r="D53" s="53" t="s">
        <v>161</v>
      </c>
      <c r="E53" s="36" t="s">
        <v>162</v>
      </c>
      <c r="F53" s="16" t="s">
        <v>145</v>
      </c>
      <c r="G53" s="8" t="s">
        <v>163</v>
      </c>
      <c r="H53" s="87"/>
      <c r="I53" s="57">
        <v>176.4</v>
      </c>
      <c r="J53" s="62"/>
      <c r="K53" s="67">
        <f>L53/I53</f>
        <v>71.428571428571431</v>
      </c>
      <c r="L53" s="67">
        <v>12600</v>
      </c>
      <c r="M53" s="13"/>
      <c r="N53" s="13"/>
      <c r="O53" s="68">
        <v>25200</v>
      </c>
      <c r="P53" s="82" t="s">
        <v>289</v>
      </c>
      <c r="Q53" s="82" t="s">
        <v>329</v>
      </c>
      <c r="R53" s="8"/>
    </row>
    <row r="54" spans="1:18" s="29" customFormat="1" ht="41.1" customHeight="1">
      <c r="A54" s="5">
        <v>52</v>
      </c>
      <c r="B54" s="53"/>
      <c r="C54" s="72"/>
      <c r="D54" s="53"/>
      <c r="E54" s="36" t="s">
        <v>164</v>
      </c>
      <c r="F54" s="16" t="s">
        <v>145</v>
      </c>
      <c r="G54" s="16" t="s">
        <v>165</v>
      </c>
      <c r="H54" s="87"/>
      <c r="I54" s="57"/>
      <c r="J54" s="62"/>
      <c r="K54" s="67"/>
      <c r="L54" s="67"/>
      <c r="M54" s="13"/>
      <c r="N54" s="13"/>
      <c r="O54" s="70"/>
      <c r="P54" s="82"/>
      <c r="Q54" s="82"/>
      <c r="R54" s="8"/>
    </row>
    <row r="55" spans="1:18" s="29" customFormat="1" ht="41.1" customHeight="1">
      <c r="A55" s="5">
        <v>53</v>
      </c>
      <c r="B55" s="53"/>
      <c r="C55" s="72"/>
      <c r="D55" s="53"/>
      <c r="E55" s="36" t="s">
        <v>166</v>
      </c>
      <c r="F55" s="16" t="s">
        <v>145</v>
      </c>
      <c r="G55" s="16" t="s">
        <v>167</v>
      </c>
      <c r="H55" s="87"/>
      <c r="I55" s="57"/>
      <c r="J55" s="62"/>
      <c r="K55" s="67"/>
      <c r="L55" s="67"/>
      <c r="M55" s="13"/>
      <c r="N55" s="13"/>
      <c r="O55" s="69"/>
      <c r="P55" s="82"/>
      <c r="Q55" s="82"/>
      <c r="R55" s="8"/>
    </row>
    <row r="56" spans="1:18" s="29" customFormat="1" ht="30" customHeight="1">
      <c r="A56" s="5">
        <v>54</v>
      </c>
      <c r="B56" s="53"/>
      <c r="C56" s="72"/>
      <c r="D56" s="53" t="s">
        <v>168</v>
      </c>
      <c r="E56" s="36" t="s">
        <v>169</v>
      </c>
      <c r="F56" s="16" t="s">
        <v>145</v>
      </c>
      <c r="G56" s="16" t="s">
        <v>170</v>
      </c>
      <c r="H56" s="87"/>
      <c r="I56" s="57">
        <v>177.7</v>
      </c>
      <c r="J56" s="62"/>
      <c r="K56" s="67">
        <f>L56/I56</f>
        <v>65.002813731007322</v>
      </c>
      <c r="L56" s="67">
        <v>11551</v>
      </c>
      <c r="M56" s="13"/>
      <c r="N56" s="13"/>
      <c r="O56" s="68">
        <v>23102</v>
      </c>
      <c r="P56" s="82" t="s">
        <v>302</v>
      </c>
      <c r="Q56" s="82" t="s">
        <v>342</v>
      </c>
      <c r="R56" s="53" t="s">
        <v>155</v>
      </c>
    </row>
    <row r="57" spans="1:18" s="29" customFormat="1" ht="30" customHeight="1">
      <c r="A57" s="5">
        <v>55</v>
      </c>
      <c r="B57" s="53"/>
      <c r="C57" s="72"/>
      <c r="D57" s="53"/>
      <c r="E57" s="36" t="s">
        <v>171</v>
      </c>
      <c r="F57" s="16" t="s">
        <v>145</v>
      </c>
      <c r="G57" s="16" t="s">
        <v>172</v>
      </c>
      <c r="H57" s="87"/>
      <c r="I57" s="57"/>
      <c r="J57" s="62"/>
      <c r="K57" s="67"/>
      <c r="L57" s="67"/>
      <c r="M57" s="13"/>
      <c r="N57" s="13"/>
      <c r="O57" s="70"/>
      <c r="P57" s="82"/>
      <c r="Q57" s="82"/>
      <c r="R57" s="53"/>
    </row>
    <row r="58" spans="1:18" s="29" customFormat="1" ht="30" customHeight="1">
      <c r="A58" s="5">
        <v>56</v>
      </c>
      <c r="B58" s="53"/>
      <c r="C58" s="72"/>
      <c r="D58" s="53"/>
      <c r="E58" s="36" t="s">
        <v>173</v>
      </c>
      <c r="F58" s="16" t="s">
        <v>145</v>
      </c>
      <c r="G58" s="16" t="s">
        <v>174</v>
      </c>
      <c r="H58" s="87"/>
      <c r="I58" s="57"/>
      <c r="J58" s="62"/>
      <c r="K58" s="67"/>
      <c r="L58" s="67"/>
      <c r="M58" s="13"/>
      <c r="N58" s="13"/>
      <c r="O58" s="69"/>
      <c r="P58" s="82"/>
      <c r="Q58" s="82"/>
      <c r="R58" s="53"/>
    </row>
    <row r="59" spans="1:18" s="29" customFormat="1" ht="30" customHeight="1">
      <c r="A59" s="5">
        <v>57</v>
      </c>
      <c r="B59" s="53"/>
      <c r="C59" s="72"/>
      <c r="D59" s="33" t="s">
        <v>175</v>
      </c>
      <c r="E59" s="8"/>
      <c r="F59" s="16" t="s">
        <v>145</v>
      </c>
      <c r="G59" s="8" t="s">
        <v>176</v>
      </c>
      <c r="H59" s="87"/>
      <c r="I59" s="9">
        <v>177.7</v>
      </c>
      <c r="J59" s="62"/>
      <c r="K59" s="13">
        <f t="shared" ref="K59:K63" si="4">L59/I59</f>
        <v>60.213843556556</v>
      </c>
      <c r="L59" s="13">
        <v>10700</v>
      </c>
      <c r="M59" s="13"/>
      <c r="N59" s="13"/>
      <c r="O59" s="13">
        <f t="shared" ref="O59:O64" si="5">L59*2</f>
        <v>21400</v>
      </c>
      <c r="P59" s="78" t="s">
        <v>305</v>
      </c>
      <c r="Q59" s="78" t="s">
        <v>343</v>
      </c>
      <c r="R59" s="8" t="s">
        <v>177</v>
      </c>
    </row>
    <row r="60" spans="1:18" s="29" customFormat="1" ht="30" customHeight="1">
      <c r="A60" s="5">
        <v>58</v>
      </c>
      <c r="B60" s="53"/>
      <c r="C60" s="72"/>
      <c r="D60" s="33" t="s">
        <v>178</v>
      </c>
      <c r="E60" s="8"/>
      <c r="F60" s="16" t="s">
        <v>145</v>
      </c>
      <c r="G60" s="8" t="s">
        <v>179</v>
      </c>
      <c r="H60" s="87"/>
      <c r="I60" s="9">
        <v>53.91</v>
      </c>
      <c r="J60" s="62"/>
      <c r="K60" s="13">
        <f t="shared" si="4"/>
        <v>74.995362641439442</v>
      </c>
      <c r="L60" s="13">
        <v>4043</v>
      </c>
      <c r="M60" s="13"/>
      <c r="N60" s="13"/>
      <c r="O60" s="13">
        <v>8086.5</v>
      </c>
      <c r="P60" s="78" t="s">
        <v>313</v>
      </c>
      <c r="Q60" s="78" t="s">
        <v>344</v>
      </c>
      <c r="R60" s="8" t="s">
        <v>180</v>
      </c>
    </row>
    <row r="61" spans="1:18" s="29" customFormat="1" ht="30" customHeight="1">
      <c r="A61" s="5">
        <v>59</v>
      </c>
      <c r="B61" s="53"/>
      <c r="C61" s="72"/>
      <c r="D61" s="33" t="s">
        <v>181</v>
      </c>
      <c r="E61" s="8"/>
      <c r="F61" s="16" t="s">
        <v>145</v>
      </c>
      <c r="G61" s="8" t="s">
        <v>182</v>
      </c>
      <c r="H61" s="87"/>
      <c r="I61" s="9">
        <v>112</v>
      </c>
      <c r="J61" s="62"/>
      <c r="K61" s="13">
        <f t="shared" si="4"/>
        <v>60</v>
      </c>
      <c r="L61" s="14">
        <v>6720</v>
      </c>
      <c r="M61" s="13"/>
      <c r="N61" s="13"/>
      <c r="O61" s="13">
        <f t="shared" si="5"/>
        <v>13440</v>
      </c>
      <c r="P61" s="83" t="s">
        <v>314</v>
      </c>
      <c r="Q61" s="83" t="s">
        <v>345</v>
      </c>
      <c r="R61" s="8" t="s">
        <v>180</v>
      </c>
    </row>
    <row r="62" spans="1:18" s="29" customFormat="1" ht="30" customHeight="1">
      <c r="A62" s="5">
        <v>60</v>
      </c>
      <c r="B62" s="53"/>
      <c r="C62" s="72"/>
      <c r="D62" s="37" t="s">
        <v>168</v>
      </c>
      <c r="E62" s="36" t="s">
        <v>183</v>
      </c>
      <c r="F62" s="16" t="s">
        <v>145</v>
      </c>
      <c r="G62" s="8" t="s">
        <v>184</v>
      </c>
      <c r="H62" s="87"/>
      <c r="I62" s="9">
        <v>74.16</v>
      </c>
      <c r="J62" s="62"/>
      <c r="K62" s="13">
        <f t="shared" si="4"/>
        <v>53.937432578209282</v>
      </c>
      <c r="L62" s="13">
        <v>4000</v>
      </c>
      <c r="M62" s="13"/>
      <c r="N62" s="13"/>
      <c r="O62" s="13"/>
      <c r="P62" s="83"/>
      <c r="Q62" s="83"/>
      <c r="R62" s="43" t="s">
        <v>185</v>
      </c>
    </row>
    <row r="63" spans="1:18" s="29" customFormat="1" ht="30" customHeight="1">
      <c r="A63" s="5">
        <v>61</v>
      </c>
      <c r="B63" s="53"/>
      <c r="C63" s="72"/>
      <c r="D63" s="38" t="s">
        <v>186</v>
      </c>
      <c r="E63" s="39" t="s">
        <v>187</v>
      </c>
      <c r="F63" s="16" t="s">
        <v>145</v>
      </c>
      <c r="G63" s="8" t="s">
        <v>188</v>
      </c>
      <c r="H63" s="87"/>
      <c r="I63" s="9">
        <v>110</v>
      </c>
      <c r="J63" s="62"/>
      <c r="K63" s="13">
        <f t="shared" si="4"/>
        <v>76</v>
      </c>
      <c r="L63" s="13">
        <v>8360</v>
      </c>
      <c r="M63" s="13"/>
      <c r="N63" s="13"/>
      <c r="O63" s="13"/>
      <c r="P63" s="78" t="s">
        <v>315</v>
      </c>
      <c r="Q63" s="78" t="s">
        <v>346</v>
      </c>
      <c r="R63" s="28" t="s">
        <v>189</v>
      </c>
    </row>
    <row r="64" spans="1:18" s="29" customFormat="1" ht="30" customHeight="1">
      <c r="A64" s="5">
        <v>62</v>
      </c>
      <c r="B64" s="53"/>
      <c r="C64" s="72"/>
      <c r="D64" s="33" t="s">
        <v>190</v>
      </c>
      <c r="E64" s="39" t="s">
        <v>187</v>
      </c>
      <c r="F64" s="16" t="s">
        <v>145</v>
      </c>
      <c r="G64" s="8" t="s">
        <v>191</v>
      </c>
      <c r="H64" s="87"/>
      <c r="I64" s="9">
        <v>68.88</v>
      </c>
      <c r="J64" s="63"/>
      <c r="K64" s="13"/>
      <c r="L64" s="13"/>
      <c r="M64" s="13"/>
      <c r="N64" s="13"/>
      <c r="O64" s="13">
        <f t="shared" si="5"/>
        <v>0</v>
      </c>
      <c r="P64" s="78"/>
      <c r="Q64" s="78"/>
      <c r="R64" s="8" t="s">
        <v>192</v>
      </c>
    </row>
    <row r="65" spans="1:18" s="29" customFormat="1" ht="30" customHeight="1">
      <c r="A65" s="5">
        <v>63</v>
      </c>
      <c r="B65" s="53"/>
      <c r="C65" s="73"/>
      <c r="D65" s="33" t="s">
        <v>193</v>
      </c>
      <c r="E65" s="36" t="s">
        <v>194</v>
      </c>
      <c r="F65" s="16" t="s">
        <v>145</v>
      </c>
      <c r="G65" s="8" t="s">
        <v>195</v>
      </c>
      <c r="H65" s="59"/>
      <c r="I65" s="9">
        <v>69.98</v>
      </c>
      <c r="J65" s="62"/>
      <c r="K65" s="13"/>
      <c r="L65" s="13"/>
      <c r="M65" s="13"/>
      <c r="N65" s="13"/>
      <c r="O65" s="13"/>
      <c r="P65" s="78"/>
      <c r="Q65" s="78"/>
      <c r="R65" s="8" t="s">
        <v>196</v>
      </c>
    </row>
    <row r="66" spans="1:18" s="29" customFormat="1" ht="30" customHeight="1">
      <c r="A66" s="5">
        <v>64</v>
      </c>
      <c r="B66" s="53" t="s">
        <v>197</v>
      </c>
      <c r="C66" s="74" t="s">
        <v>276</v>
      </c>
      <c r="D66" s="44" t="s">
        <v>198</v>
      </c>
      <c r="E66" s="8" t="s">
        <v>199</v>
      </c>
      <c r="F66" s="16" t="s">
        <v>145</v>
      </c>
      <c r="G66" s="44" t="s">
        <v>200</v>
      </c>
      <c r="H66" s="58">
        <v>637.28</v>
      </c>
      <c r="I66" s="45">
        <v>102</v>
      </c>
      <c r="J66" s="64">
        <v>0</v>
      </c>
      <c r="K66" s="13">
        <f t="shared" ref="K66:K92" si="6">L66/I66</f>
        <v>46.078431372549019</v>
      </c>
      <c r="L66" s="14">
        <v>4700</v>
      </c>
      <c r="M66" s="13"/>
      <c r="N66" s="13"/>
      <c r="O66" s="13">
        <f t="shared" ref="O66:O72" si="7">L66*2</f>
        <v>9400</v>
      </c>
      <c r="P66" s="83" t="s">
        <v>316</v>
      </c>
      <c r="Q66" s="83" t="s">
        <v>347</v>
      </c>
      <c r="R66" s="8"/>
    </row>
    <row r="67" spans="1:18" s="29" customFormat="1" ht="30" customHeight="1">
      <c r="A67" s="5">
        <v>65</v>
      </c>
      <c r="B67" s="53"/>
      <c r="C67" s="75"/>
      <c r="D67" s="44" t="s">
        <v>201</v>
      </c>
      <c r="E67" s="8" t="s">
        <v>202</v>
      </c>
      <c r="F67" s="16" t="s">
        <v>145</v>
      </c>
      <c r="G67" s="44" t="s">
        <v>203</v>
      </c>
      <c r="H67" s="87"/>
      <c r="I67" s="45">
        <v>103</v>
      </c>
      <c r="J67" s="65"/>
      <c r="K67" s="13">
        <f t="shared" si="6"/>
        <v>38.834951456310677</v>
      </c>
      <c r="L67" s="14">
        <v>4000</v>
      </c>
      <c r="M67" s="13"/>
      <c r="N67" s="13"/>
      <c r="O67" s="13">
        <f t="shared" si="7"/>
        <v>8000</v>
      </c>
      <c r="P67" s="83" t="s">
        <v>304</v>
      </c>
      <c r="Q67" s="83" t="s">
        <v>348</v>
      </c>
      <c r="R67" s="8"/>
    </row>
    <row r="68" spans="1:18" s="29" customFormat="1" ht="30" customHeight="1">
      <c r="A68" s="5">
        <v>66</v>
      </c>
      <c r="B68" s="53"/>
      <c r="C68" s="75"/>
      <c r="D68" s="44" t="s">
        <v>204</v>
      </c>
      <c r="E68" s="8" t="s">
        <v>199</v>
      </c>
      <c r="F68" s="16" t="s">
        <v>145</v>
      </c>
      <c r="G68" s="44" t="s">
        <v>205</v>
      </c>
      <c r="H68" s="87"/>
      <c r="I68" s="45">
        <v>87</v>
      </c>
      <c r="J68" s="65"/>
      <c r="K68" s="13">
        <f t="shared" si="6"/>
        <v>34.482758620689658</v>
      </c>
      <c r="L68" s="14">
        <v>3000</v>
      </c>
      <c r="M68" s="13"/>
      <c r="N68" s="13"/>
      <c r="O68" s="13">
        <f t="shared" si="7"/>
        <v>6000</v>
      </c>
      <c r="P68" s="83" t="s">
        <v>317</v>
      </c>
      <c r="Q68" s="83" t="s">
        <v>349</v>
      </c>
      <c r="R68" s="8" t="s">
        <v>206</v>
      </c>
    </row>
    <row r="69" spans="1:18" s="29" customFormat="1" ht="30" customHeight="1">
      <c r="A69" s="5">
        <v>67</v>
      </c>
      <c r="B69" s="53"/>
      <c r="C69" s="75"/>
      <c r="D69" s="44" t="s">
        <v>207</v>
      </c>
      <c r="E69" s="8" t="s">
        <v>208</v>
      </c>
      <c r="F69" s="16" t="s">
        <v>145</v>
      </c>
      <c r="G69" s="44" t="s">
        <v>209</v>
      </c>
      <c r="H69" s="87"/>
      <c r="I69" s="45">
        <v>83</v>
      </c>
      <c r="J69" s="65"/>
      <c r="K69" s="13">
        <f t="shared" si="6"/>
        <v>42.168674698795179</v>
      </c>
      <c r="L69" s="14">
        <v>3500</v>
      </c>
      <c r="M69" s="13"/>
      <c r="N69" s="13"/>
      <c r="O69" s="13">
        <f t="shared" si="7"/>
        <v>7000</v>
      </c>
      <c r="P69" s="83" t="s">
        <v>318</v>
      </c>
      <c r="Q69" s="83" t="s">
        <v>350</v>
      </c>
      <c r="R69" s="8"/>
    </row>
    <row r="70" spans="1:18" s="29" customFormat="1" ht="30" customHeight="1">
      <c r="A70" s="5">
        <v>68</v>
      </c>
      <c r="B70" s="53"/>
      <c r="C70" s="75"/>
      <c r="D70" s="44" t="s">
        <v>210</v>
      </c>
      <c r="E70" s="8" t="s">
        <v>211</v>
      </c>
      <c r="F70" s="16" t="s">
        <v>145</v>
      </c>
      <c r="G70" s="44" t="s">
        <v>212</v>
      </c>
      <c r="H70" s="87"/>
      <c r="I70" s="45">
        <v>81</v>
      </c>
      <c r="J70" s="65"/>
      <c r="K70" s="13">
        <f t="shared" si="6"/>
        <v>46.913580246913583</v>
      </c>
      <c r="L70" s="14">
        <v>3800</v>
      </c>
      <c r="M70" s="13"/>
      <c r="N70" s="13"/>
      <c r="O70" s="13">
        <v>9600</v>
      </c>
      <c r="P70" s="83"/>
      <c r="Q70" s="83"/>
      <c r="R70" s="28" t="s">
        <v>213</v>
      </c>
    </row>
    <row r="71" spans="1:18" s="29" customFormat="1" ht="30" customHeight="1">
      <c r="A71" s="5">
        <v>69</v>
      </c>
      <c r="B71" s="53"/>
      <c r="C71" s="75"/>
      <c r="D71" s="44" t="s">
        <v>214</v>
      </c>
      <c r="E71" s="8" t="s">
        <v>199</v>
      </c>
      <c r="F71" s="16" t="s">
        <v>145</v>
      </c>
      <c r="G71" s="44" t="s">
        <v>215</v>
      </c>
      <c r="H71" s="87"/>
      <c r="I71" s="45">
        <v>102</v>
      </c>
      <c r="J71" s="65"/>
      <c r="K71" s="13">
        <f t="shared" si="6"/>
        <v>42.156862745098039</v>
      </c>
      <c r="L71" s="14">
        <v>4300</v>
      </c>
      <c r="M71" s="13"/>
      <c r="N71" s="13"/>
      <c r="O71" s="13">
        <f t="shared" si="7"/>
        <v>8600</v>
      </c>
      <c r="P71" s="77" t="s">
        <v>278</v>
      </c>
      <c r="Q71" s="83" t="s">
        <v>342</v>
      </c>
      <c r="R71" s="8"/>
    </row>
    <row r="72" spans="1:18" s="29" customFormat="1" ht="30" customHeight="1">
      <c r="A72" s="5">
        <v>70</v>
      </c>
      <c r="B72" s="53"/>
      <c r="C72" s="76"/>
      <c r="D72" s="44" t="s">
        <v>216</v>
      </c>
      <c r="E72" s="8" t="s">
        <v>217</v>
      </c>
      <c r="F72" s="16" t="s">
        <v>145</v>
      </c>
      <c r="G72" s="44" t="s">
        <v>218</v>
      </c>
      <c r="H72" s="59"/>
      <c r="I72" s="45">
        <v>83</v>
      </c>
      <c r="J72" s="66"/>
      <c r="K72" s="13">
        <f t="shared" si="6"/>
        <v>42.168674698795179</v>
      </c>
      <c r="L72" s="14">
        <v>3500</v>
      </c>
      <c r="M72" s="13"/>
      <c r="N72" s="13"/>
      <c r="O72" s="13">
        <f t="shared" si="7"/>
        <v>7000</v>
      </c>
      <c r="P72" s="83" t="s">
        <v>319</v>
      </c>
      <c r="Q72" s="83" t="s">
        <v>351</v>
      </c>
      <c r="R72" s="8"/>
    </row>
    <row r="73" spans="1:18" s="29" customFormat="1" ht="30" customHeight="1">
      <c r="A73" s="5">
        <v>71</v>
      </c>
      <c r="B73" s="53" t="s">
        <v>145</v>
      </c>
      <c r="C73" s="71" t="s">
        <v>277</v>
      </c>
      <c r="D73" s="33" t="s">
        <v>219</v>
      </c>
      <c r="E73" s="56" t="s">
        <v>220</v>
      </c>
      <c r="F73" s="16" t="s">
        <v>20</v>
      </c>
      <c r="G73" s="8" t="s">
        <v>221</v>
      </c>
      <c r="H73" s="60">
        <v>19169.060000000001</v>
      </c>
      <c r="I73" s="9">
        <v>210</v>
      </c>
      <c r="J73" s="61">
        <f>I93/H73</f>
        <v>1.5128545687686302E-2</v>
      </c>
      <c r="K73" s="13">
        <f t="shared" si="6"/>
        <v>180.95238095238096</v>
      </c>
      <c r="L73" s="13">
        <v>38000</v>
      </c>
      <c r="M73" s="13">
        <v>8000</v>
      </c>
      <c r="N73" s="13"/>
      <c r="O73" s="13">
        <v>150000</v>
      </c>
      <c r="P73" s="78" t="s">
        <v>306</v>
      </c>
      <c r="Q73" s="78" t="s">
        <v>352</v>
      </c>
      <c r="R73" s="8"/>
    </row>
    <row r="74" spans="1:18" s="29" customFormat="1" ht="30" customHeight="1">
      <c r="A74" s="5">
        <v>72</v>
      </c>
      <c r="B74" s="53"/>
      <c r="C74" s="72"/>
      <c r="D74" s="33" t="s">
        <v>222</v>
      </c>
      <c r="E74" s="56"/>
      <c r="F74" s="16" t="s">
        <v>20</v>
      </c>
      <c r="G74" s="8" t="s">
        <v>223</v>
      </c>
      <c r="H74" s="60"/>
      <c r="I74" s="9">
        <v>15</v>
      </c>
      <c r="J74" s="62"/>
      <c r="K74" s="13">
        <f t="shared" si="6"/>
        <v>333.33333333333331</v>
      </c>
      <c r="L74" s="13">
        <v>5000</v>
      </c>
      <c r="M74" s="13">
        <v>1000</v>
      </c>
      <c r="N74" s="13"/>
      <c r="O74" s="13">
        <v>20000</v>
      </c>
      <c r="P74" s="78" t="s">
        <v>320</v>
      </c>
      <c r="Q74" s="78" t="s">
        <v>353</v>
      </c>
      <c r="R74" s="8"/>
    </row>
    <row r="75" spans="1:18" s="29" customFormat="1" ht="30" customHeight="1">
      <c r="A75" s="5">
        <v>73</v>
      </c>
      <c r="B75" s="53"/>
      <c r="C75" s="72"/>
      <c r="D75" s="33" t="s">
        <v>224</v>
      </c>
      <c r="E75" s="56"/>
      <c r="F75" s="16" t="s">
        <v>20</v>
      </c>
      <c r="G75" s="8" t="s">
        <v>225</v>
      </c>
      <c r="H75" s="60"/>
      <c r="I75" s="9">
        <v>80</v>
      </c>
      <c r="J75" s="62"/>
      <c r="K75" s="13">
        <f t="shared" si="6"/>
        <v>75</v>
      </c>
      <c r="L75" s="13">
        <v>6000</v>
      </c>
      <c r="M75" s="13">
        <v>3000</v>
      </c>
      <c r="N75" s="13"/>
      <c r="O75" s="13">
        <v>30000</v>
      </c>
      <c r="P75" s="78" t="s">
        <v>321</v>
      </c>
      <c r="Q75" s="78" t="s">
        <v>354</v>
      </c>
      <c r="R75" s="8"/>
    </row>
    <row r="76" spans="1:18" s="29" customFormat="1" ht="30" customHeight="1">
      <c r="A76" s="5">
        <v>74</v>
      </c>
      <c r="B76" s="53"/>
      <c r="C76" s="72"/>
      <c r="D76" s="33" t="s">
        <v>226</v>
      </c>
      <c r="E76" s="56"/>
      <c r="F76" s="16" t="s">
        <v>20</v>
      </c>
      <c r="G76" s="8" t="s">
        <v>227</v>
      </c>
      <c r="H76" s="60"/>
      <c r="I76" s="9">
        <v>15</v>
      </c>
      <c r="J76" s="62"/>
      <c r="K76" s="13">
        <f t="shared" si="6"/>
        <v>210</v>
      </c>
      <c r="L76" s="13">
        <v>3150</v>
      </c>
      <c r="M76" s="13">
        <v>1100</v>
      </c>
      <c r="N76" s="13"/>
      <c r="O76" s="13">
        <v>10000</v>
      </c>
      <c r="P76" s="78" t="s">
        <v>322</v>
      </c>
      <c r="Q76" s="78" t="s">
        <v>355</v>
      </c>
      <c r="R76" s="8"/>
    </row>
    <row r="77" spans="1:18" s="29" customFormat="1" ht="30" customHeight="1">
      <c r="A77" s="5">
        <v>75</v>
      </c>
      <c r="B77" s="53"/>
      <c r="C77" s="72"/>
      <c r="D77" s="33" t="s">
        <v>228</v>
      </c>
      <c r="E77" s="56"/>
      <c r="F77" s="16" t="s">
        <v>20</v>
      </c>
      <c r="G77" s="8" t="s">
        <v>229</v>
      </c>
      <c r="H77" s="60"/>
      <c r="I77" s="9">
        <v>1000</v>
      </c>
      <c r="J77" s="62"/>
      <c r="K77" s="13">
        <f t="shared" si="6"/>
        <v>49.14</v>
      </c>
      <c r="L77" s="13">
        <v>49140</v>
      </c>
      <c r="M77" s="13">
        <v>32760</v>
      </c>
      <c r="N77" s="13"/>
      <c r="O77" s="13">
        <v>300000</v>
      </c>
      <c r="P77" s="78" t="s">
        <v>323</v>
      </c>
      <c r="Q77" s="78" t="s">
        <v>356</v>
      </c>
      <c r="R77" s="8"/>
    </row>
    <row r="78" spans="1:18" s="29" customFormat="1" ht="30" customHeight="1">
      <c r="A78" s="5">
        <v>76</v>
      </c>
      <c r="B78" s="53"/>
      <c r="C78" s="72"/>
      <c r="D78" s="33" t="s">
        <v>230</v>
      </c>
      <c r="E78" s="56"/>
      <c r="F78" s="16" t="s">
        <v>20</v>
      </c>
      <c r="G78" s="8" t="s">
        <v>231</v>
      </c>
      <c r="H78" s="60"/>
      <c r="I78" s="9">
        <v>1100</v>
      </c>
      <c r="J78" s="62"/>
      <c r="K78" s="13">
        <f t="shared" si="6"/>
        <v>62</v>
      </c>
      <c r="L78" s="13">
        <v>68200</v>
      </c>
      <c r="M78" s="13">
        <v>1800</v>
      </c>
      <c r="N78" s="13"/>
      <c r="O78" s="13">
        <v>200000</v>
      </c>
      <c r="P78" s="78" t="s">
        <v>306</v>
      </c>
      <c r="Q78" s="78" t="s">
        <v>357</v>
      </c>
      <c r="R78" s="8"/>
    </row>
    <row r="79" spans="1:18" s="29" customFormat="1" ht="30" customHeight="1">
      <c r="A79" s="5">
        <v>77</v>
      </c>
      <c r="B79" s="53"/>
      <c r="C79" s="72"/>
      <c r="D79" s="33" t="s">
        <v>232</v>
      </c>
      <c r="E79" s="56"/>
      <c r="F79" s="16" t="s">
        <v>20</v>
      </c>
      <c r="G79" s="8" t="s">
        <v>233</v>
      </c>
      <c r="H79" s="60"/>
      <c r="I79" s="9">
        <v>650</v>
      </c>
      <c r="J79" s="62"/>
      <c r="K79" s="13">
        <f t="shared" si="6"/>
        <v>52.584615384615383</v>
      </c>
      <c r="L79" s="13">
        <v>34180</v>
      </c>
      <c r="M79" s="13">
        <v>11600</v>
      </c>
      <c r="N79" s="13"/>
      <c r="O79" s="13">
        <v>100000</v>
      </c>
      <c r="P79" s="78" t="s">
        <v>310</v>
      </c>
      <c r="Q79" s="78" t="s">
        <v>358</v>
      </c>
      <c r="R79" s="8"/>
    </row>
    <row r="80" spans="1:18" s="29" customFormat="1" ht="30" customHeight="1">
      <c r="A80" s="5">
        <v>78</v>
      </c>
      <c r="B80" s="53"/>
      <c r="C80" s="72"/>
      <c r="D80" s="33" t="s">
        <v>234</v>
      </c>
      <c r="E80" s="56"/>
      <c r="F80" s="16" t="s">
        <v>20</v>
      </c>
      <c r="G80" s="8" t="s">
        <v>235</v>
      </c>
      <c r="H80" s="60"/>
      <c r="I80" s="9">
        <v>25</v>
      </c>
      <c r="J80" s="62"/>
      <c r="K80" s="13">
        <f t="shared" si="6"/>
        <v>64</v>
      </c>
      <c r="L80" s="13">
        <v>1600</v>
      </c>
      <c r="M80" s="13">
        <v>1000</v>
      </c>
      <c r="N80" s="13"/>
      <c r="O80" s="13">
        <v>5200</v>
      </c>
      <c r="P80" s="77" t="s">
        <v>278</v>
      </c>
      <c r="Q80" s="78" t="s">
        <v>279</v>
      </c>
      <c r="R80" s="8"/>
    </row>
    <row r="81" spans="1:18" s="29" customFormat="1" ht="30" customHeight="1">
      <c r="A81" s="5">
        <v>79</v>
      </c>
      <c r="B81" s="53"/>
      <c r="C81" s="72"/>
      <c r="D81" s="33" t="s">
        <v>236</v>
      </c>
      <c r="E81" s="56"/>
      <c r="F81" s="16" t="s">
        <v>20</v>
      </c>
      <c r="G81" s="8" t="s">
        <v>237</v>
      </c>
      <c r="H81" s="60"/>
      <c r="I81" s="9">
        <v>100</v>
      </c>
      <c r="J81" s="62"/>
      <c r="K81" s="13">
        <f t="shared" si="6"/>
        <v>45.6</v>
      </c>
      <c r="L81" s="13">
        <v>4560</v>
      </c>
      <c r="M81" s="13">
        <v>3040</v>
      </c>
      <c r="N81" s="13"/>
      <c r="O81" s="13">
        <v>15200</v>
      </c>
      <c r="P81" s="78" t="s">
        <v>304</v>
      </c>
      <c r="Q81" s="78" t="s">
        <v>348</v>
      </c>
      <c r="R81" s="8"/>
    </row>
    <row r="82" spans="1:18" s="29" customFormat="1" ht="30" customHeight="1">
      <c r="A82" s="5">
        <v>80</v>
      </c>
      <c r="B82" s="53"/>
      <c r="C82" s="72"/>
      <c r="D82" s="33" t="s">
        <v>238</v>
      </c>
      <c r="E82" s="56"/>
      <c r="F82" s="16" t="s">
        <v>20</v>
      </c>
      <c r="G82" s="8" t="s">
        <v>239</v>
      </c>
      <c r="H82" s="60"/>
      <c r="I82" s="9">
        <v>50</v>
      </c>
      <c r="J82" s="62"/>
      <c r="K82" s="13">
        <f t="shared" si="6"/>
        <v>44</v>
      </c>
      <c r="L82" s="13">
        <v>2200</v>
      </c>
      <c r="M82" s="13">
        <v>1800</v>
      </c>
      <c r="N82" s="13"/>
      <c r="O82" s="13">
        <v>7600</v>
      </c>
      <c r="P82" s="78" t="s">
        <v>312</v>
      </c>
      <c r="Q82" s="78" t="s">
        <v>360</v>
      </c>
      <c r="R82" s="8" t="s">
        <v>240</v>
      </c>
    </row>
    <row r="83" spans="1:18" s="29" customFormat="1" ht="30" customHeight="1">
      <c r="A83" s="5">
        <v>81</v>
      </c>
      <c r="B83" s="53"/>
      <c r="C83" s="72"/>
      <c r="D83" s="33" t="s">
        <v>241</v>
      </c>
      <c r="E83" s="56"/>
      <c r="F83" s="16" t="s">
        <v>20</v>
      </c>
      <c r="G83" s="8" t="s">
        <v>242</v>
      </c>
      <c r="H83" s="60"/>
      <c r="I83" s="9">
        <v>50</v>
      </c>
      <c r="J83" s="62"/>
      <c r="K83" s="13">
        <f t="shared" si="6"/>
        <v>50</v>
      </c>
      <c r="L83" s="13">
        <v>2500</v>
      </c>
      <c r="M83" s="13">
        <v>2000</v>
      </c>
      <c r="N83" s="13"/>
      <c r="O83" s="13">
        <v>9000</v>
      </c>
      <c r="P83" s="78" t="s">
        <v>311</v>
      </c>
      <c r="Q83" s="78" t="s">
        <v>361</v>
      </c>
      <c r="R83" s="8"/>
    </row>
    <row r="84" spans="1:18" s="29" customFormat="1" ht="30" customHeight="1">
      <c r="A84" s="5">
        <v>82</v>
      </c>
      <c r="B84" s="53"/>
      <c r="C84" s="72"/>
      <c r="D84" s="33" t="s">
        <v>243</v>
      </c>
      <c r="E84" s="56"/>
      <c r="F84" s="16" t="s">
        <v>20</v>
      </c>
      <c r="G84" s="8" t="s">
        <v>244</v>
      </c>
      <c r="H84" s="60"/>
      <c r="I84" s="9">
        <v>43</v>
      </c>
      <c r="J84" s="62"/>
      <c r="K84" s="13">
        <f t="shared" si="6"/>
        <v>41.860465116279073</v>
      </c>
      <c r="L84" s="13">
        <v>1800</v>
      </c>
      <c r="M84" s="13">
        <v>1200</v>
      </c>
      <c r="N84" s="13"/>
      <c r="O84" s="13">
        <v>6000</v>
      </c>
      <c r="P84" s="78" t="s">
        <v>303</v>
      </c>
      <c r="Q84" s="78" t="s">
        <v>358</v>
      </c>
      <c r="R84" s="8"/>
    </row>
    <row r="85" spans="1:18" s="29" customFormat="1" ht="30" customHeight="1">
      <c r="A85" s="5">
        <v>83</v>
      </c>
      <c r="B85" s="53"/>
      <c r="C85" s="72"/>
      <c r="D85" s="33" t="s">
        <v>245</v>
      </c>
      <c r="E85" s="56"/>
      <c r="F85" s="16" t="s">
        <v>20</v>
      </c>
      <c r="G85" s="8" t="s">
        <v>246</v>
      </c>
      <c r="H85" s="60"/>
      <c r="I85" s="9">
        <v>700</v>
      </c>
      <c r="J85" s="62"/>
      <c r="K85" s="13">
        <f t="shared" si="6"/>
        <v>45.160714285714285</v>
      </c>
      <c r="L85" s="13">
        <v>31612.5</v>
      </c>
      <c r="M85" s="13">
        <v>18000</v>
      </c>
      <c r="N85" s="13"/>
      <c r="O85" s="13">
        <v>100000</v>
      </c>
      <c r="P85" s="78" t="s">
        <v>310</v>
      </c>
      <c r="Q85" s="78" t="s">
        <v>358</v>
      </c>
      <c r="R85" s="8"/>
    </row>
    <row r="86" spans="1:18" s="29" customFormat="1" ht="30" customHeight="1">
      <c r="A86" s="5">
        <v>84</v>
      </c>
      <c r="B86" s="53"/>
      <c r="C86" s="72"/>
      <c r="D86" s="33" t="s">
        <v>247</v>
      </c>
      <c r="E86" s="56"/>
      <c r="F86" s="16" t="s">
        <v>20</v>
      </c>
      <c r="G86" s="8" t="s">
        <v>248</v>
      </c>
      <c r="H86" s="60"/>
      <c r="I86" s="9">
        <v>50</v>
      </c>
      <c r="J86" s="62"/>
      <c r="K86" s="13">
        <f t="shared" si="6"/>
        <v>48</v>
      </c>
      <c r="L86" s="13">
        <v>2400</v>
      </c>
      <c r="M86" s="13">
        <v>1600</v>
      </c>
      <c r="N86" s="13"/>
      <c r="O86" s="13">
        <v>8000</v>
      </c>
      <c r="P86" s="78" t="s">
        <v>302</v>
      </c>
      <c r="Q86" s="78" t="s">
        <v>282</v>
      </c>
      <c r="R86" s="8"/>
    </row>
    <row r="87" spans="1:18" s="29" customFormat="1" ht="30" customHeight="1">
      <c r="A87" s="5">
        <v>85</v>
      </c>
      <c r="B87" s="53"/>
      <c r="C87" s="72"/>
      <c r="D87" s="33" t="s">
        <v>249</v>
      </c>
      <c r="E87" s="56"/>
      <c r="F87" s="16" t="s">
        <v>20</v>
      </c>
      <c r="G87" s="8" t="s">
        <v>250</v>
      </c>
      <c r="H87" s="60"/>
      <c r="I87" s="9">
        <v>50</v>
      </c>
      <c r="J87" s="62"/>
      <c r="K87" s="13">
        <f t="shared" si="6"/>
        <v>60</v>
      </c>
      <c r="L87" s="13">
        <v>3000</v>
      </c>
      <c r="M87" s="13">
        <v>1600</v>
      </c>
      <c r="N87" s="13"/>
      <c r="O87" s="13">
        <v>9200</v>
      </c>
      <c r="P87" s="78" t="s">
        <v>289</v>
      </c>
      <c r="Q87" s="78" t="s">
        <v>329</v>
      </c>
      <c r="R87" s="8"/>
    </row>
    <row r="88" spans="1:18" s="29" customFormat="1" ht="30" customHeight="1">
      <c r="A88" s="5">
        <v>86</v>
      </c>
      <c r="B88" s="53"/>
      <c r="C88" s="72"/>
      <c r="D88" s="33" t="s">
        <v>251</v>
      </c>
      <c r="E88" s="56"/>
      <c r="F88" s="16" t="s">
        <v>20</v>
      </c>
      <c r="G88" s="8" t="s">
        <v>252</v>
      </c>
      <c r="H88" s="60"/>
      <c r="I88" s="9">
        <v>50</v>
      </c>
      <c r="J88" s="62"/>
      <c r="K88" s="13">
        <f t="shared" si="6"/>
        <v>0</v>
      </c>
      <c r="L88" s="13">
        <v>0</v>
      </c>
      <c r="M88" s="13">
        <v>0</v>
      </c>
      <c r="N88" s="13"/>
      <c r="O88" s="13">
        <v>8000</v>
      </c>
      <c r="P88" s="78" t="s">
        <v>308</v>
      </c>
      <c r="Q88" s="78" t="s">
        <v>362</v>
      </c>
      <c r="R88" s="8"/>
    </row>
    <row r="89" spans="1:18" s="29" customFormat="1" ht="30" customHeight="1">
      <c r="A89" s="5">
        <v>87</v>
      </c>
      <c r="B89" s="53"/>
      <c r="C89" s="72"/>
      <c r="D89" s="33" t="s">
        <v>253</v>
      </c>
      <c r="E89" s="56"/>
      <c r="F89" s="16" t="s">
        <v>20</v>
      </c>
      <c r="G89" s="8" t="s">
        <v>254</v>
      </c>
      <c r="H89" s="60"/>
      <c r="I89" s="9">
        <v>50</v>
      </c>
      <c r="J89" s="62"/>
      <c r="K89" s="13">
        <f t="shared" si="6"/>
        <v>50</v>
      </c>
      <c r="L89" s="13">
        <v>2500</v>
      </c>
      <c r="M89" s="13">
        <v>1400</v>
      </c>
      <c r="N89" s="13"/>
      <c r="O89" s="13">
        <v>7800</v>
      </c>
      <c r="P89" s="77" t="s">
        <v>278</v>
      </c>
      <c r="Q89" s="78" t="s">
        <v>279</v>
      </c>
      <c r="R89" s="8"/>
    </row>
    <row r="90" spans="1:18" s="29" customFormat="1" ht="30" customHeight="1">
      <c r="A90" s="5">
        <v>88</v>
      </c>
      <c r="B90" s="53"/>
      <c r="C90" s="72"/>
      <c r="D90" s="33" t="s">
        <v>255</v>
      </c>
      <c r="E90" s="56"/>
      <c r="F90" s="16" t="s">
        <v>20</v>
      </c>
      <c r="G90" s="8" t="s">
        <v>256</v>
      </c>
      <c r="H90" s="60"/>
      <c r="I90" s="9">
        <v>70</v>
      </c>
      <c r="J90" s="62"/>
      <c r="K90" s="13">
        <f t="shared" si="6"/>
        <v>71.428571428571431</v>
      </c>
      <c r="L90" s="13">
        <v>5000</v>
      </c>
      <c r="M90" s="13"/>
      <c r="N90" s="13"/>
      <c r="O90" s="13">
        <v>0</v>
      </c>
      <c r="P90" s="78" t="s">
        <v>302</v>
      </c>
      <c r="Q90" s="78" t="s">
        <v>282</v>
      </c>
      <c r="R90" s="8"/>
    </row>
    <row r="91" spans="1:18" s="29" customFormat="1" ht="30" customHeight="1">
      <c r="A91" s="5">
        <v>89</v>
      </c>
      <c r="B91" s="53"/>
      <c r="C91" s="72"/>
      <c r="D91" s="33" t="s">
        <v>257</v>
      </c>
      <c r="E91" s="56"/>
      <c r="F91" s="16" t="s">
        <v>20</v>
      </c>
      <c r="G91" s="8" t="s">
        <v>258</v>
      </c>
      <c r="H91" s="60"/>
      <c r="I91" s="9">
        <v>300</v>
      </c>
      <c r="J91" s="62"/>
      <c r="K91" s="13">
        <f t="shared" si="6"/>
        <v>0</v>
      </c>
      <c r="L91" s="13">
        <v>0</v>
      </c>
      <c r="M91" s="13">
        <v>0</v>
      </c>
      <c r="N91" s="13"/>
      <c r="O91" s="13">
        <v>40000</v>
      </c>
      <c r="P91" s="78" t="s">
        <v>309</v>
      </c>
      <c r="Q91" s="78" t="s">
        <v>363</v>
      </c>
      <c r="R91" s="8"/>
    </row>
    <row r="92" spans="1:18" s="29" customFormat="1" ht="30" customHeight="1">
      <c r="A92" s="5">
        <v>90</v>
      </c>
      <c r="B92" s="53"/>
      <c r="C92" s="72"/>
      <c r="D92" s="33" t="s">
        <v>259</v>
      </c>
      <c r="E92" s="56"/>
      <c r="F92" s="16" t="s">
        <v>20</v>
      </c>
      <c r="G92" s="8" t="s">
        <v>260</v>
      </c>
      <c r="H92" s="60"/>
      <c r="I92" s="9">
        <v>750</v>
      </c>
      <c r="J92" s="62"/>
      <c r="K92" s="13">
        <f t="shared" si="6"/>
        <v>53.333333333333336</v>
      </c>
      <c r="L92" s="13">
        <v>40000</v>
      </c>
      <c r="M92" s="13">
        <v>20000</v>
      </c>
      <c r="N92" s="13"/>
      <c r="O92" s="13">
        <v>120000</v>
      </c>
      <c r="P92" s="77" t="s">
        <v>307</v>
      </c>
      <c r="Q92" s="78" t="s">
        <v>359</v>
      </c>
      <c r="R92" s="8"/>
    </row>
    <row r="93" spans="1:18" s="29" customFormat="1" ht="30" customHeight="1">
      <c r="A93" s="5">
        <v>91</v>
      </c>
      <c r="B93" s="53"/>
      <c r="C93" s="72"/>
      <c r="D93" s="33" t="s">
        <v>261</v>
      </c>
      <c r="E93" s="56"/>
      <c r="F93" s="16" t="s">
        <v>20</v>
      </c>
      <c r="G93" s="8" t="s">
        <v>262</v>
      </c>
      <c r="H93" s="60"/>
      <c r="I93" s="9">
        <v>290</v>
      </c>
      <c r="J93" s="62"/>
      <c r="K93" s="13"/>
      <c r="L93" s="13"/>
      <c r="M93" s="13"/>
      <c r="N93" s="13"/>
      <c r="O93" s="13"/>
      <c r="P93" s="78"/>
      <c r="Q93" s="78"/>
      <c r="R93" s="8"/>
    </row>
    <row r="94" spans="1:18" s="29" customFormat="1" ht="30" customHeight="1">
      <c r="A94" s="5">
        <v>92</v>
      </c>
      <c r="B94" s="53"/>
      <c r="C94" s="73"/>
      <c r="D94" s="33" t="s">
        <v>263</v>
      </c>
      <c r="E94" s="56"/>
      <c r="F94" s="16" t="s">
        <v>20</v>
      </c>
      <c r="G94" s="8" t="s">
        <v>264</v>
      </c>
      <c r="H94" s="60"/>
      <c r="I94" s="9">
        <v>13271.06</v>
      </c>
      <c r="J94" s="63"/>
      <c r="K94" s="13"/>
      <c r="L94" s="13"/>
      <c r="M94" s="13"/>
      <c r="N94" s="13"/>
      <c r="O94" s="13"/>
      <c r="P94" s="78"/>
      <c r="Q94" s="78"/>
      <c r="R94" s="8"/>
    </row>
    <row r="95" spans="1:18" ht="21.95" customHeight="1">
      <c r="A95" s="46" t="s">
        <v>265</v>
      </c>
      <c r="B95" s="47"/>
      <c r="C95" s="50"/>
      <c r="D95" s="48"/>
      <c r="E95" s="47"/>
      <c r="F95" s="49"/>
      <c r="G95" s="50"/>
      <c r="H95" s="51"/>
      <c r="I95" s="9">
        <f>SUM(I3:I94)</f>
        <v>57375.03</v>
      </c>
      <c r="J95" s="40"/>
      <c r="K95" s="9"/>
      <c r="L95" s="14">
        <f>SUM(L3:L94)</f>
        <v>2103282.8200000003</v>
      </c>
      <c r="M95" s="14">
        <f>SUM(M3:M94)</f>
        <v>435636.15</v>
      </c>
      <c r="N95" s="14"/>
      <c r="O95" s="14"/>
      <c r="P95" s="78"/>
      <c r="Q95" s="78"/>
      <c r="R95" s="8"/>
    </row>
  </sheetData>
  <mergeCells count="51">
    <mergeCell ref="H66:H72"/>
    <mergeCell ref="H48:H65"/>
    <mergeCell ref="H45:H47"/>
    <mergeCell ref="R56:R58"/>
    <mergeCell ref="C4:C17"/>
    <mergeCell ref="C18:C44"/>
    <mergeCell ref="C45:C47"/>
    <mergeCell ref="C48:C65"/>
    <mergeCell ref="Q51:Q52"/>
    <mergeCell ref="Q53:Q55"/>
    <mergeCell ref="Q56:Q58"/>
    <mergeCell ref="L56:L58"/>
    <mergeCell ref="O51:O52"/>
    <mergeCell ref="O53:O55"/>
    <mergeCell ref="O56:O58"/>
    <mergeCell ref="P51:P52"/>
    <mergeCell ref="P53:P55"/>
    <mergeCell ref="P56:P58"/>
    <mergeCell ref="J66:J72"/>
    <mergeCell ref="J73:J94"/>
    <mergeCell ref="K51:K52"/>
    <mergeCell ref="K53:K55"/>
    <mergeCell ref="K56:K58"/>
    <mergeCell ref="E73:E94"/>
    <mergeCell ref="F4:F17"/>
    <mergeCell ref="H4:H17"/>
    <mergeCell ref="H18:H44"/>
    <mergeCell ref="H73:H94"/>
    <mergeCell ref="B66:B72"/>
    <mergeCell ref="B73:B94"/>
    <mergeCell ref="D51:D52"/>
    <mergeCell ref="D53:D55"/>
    <mergeCell ref="D56:D58"/>
    <mergeCell ref="C66:C72"/>
    <mergeCell ref="C73:C94"/>
    <mergeCell ref="A1:R1"/>
    <mergeCell ref="B4:B17"/>
    <mergeCell ref="B18:B44"/>
    <mergeCell ref="B45:B47"/>
    <mergeCell ref="B48:B65"/>
    <mergeCell ref="E4:E17"/>
    <mergeCell ref="E18:E44"/>
    <mergeCell ref="I51:I52"/>
    <mergeCell ref="I53:I55"/>
    <mergeCell ref="I56:I58"/>
    <mergeCell ref="J4:J17"/>
    <mergeCell ref="J18:J44"/>
    <mergeCell ref="J45:J47"/>
    <mergeCell ref="J48:J65"/>
    <mergeCell ref="L51:L52"/>
    <mergeCell ref="L53:L55"/>
  </mergeCells>
  <pageMargins left="0.7" right="0.7" top="0.75" bottom="0.75" header="0.3" footer="0.3"/>
  <pageSetup paperSize="9" scale="50" orientation="landscape"/>
  <rowBreaks count="2" manualBreakCount="2">
    <brk id="44" max="16383" man="1"/>
    <brk id="72" max="16383" man="1"/>
  </rowBreaks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0"/>
  <sheetViews>
    <sheetView workbookViewId="0">
      <selection activeCell="G4" sqref="G4:G30"/>
    </sheetView>
  </sheetViews>
  <sheetFormatPr defaultColWidth="9" defaultRowHeight="14.25"/>
  <cols>
    <col min="3" max="3" width="13.3984375" customWidth="1"/>
    <col min="11" max="11" width="17.265625" customWidth="1"/>
    <col min="12" max="12" width="16.3984375" customWidth="1"/>
    <col min="13" max="13" width="26.265625" customWidth="1"/>
    <col min="14" max="14" width="19.59765625" customWidth="1"/>
    <col min="15" max="15" width="22.86328125" customWidth="1"/>
    <col min="16" max="16" width="19.59765625" customWidth="1"/>
  </cols>
  <sheetData>
    <row r="3" spans="1:16" s="1" customFormat="1" ht="42.95" customHeight="1">
      <c r="A3" s="3" t="s">
        <v>1</v>
      </c>
      <c r="B3" s="3" t="s">
        <v>2</v>
      </c>
      <c r="C3" s="4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10" t="s">
        <v>9</v>
      </c>
      <c r="J3" s="11" t="s">
        <v>10</v>
      </c>
      <c r="K3" s="11" t="s">
        <v>11</v>
      </c>
      <c r="L3" s="11" t="s">
        <v>12</v>
      </c>
      <c r="M3" s="11" t="s">
        <v>13</v>
      </c>
      <c r="N3" s="11" t="s">
        <v>14</v>
      </c>
      <c r="O3" s="12" t="s">
        <v>15</v>
      </c>
      <c r="P3" s="3" t="s">
        <v>16</v>
      </c>
    </row>
    <row r="4" spans="1:16" s="2" customFormat="1" ht="30" customHeight="1">
      <c r="A4" s="5">
        <v>16</v>
      </c>
      <c r="B4" s="52" t="s">
        <v>62</v>
      </c>
      <c r="C4" s="15" t="s">
        <v>63</v>
      </c>
      <c r="D4" s="56" t="s">
        <v>64</v>
      </c>
      <c r="E4" s="16" t="s">
        <v>20</v>
      </c>
      <c r="F4" s="8" t="s">
        <v>65</v>
      </c>
      <c r="G4" s="57">
        <v>3181.85</v>
      </c>
      <c r="H4" s="9">
        <v>515.30999999999995</v>
      </c>
      <c r="I4" s="61">
        <f>SUM(H26:H30)/G4</f>
        <v>0.11160174112544589</v>
      </c>
      <c r="J4" s="13">
        <f t="shared" ref="J4:J24" si="0">K4/H4</f>
        <v>58.000000000000007</v>
      </c>
      <c r="K4" s="25">
        <v>29887.98</v>
      </c>
      <c r="L4" s="25">
        <v>5153.1000000000004</v>
      </c>
      <c r="M4" s="25"/>
      <c r="N4" s="25">
        <v>70082.16</v>
      </c>
      <c r="O4" s="26" t="s">
        <v>66</v>
      </c>
      <c r="P4" s="8"/>
    </row>
    <row r="5" spans="1:16" s="2" customFormat="1" ht="26.1" customHeight="1">
      <c r="A5" s="5">
        <v>17</v>
      </c>
      <c r="B5" s="52"/>
      <c r="C5" s="17" t="s">
        <v>67</v>
      </c>
      <c r="D5" s="56"/>
      <c r="E5" s="16" t="s">
        <v>20</v>
      </c>
      <c r="F5" s="8" t="s">
        <v>68</v>
      </c>
      <c r="G5" s="57"/>
      <c r="H5" s="9">
        <v>15</v>
      </c>
      <c r="I5" s="62"/>
      <c r="J5" s="13">
        <f t="shared" si="0"/>
        <v>58</v>
      </c>
      <c r="K5" s="25">
        <v>870</v>
      </c>
      <c r="L5" s="25">
        <v>150</v>
      </c>
      <c r="M5" s="25"/>
      <c r="N5" s="25">
        <v>2040</v>
      </c>
      <c r="O5" s="26" t="s">
        <v>66</v>
      </c>
      <c r="P5" s="8"/>
    </row>
    <row r="6" spans="1:16" s="2" customFormat="1" ht="53.25" customHeight="1">
      <c r="A6" s="5">
        <v>18</v>
      </c>
      <c r="B6" s="52"/>
      <c r="C6" s="18" t="s">
        <v>69</v>
      </c>
      <c r="D6" s="56"/>
      <c r="E6" s="16" t="s">
        <v>20</v>
      </c>
      <c r="F6" s="8" t="s">
        <v>70</v>
      </c>
      <c r="G6" s="57"/>
      <c r="H6" s="9">
        <v>48.51</v>
      </c>
      <c r="I6" s="62"/>
      <c r="J6" s="13">
        <f t="shared" si="0"/>
        <v>45</v>
      </c>
      <c r="K6" s="25">
        <v>2182.9499999999998</v>
      </c>
      <c r="L6" s="25">
        <v>485</v>
      </c>
      <c r="M6" s="25">
        <v>101196</v>
      </c>
      <c r="N6" s="25"/>
      <c r="O6" s="6"/>
      <c r="P6" s="27" t="s">
        <v>71</v>
      </c>
    </row>
    <row r="7" spans="1:16" s="2" customFormat="1" ht="30" customHeight="1">
      <c r="A7" s="5">
        <v>19</v>
      </c>
      <c r="B7" s="52"/>
      <c r="C7" s="15" t="s">
        <v>72</v>
      </c>
      <c r="D7" s="56"/>
      <c r="E7" s="16" t="s">
        <v>20</v>
      </c>
      <c r="F7" s="8" t="s">
        <v>73</v>
      </c>
      <c r="G7" s="57"/>
      <c r="H7" s="9">
        <v>289.64999999999998</v>
      </c>
      <c r="I7" s="62"/>
      <c r="J7" s="13">
        <f t="shared" si="0"/>
        <v>57.999205938201285</v>
      </c>
      <c r="K7" s="25">
        <v>16799.47</v>
      </c>
      <c r="L7" s="25">
        <v>2896.45</v>
      </c>
      <c r="M7" s="25"/>
      <c r="N7" s="25">
        <v>39391.839999999997</v>
      </c>
      <c r="O7" s="26" t="s">
        <v>74</v>
      </c>
      <c r="P7" s="8"/>
    </row>
    <row r="8" spans="1:16" s="2" customFormat="1" ht="46.5" customHeight="1">
      <c r="A8" s="5">
        <v>20</v>
      </c>
      <c r="B8" s="52"/>
      <c r="C8" s="17" t="s">
        <v>75</v>
      </c>
      <c r="D8" s="56"/>
      <c r="E8" s="16" t="s">
        <v>20</v>
      </c>
      <c r="F8" s="8" t="s">
        <v>76</v>
      </c>
      <c r="G8" s="57"/>
      <c r="H8" s="9">
        <v>40</v>
      </c>
      <c r="I8" s="62"/>
      <c r="J8" s="13">
        <f t="shared" si="0"/>
        <v>59</v>
      </c>
      <c r="K8" s="25">
        <v>2360</v>
      </c>
      <c r="L8" s="25">
        <v>400</v>
      </c>
      <c r="M8" s="25"/>
      <c r="N8" s="25">
        <v>4720</v>
      </c>
      <c r="O8" s="26" t="s">
        <v>77</v>
      </c>
      <c r="P8" s="8" t="s">
        <v>78</v>
      </c>
    </row>
    <row r="9" spans="1:16" s="2" customFormat="1" ht="37.5" customHeight="1">
      <c r="A9" s="5">
        <v>21</v>
      </c>
      <c r="B9" s="52"/>
      <c r="C9" s="19" t="s">
        <v>79</v>
      </c>
      <c r="D9" s="56"/>
      <c r="E9" s="16" t="s">
        <v>20</v>
      </c>
      <c r="F9" s="8" t="s">
        <v>80</v>
      </c>
      <c r="G9" s="57"/>
      <c r="H9" s="9">
        <v>132.57749999999999</v>
      </c>
      <c r="I9" s="62"/>
      <c r="J9" s="13">
        <f t="shared" si="0"/>
        <v>59.740001131413713</v>
      </c>
      <c r="K9" s="25">
        <v>7920.18</v>
      </c>
      <c r="L9" s="25">
        <f t="shared" ref="L9:L11" si="1">H9*10</f>
        <v>1325.7749999999999</v>
      </c>
      <c r="M9" s="25"/>
      <c r="N9" s="25">
        <f t="shared" ref="N9:N15" si="2">(K9+L9)*2</f>
        <v>18491.91</v>
      </c>
      <c r="O9" s="26" t="s">
        <v>81</v>
      </c>
      <c r="P9" s="8" t="s">
        <v>82</v>
      </c>
    </row>
    <row r="10" spans="1:16" s="2" customFormat="1" ht="42.75" customHeight="1">
      <c r="A10" s="5">
        <v>22</v>
      </c>
      <c r="B10" s="52"/>
      <c r="C10" s="20" t="s">
        <v>83</v>
      </c>
      <c r="D10" s="56"/>
      <c r="E10" s="16" t="s">
        <v>20</v>
      </c>
      <c r="F10" s="8" t="s">
        <v>84</v>
      </c>
      <c r="G10" s="57"/>
      <c r="H10" s="9">
        <v>132.57749999999999</v>
      </c>
      <c r="I10" s="62"/>
      <c r="J10" s="13">
        <f t="shared" si="0"/>
        <v>59.740001131413713</v>
      </c>
      <c r="K10" s="25">
        <v>7920.18</v>
      </c>
      <c r="L10" s="25">
        <f t="shared" si="1"/>
        <v>1325.7749999999999</v>
      </c>
      <c r="M10" s="25"/>
      <c r="N10" s="25">
        <f t="shared" si="2"/>
        <v>18491.91</v>
      </c>
      <c r="O10" s="26" t="s">
        <v>85</v>
      </c>
      <c r="P10" s="8" t="s">
        <v>82</v>
      </c>
    </row>
    <row r="11" spans="1:16" s="2" customFormat="1" ht="30" customHeight="1">
      <c r="A11" s="5">
        <v>23</v>
      </c>
      <c r="B11" s="52"/>
      <c r="C11" s="17" t="s">
        <v>86</v>
      </c>
      <c r="D11" s="56"/>
      <c r="E11" s="16" t="s">
        <v>20</v>
      </c>
      <c r="F11" s="8" t="s">
        <v>87</v>
      </c>
      <c r="G11" s="57"/>
      <c r="H11" s="9">
        <v>265.15499999999997</v>
      </c>
      <c r="I11" s="62"/>
      <c r="J11" s="13">
        <f t="shared" si="0"/>
        <v>59.740001131413713</v>
      </c>
      <c r="K11" s="25">
        <v>15840.36</v>
      </c>
      <c r="L11" s="25">
        <f t="shared" si="1"/>
        <v>2651.5499999999997</v>
      </c>
      <c r="M11" s="25"/>
      <c r="N11" s="25">
        <f t="shared" si="2"/>
        <v>36983.82</v>
      </c>
      <c r="O11" s="26" t="s">
        <v>85</v>
      </c>
      <c r="P11" s="8" t="s">
        <v>88</v>
      </c>
    </row>
    <row r="12" spans="1:16" s="2" customFormat="1" ht="30" customHeight="1">
      <c r="A12" s="5">
        <v>24</v>
      </c>
      <c r="B12" s="52"/>
      <c r="C12" s="17" t="s">
        <v>89</v>
      </c>
      <c r="D12" s="56"/>
      <c r="E12" s="16" t="s">
        <v>20</v>
      </c>
      <c r="F12" s="8" t="s">
        <v>90</v>
      </c>
      <c r="G12" s="57"/>
      <c r="H12" s="9">
        <v>54</v>
      </c>
      <c r="I12" s="62"/>
      <c r="J12" s="13">
        <f t="shared" si="0"/>
        <v>58</v>
      </c>
      <c r="K12" s="25">
        <v>3132</v>
      </c>
      <c r="L12" s="25">
        <v>540</v>
      </c>
      <c r="M12" s="25"/>
      <c r="N12" s="25">
        <f t="shared" si="2"/>
        <v>7344</v>
      </c>
      <c r="O12" s="26" t="s">
        <v>91</v>
      </c>
      <c r="P12" s="8"/>
    </row>
    <row r="13" spans="1:16" s="2" customFormat="1" ht="30" customHeight="1">
      <c r="A13" s="5">
        <v>25</v>
      </c>
      <c r="B13" s="52"/>
      <c r="C13" s="17" t="s">
        <v>92</v>
      </c>
      <c r="D13" s="56"/>
      <c r="E13" s="16" t="s">
        <v>20</v>
      </c>
      <c r="F13" s="8" t="s">
        <v>93</v>
      </c>
      <c r="G13" s="57"/>
      <c r="H13" s="9">
        <v>55.3</v>
      </c>
      <c r="I13" s="62"/>
      <c r="J13" s="13">
        <f t="shared" si="0"/>
        <v>58.000000000000007</v>
      </c>
      <c r="K13" s="25">
        <v>3207.4</v>
      </c>
      <c r="L13" s="25">
        <v>550</v>
      </c>
      <c r="M13" s="25"/>
      <c r="N13" s="25">
        <f t="shared" si="2"/>
        <v>7514.8</v>
      </c>
      <c r="O13" s="26" t="s">
        <v>91</v>
      </c>
      <c r="P13" s="8"/>
    </row>
    <row r="14" spans="1:16" s="2" customFormat="1" ht="30" customHeight="1">
      <c r="A14" s="5">
        <v>26</v>
      </c>
      <c r="B14" s="52"/>
      <c r="C14" s="17" t="s">
        <v>94</v>
      </c>
      <c r="D14" s="56"/>
      <c r="E14" s="16" t="s">
        <v>20</v>
      </c>
      <c r="F14" s="8" t="s">
        <v>95</v>
      </c>
      <c r="G14" s="57"/>
      <c r="H14" s="9">
        <v>45.7</v>
      </c>
      <c r="I14" s="62"/>
      <c r="J14" s="13">
        <f t="shared" si="0"/>
        <v>57.999999999999993</v>
      </c>
      <c r="K14" s="25">
        <v>2650.6</v>
      </c>
      <c r="L14" s="25">
        <v>460</v>
      </c>
      <c r="M14" s="25"/>
      <c r="N14" s="25">
        <f t="shared" si="2"/>
        <v>6221.2</v>
      </c>
      <c r="O14" s="26" t="s">
        <v>91</v>
      </c>
      <c r="P14" s="8"/>
    </row>
    <row r="15" spans="1:16" s="2" customFormat="1" ht="30" customHeight="1">
      <c r="A15" s="5">
        <v>27</v>
      </c>
      <c r="B15" s="52"/>
      <c r="C15" s="17" t="s">
        <v>96</v>
      </c>
      <c r="D15" s="56"/>
      <c r="E15" s="16" t="s">
        <v>20</v>
      </c>
      <c r="F15" s="8" t="s">
        <v>97</v>
      </c>
      <c r="G15" s="57"/>
      <c r="H15" s="9">
        <v>43</v>
      </c>
      <c r="I15" s="62"/>
      <c r="J15" s="13">
        <f t="shared" si="0"/>
        <v>58</v>
      </c>
      <c r="K15" s="25">
        <v>2494</v>
      </c>
      <c r="L15" s="25">
        <v>430</v>
      </c>
      <c r="M15" s="25"/>
      <c r="N15" s="25">
        <f t="shared" si="2"/>
        <v>5848</v>
      </c>
      <c r="O15" s="26" t="s">
        <v>91</v>
      </c>
      <c r="P15" s="8"/>
    </row>
    <row r="16" spans="1:16" s="2" customFormat="1" ht="30" customHeight="1">
      <c r="A16" s="5">
        <v>28</v>
      </c>
      <c r="B16" s="52"/>
      <c r="C16" s="21" t="s">
        <v>98</v>
      </c>
      <c r="D16" s="56"/>
      <c r="E16" s="16" t="s">
        <v>20</v>
      </c>
      <c r="F16" s="8" t="s">
        <v>99</v>
      </c>
      <c r="G16" s="57"/>
      <c r="H16" s="9">
        <v>270</v>
      </c>
      <c r="I16" s="62"/>
      <c r="J16" s="13">
        <f t="shared" si="0"/>
        <v>53</v>
      </c>
      <c r="K16" s="25">
        <v>14310</v>
      </c>
      <c r="L16" s="25">
        <v>2700</v>
      </c>
      <c r="M16" s="25"/>
      <c r="N16" s="25">
        <v>34020</v>
      </c>
      <c r="O16" s="26" t="s">
        <v>100</v>
      </c>
      <c r="P16" s="8"/>
    </row>
    <row r="17" spans="1:16" s="2" customFormat="1" ht="30" customHeight="1">
      <c r="A17" s="5">
        <v>29</v>
      </c>
      <c r="B17" s="52"/>
      <c r="C17" s="17" t="s">
        <v>101</v>
      </c>
      <c r="D17" s="56"/>
      <c r="E17" s="16" t="s">
        <v>20</v>
      </c>
      <c r="F17" s="8" t="s">
        <v>102</v>
      </c>
      <c r="G17" s="57"/>
      <c r="H17" s="9">
        <v>93</v>
      </c>
      <c r="I17" s="62"/>
      <c r="J17" s="13">
        <f t="shared" si="0"/>
        <v>58</v>
      </c>
      <c r="K17" s="25">
        <v>5394</v>
      </c>
      <c r="L17" s="25">
        <v>930</v>
      </c>
      <c r="M17" s="25"/>
      <c r="N17" s="25">
        <v>10788</v>
      </c>
      <c r="O17" s="26" t="s">
        <v>103</v>
      </c>
      <c r="P17" s="8"/>
    </row>
    <row r="18" spans="1:16" s="2" customFormat="1" ht="30" customHeight="1">
      <c r="A18" s="5">
        <v>30</v>
      </c>
      <c r="B18" s="52"/>
      <c r="C18" s="17" t="s">
        <v>104</v>
      </c>
      <c r="D18" s="56"/>
      <c r="E18" s="16" t="s">
        <v>20</v>
      </c>
      <c r="F18" s="8" t="s">
        <v>105</v>
      </c>
      <c r="G18" s="57"/>
      <c r="H18" s="9">
        <v>47</v>
      </c>
      <c r="I18" s="62"/>
      <c r="J18" s="13">
        <f t="shared" si="0"/>
        <v>55</v>
      </c>
      <c r="K18" s="25">
        <v>2585</v>
      </c>
      <c r="L18" s="25">
        <v>450</v>
      </c>
      <c r="M18" s="25"/>
      <c r="N18" s="25">
        <f>(K18+L18)*2</f>
        <v>6070</v>
      </c>
      <c r="O18" s="26" t="s">
        <v>106</v>
      </c>
      <c r="P18" s="8"/>
    </row>
    <row r="19" spans="1:16" s="2" customFormat="1" ht="30" customHeight="1">
      <c r="A19" s="5">
        <v>31</v>
      </c>
      <c r="B19" s="52"/>
      <c r="C19" s="17" t="s">
        <v>107</v>
      </c>
      <c r="D19" s="56"/>
      <c r="E19" s="16" t="s">
        <v>20</v>
      </c>
      <c r="F19" s="8" t="s">
        <v>108</v>
      </c>
      <c r="G19" s="57"/>
      <c r="H19" s="9">
        <v>66</v>
      </c>
      <c r="I19" s="62"/>
      <c r="J19" s="13">
        <f t="shared" si="0"/>
        <v>53.18181818181818</v>
      </c>
      <c r="K19" s="25">
        <v>3510</v>
      </c>
      <c r="L19" s="25">
        <v>990</v>
      </c>
      <c r="M19" s="25"/>
      <c r="N19" s="25">
        <f>(K19+L19)*2</f>
        <v>9000</v>
      </c>
      <c r="O19" s="26" t="s">
        <v>109</v>
      </c>
      <c r="P19" s="8"/>
    </row>
    <row r="20" spans="1:16" s="2" customFormat="1" ht="30" customHeight="1">
      <c r="A20" s="5">
        <v>32</v>
      </c>
      <c r="B20" s="52"/>
      <c r="C20" s="17" t="s">
        <v>110</v>
      </c>
      <c r="D20" s="56"/>
      <c r="E20" s="16" t="s">
        <v>20</v>
      </c>
      <c r="F20" s="8" t="s">
        <v>111</v>
      </c>
      <c r="G20" s="57"/>
      <c r="H20" s="9">
        <v>270</v>
      </c>
      <c r="I20" s="62"/>
      <c r="J20" s="13">
        <f t="shared" si="0"/>
        <v>53</v>
      </c>
      <c r="K20" s="25">
        <v>14310</v>
      </c>
      <c r="L20" s="25">
        <v>4050</v>
      </c>
      <c r="M20" s="25"/>
      <c r="N20" s="25">
        <v>36720</v>
      </c>
      <c r="O20" s="26" t="s">
        <v>112</v>
      </c>
      <c r="P20" s="8"/>
    </row>
    <row r="21" spans="1:16" s="2" customFormat="1" ht="30" customHeight="1">
      <c r="A21" s="5">
        <v>33</v>
      </c>
      <c r="B21" s="52"/>
      <c r="C21" s="17" t="s">
        <v>113</v>
      </c>
      <c r="D21" s="56"/>
      <c r="E21" s="16" t="s">
        <v>20</v>
      </c>
      <c r="F21" s="8" t="s">
        <v>114</v>
      </c>
      <c r="G21" s="57"/>
      <c r="H21" s="9">
        <v>97</v>
      </c>
      <c r="I21" s="62"/>
      <c r="J21" s="13">
        <f t="shared" si="0"/>
        <v>54.948453608247419</v>
      </c>
      <c r="K21" s="25">
        <v>5330</v>
      </c>
      <c r="L21" s="25">
        <v>970</v>
      </c>
      <c r="M21" s="25"/>
      <c r="N21" s="25">
        <v>12600</v>
      </c>
      <c r="O21" s="26" t="s">
        <v>115</v>
      </c>
      <c r="P21" s="8" t="s">
        <v>116</v>
      </c>
    </row>
    <row r="22" spans="1:16" s="2" customFormat="1" ht="53" customHeight="1">
      <c r="A22" s="5">
        <v>34</v>
      </c>
      <c r="B22" s="52"/>
      <c r="C22" s="18" t="s">
        <v>266</v>
      </c>
      <c r="D22" s="56"/>
      <c r="E22" s="16" t="s">
        <v>20</v>
      </c>
      <c r="F22" s="8" t="s">
        <v>118</v>
      </c>
      <c r="G22" s="57"/>
      <c r="H22" s="9">
        <v>270</v>
      </c>
      <c r="I22" s="62"/>
      <c r="J22" s="13">
        <f t="shared" si="0"/>
        <v>57</v>
      </c>
      <c r="K22" s="25">
        <v>15390</v>
      </c>
      <c r="L22" s="25">
        <v>2700</v>
      </c>
      <c r="M22" s="25"/>
      <c r="N22" s="25">
        <v>36180</v>
      </c>
      <c r="O22" s="26" t="s">
        <v>119</v>
      </c>
      <c r="P22" s="8" t="s">
        <v>120</v>
      </c>
    </row>
    <row r="23" spans="1:16" s="2" customFormat="1" ht="30" customHeight="1">
      <c r="A23" s="5">
        <v>35</v>
      </c>
      <c r="B23" s="52"/>
      <c r="C23" s="18" t="s">
        <v>110</v>
      </c>
      <c r="D23" s="56"/>
      <c r="E23" s="16" t="s">
        <v>20</v>
      </c>
      <c r="F23" s="8" t="s">
        <v>121</v>
      </c>
      <c r="G23" s="57"/>
      <c r="H23" s="9">
        <v>39</v>
      </c>
      <c r="I23" s="62"/>
      <c r="J23" s="13">
        <f t="shared" si="0"/>
        <v>55</v>
      </c>
      <c r="K23" s="25">
        <v>2145</v>
      </c>
      <c r="L23" s="25">
        <v>390</v>
      </c>
      <c r="M23" s="25"/>
      <c r="N23" s="25">
        <v>5070</v>
      </c>
      <c r="O23" s="26" t="s">
        <v>122</v>
      </c>
      <c r="P23" s="8"/>
    </row>
    <row r="24" spans="1:16" ht="30" customHeight="1">
      <c r="A24" s="5">
        <v>36</v>
      </c>
      <c r="B24" s="52"/>
      <c r="C24" s="18" t="s">
        <v>123</v>
      </c>
      <c r="D24" s="56"/>
      <c r="E24" s="16" t="s">
        <v>20</v>
      </c>
      <c r="F24" s="8" t="s">
        <v>124</v>
      </c>
      <c r="G24" s="57"/>
      <c r="H24" s="9">
        <v>41</v>
      </c>
      <c r="I24" s="62"/>
      <c r="J24" s="13">
        <f t="shared" si="0"/>
        <v>55.853658536585364</v>
      </c>
      <c r="K24" s="25">
        <v>2290</v>
      </c>
      <c r="L24" s="25">
        <v>410</v>
      </c>
      <c r="M24" s="25"/>
      <c r="N24" s="25">
        <v>5400</v>
      </c>
      <c r="O24" s="26" t="s">
        <v>125</v>
      </c>
      <c r="P24" s="8" t="s">
        <v>126</v>
      </c>
    </row>
    <row r="25" spans="1:16" s="2" customFormat="1" ht="30" customHeight="1">
      <c r="A25" s="5">
        <v>38</v>
      </c>
      <c r="B25" s="52"/>
      <c r="C25" s="17" t="s">
        <v>267</v>
      </c>
      <c r="D25" s="56"/>
      <c r="E25" s="16" t="s">
        <v>20</v>
      </c>
      <c r="F25" s="8" t="s">
        <v>99</v>
      </c>
      <c r="G25" s="57"/>
      <c r="H25" s="9">
        <v>41</v>
      </c>
      <c r="I25" s="62"/>
      <c r="J25" s="13">
        <f>K25/H25</f>
        <v>55</v>
      </c>
      <c r="K25" s="25">
        <v>2255</v>
      </c>
      <c r="L25" s="25">
        <v>410</v>
      </c>
      <c r="M25" s="25"/>
      <c r="N25" s="25">
        <v>5330</v>
      </c>
      <c r="O25" s="26" t="s">
        <v>268</v>
      </c>
      <c r="P25" s="8"/>
    </row>
    <row r="26" spans="1:16" s="2" customFormat="1" ht="30" customHeight="1">
      <c r="A26" s="5">
        <v>37</v>
      </c>
      <c r="B26" s="52"/>
      <c r="C26" s="22" t="s">
        <v>127</v>
      </c>
      <c r="D26" s="56"/>
      <c r="E26" s="16" t="s">
        <v>20</v>
      </c>
      <c r="F26" s="8" t="s">
        <v>128</v>
      </c>
      <c r="G26" s="57"/>
      <c r="H26" s="9">
        <v>44</v>
      </c>
      <c r="I26" s="62"/>
      <c r="J26" s="13">
        <f>K26/H26</f>
        <v>0</v>
      </c>
      <c r="K26" s="25">
        <v>0</v>
      </c>
      <c r="L26" s="25">
        <v>0</v>
      </c>
      <c r="M26" s="25"/>
      <c r="N26" s="25">
        <v>5984</v>
      </c>
      <c r="O26" s="26" t="s">
        <v>129</v>
      </c>
      <c r="P26" s="28" t="s">
        <v>130</v>
      </c>
    </row>
    <row r="27" spans="1:16" s="2" customFormat="1" ht="30" customHeight="1">
      <c r="A27" s="5">
        <v>39</v>
      </c>
      <c r="B27" s="52"/>
      <c r="C27" s="21" t="s">
        <v>132</v>
      </c>
      <c r="D27" s="56"/>
      <c r="E27" s="16" t="s">
        <v>20</v>
      </c>
      <c r="F27" s="8" t="s">
        <v>99</v>
      </c>
      <c r="G27" s="57"/>
      <c r="H27" s="23">
        <v>120.1</v>
      </c>
      <c r="I27" s="62"/>
      <c r="J27" s="13"/>
      <c r="K27" s="25"/>
      <c r="L27" s="25"/>
      <c r="M27" s="25"/>
      <c r="N27" s="25"/>
      <c r="O27" s="26"/>
      <c r="P27" s="8" t="s">
        <v>269</v>
      </c>
    </row>
    <row r="28" spans="1:16" s="2" customFormat="1" ht="30" customHeight="1">
      <c r="A28" s="5">
        <v>40</v>
      </c>
      <c r="B28" s="52"/>
      <c r="C28" s="21" t="s">
        <v>133</v>
      </c>
      <c r="D28" s="56"/>
      <c r="E28" s="16" t="s">
        <v>20</v>
      </c>
      <c r="F28" s="8" t="s">
        <v>99</v>
      </c>
      <c r="G28" s="57"/>
      <c r="H28" s="9">
        <v>46</v>
      </c>
      <c r="I28" s="62"/>
      <c r="J28" s="13"/>
      <c r="K28" s="25"/>
      <c r="L28" s="25"/>
      <c r="M28" s="25"/>
      <c r="N28" s="25"/>
      <c r="O28" s="26"/>
      <c r="P28" s="8"/>
    </row>
    <row r="29" spans="1:16" s="2" customFormat="1" ht="30" customHeight="1">
      <c r="A29" s="5">
        <v>41</v>
      </c>
      <c r="B29" s="52"/>
      <c r="C29" s="17" t="s">
        <v>134</v>
      </c>
      <c r="D29" s="56"/>
      <c r="E29" s="24" t="s">
        <v>20</v>
      </c>
      <c r="F29" s="8" t="s">
        <v>135</v>
      </c>
      <c r="G29" s="57"/>
      <c r="H29" s="9">
        <v>87</v>
      </c>
      <c r="I29" s="62"/>
      <c r="J29" s="13"/>
      <c r="K29" s="25"/>
      <c r="L29" s="25"/>
      <c r="M29" s="25"/>
      <c r="N29" s="25"/>
      <c r="O29" s="26"/>
      <c r="P29" s="8"/>
    </row>
    <row r="30" spans="1:16" s="2" customFormat="1" ht="30" customHeight="1">
      <c r="A30" s="5">
        <v>42</v>
      </c>
      <c r="B30" s="52"/>
      <c r="C30" s="17" t="s">
        <v>136</v>
      </c>
      <c r="D30" s="56"/>
      <c r="E30" s="16" t="s">
        <v>20</v>
      </c>
      <c r="F30" s="8" t="s">
        <v>99</v>
      </c>
      <c r="G30" s="57"/>
      <c r="H30" s="9">
        <v>58</v>
      </c>
      <c r="I30" s="63"/>
      <c r="J30" s="13"/>
      <c r="K30" s="25"/>
      <c r="L30" s="25"/>
      <c r="M30" s="25"/>
      <c r="N30" s="25"/>
      <c r="O30" s="26"/>
      <c r="P30" s="8"/>
    </row>
  </sheetData>
  <mergeCells count="4">
    <mergeCell ref="B4:B30"/>
    <mergeCell ref="D4:D30"/>
    <mergeCell ref="G4:G30"/>
    <mergeCell ref="I4:I30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"/>
  <sheetViews>
    <sheetView workbookViewId="0">
      <selection activeCell="D12" sqref="D12:E12"/>
    </sheetView>
  </sheetViews>
  <sheetFormatPr defaultColWidth="8.73046875" defaultRowHeight="14.25"/>
  <cols>
    <col min="1" max="2" width="8.73046875" customWidth="1"/>
    <col min="3" max="3" width="20" customWidth="1"/>
    <col min="4" max="5" width="8.73046875" customWidth="1"/>
    <col min="6" max="6" width="18.1328125" customWidth="1"/>
    <col min="7" max="10" width="8.73046875" customWidth="1"/>
    <col min="11" max="11" width="15.1328125" customWidth="1"/>
    <col min="12" max="12" width="14.3984375" customWidth="1"/>
    <col min="13" max="13" width="8.73046875" customWidth="1"/>
    <col min="14" max="14" width="12.265625" customWidth="1"/>
    <col min="15" max="15" width="22.1328125" customWidth="1"/>
  </cols>
  <sheetData>
    <row r="1" spans="1:16" s="1" customFormat="1" ht="42.95" customHeight="1">
      <c r="A1" s="3" t="s">
        <v>1</v>
      </c>
      <c r="B1" s="3" t="s">
        <v>2</v>
      </c>
      <c r="C1" s="4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10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1" t="s">
        <v>14</v>
      </c>
      <c r="O1" s="12" t="s">
        <v>15</v>
      </c>
      <c r="P1" s="3" t="s">
        <v>16</v>
      </c>
    </row>
    <row r="2" spans="1:16" s="2" customFormat="1" ht="30" customHeight="1">
      <c r="A2" s="5">
        <v>3</v>
      </c>
      <c r="B2" s="52"/>
      <c r="C2" s="7" t="s">
        <v>32</v>
      </c>
      <c r="D2" s="55"/>
      <c r="E2" s="53"/>
      <c r="F2" s="8" t="s">
        <v>33</v>
      </c>
      <c r="G2" s="57"/>
      <c r="H2" s="9">
        <v>1305.0999999999999</v>
      </c>
      <c r="I2" s="62"/>
      <c r="J2" s="13">
        <f t="shared" ref="J2:J9" si="0">K2/H2</f>
        <v>60.000000000000007</v>
      </c>
      <c r="K2" s="14">
        <v>78306</v>
      </c>
      <c r="L2" s="14">
        <v>32627.5</v>
      </c>
      <c r="M2" s="14"/>
      <c r="N2" s="14">
        <v>0</v>
      </c>
      <c r="O2" s="6" t="s">
        <v>22</v>
      </c>
      <c r="P2" s="8" t="s">
        <v>34</v>
      </c>
    </row>
    <row r="3" spans="1:16" s="2" customFormat="1" ht="30" customHeight="1">
      <c r="A3" s="5">
        <v>4</v>
      </c>
      <c r="B3" s="52"/>
      <c r="C3" s="7" t="s">
        <v>35</v>
      </c>
      <c r="D3" s="55"/>
      <c r="E3" s="53"/>
      <c r="F3" s="8" t="s">
        <v>36</v>
      </c>
      <c r="G3" s="57"/>
      <c r="H3" s="9">
        <v>81.650000000000006</v>
      </c>
      <c r="I3" s="62"/>
      <c r="J3" s="13">
        <f t="shared" si="0"/>
        <v>59.999999999999993</v>
      </c>
      <c r="K3" s="14">
        <v>4899</v>
      </c>
      <c r="L3" s="14">
        <f t="shared" ref="L3:L9" si="1">H3*25</f>
        <v>2041.2500000000002</v>
      </c>
      <c r="M3" s="14"/>
      <c r="N3" s="14">
        <v>0</v>
      </c>
      <c r="O3" s="6" t="s">
        <v>37</v>
      </c>
      <c r="P3" s="8"/>
    </row>
    <row r="4" spans="1:16" s="2" customFormat="1" ht="30" customHeight="1">
      <c r="A4" s="5">
        <v>5</v>
      </c>
      <c r="B4" s="52"/>
      <c r="C4" s="7" t="s">
        <v>38</v>
      </c>
      <c r="D4" s="55"/>
      <c r="E4" s="53"/>
      <c r="F4" s="8" t="s">
        <v>39</v>
      </c>
      <c r="G4" s="57"/>
      <c r="H4" s="9">
        <v>335.56</v>
      </c>
      <c r="I4" s="62"/>
      <c r="J4" s="13">
        <f t="shared" si="0"/>
        <v>59.999999999999993</v>
      </c>
      <c r="K4" s="14">
        <v>20133.599999999999</v>
      </c>
      <c r="L4" s="14">
        <f t="shared" si="1"/>
        <v>8389</v>
      </c>
      <c r="M4" s="14"/>
      <c r="N4" s="14">
        <v>0</v>
      </c>
      <c r="O4" s="6" t="s">
        <v>37</v>
      </c>
      <c r="P4" s="8"/>
    </row>
    <row r="5" spans="1:16" s="2" customFormat="1" ht="102.75" customHeight="1">
      <c r="A5" s="5">
        <v>6</v>
      </c>
      <c r="B5" s="52"/>
      <c r="C5" s="7" t="s">
        <v>40</v>
      </c>
      <c r="D5" s="55"/>
      <c r="E5" s="53"/>
      <c r="F5" s="8" t="s">
        <v>41</v>
      </c>
      <c r="G5" s="57"/>
      <c r="H5" s="9">
        <v>140.26</v>
      </c>
      <c r="I5" s="62"/>
      <c r="J5" s="13">
        <f t="shared" si="0"/>
        <v>60.000000000000007</v>
      </c>
      <c r="K5" s="14">
        <v>8415.6</v>
      </c>
      <c r="L5" s="14">
        <f t="shared" si="1"/>
        <v>3506.5</v>
      </c>
      <c r="M5" s="14"/>
      <c r="N5" s="14">
        <v>0</v>
      </c>
      <c r="O5" s="6" t="s">
        <v>37</v>
      </c>
      <c r="P5" s="8" t="s">
        <v>42</v>
      </c>
    </row>
    <row r="6" spans="1:16" s="2" customFormat="1" ht="30" customHeight="1">
      <c r="A6" s="5">
        <v>7</v>
      </c>
      <c r="B6" s="52"/>
      <c r="C6" s="7" t="s">
        <v>43</v>
      </c>
      <c r="D6" s="55"/>
      <c r="E6" s="53"/>
      <c r="F6" s="8" t="s">
        <v>44</v>
      </c>
      <c r="G6" s="57"/>
      <c r="H6" s="9">
        <v>485.84</v>
      </c>
      <c r="I6" s="62"/>
      <c r="J6" s="13">
        <f t="shared" si="0"/>
        <v>60.000000000000007</v>
      </c>
      <c r="K6" s="14">
        <v>29150.400000000001</v>
      </c>
      <c r="L6" s="14">
        <f t="shared" si="1"/>
        <v>12146</v>
      </c>
      <c r="M6" s="14"/>
      <c r="N6" s="14">
        <v>0</v>
      </c>
      <c r="O6" s="6" t="s">
        <v>37</v>
      </c>
      <c r="P6" s="8"/>
    </row>
    <row r="7" spans="1:16" s="2" customFormat="1" ht="113.25" customHeight="1">
      <c r="A7" s="5">
        <v>8</v>
      </c>
      <c r="B7" s="52"/>
      <c r="C7" s="7" t="s">
        <v>45</v>
      </c>
      <c r="D7" s="55"/>
      <c r="E7" s="53"/>
      <c r="F7" s="8" t="s">
        <v>46</v>
      </c>
      <c r="G7" s="57"/>
      <c r="H7" s="9">
        <v>242.92500000000001</v>
      </c>
      <c r="I7" s="62"/>
      <c r="J7" s="13">
        <f t="shared" si="0"/>
        <v>60</v>
      </c>
      <c r="K7" s="14">
        <v>14575.5</v>
      </c>
      <c r="L7" s="14">
        <f t="shared" si="1"/>
        <v>6073.125</v>
      </c>
      <c r="M7" s="14"/>
      <c r="N7" s="14">
        <v>0</v>
      </c>
      <c r="O7" s="6" t="s">
        <v>37</v>
      </c>
      <c r="P7" s="8" t="s">
        <v>47</v>
      </c>
    </row>
    <row r="8" spans="1:16" s="2" customFormat="1" ht="113.25" customHeight="1">
      <c r="A8" s="5">
        <v>9</v>
      </c>
      <c r="B8" s="52"/>
      <c r="C8" s="7" t="s">
        <v>48</v>
      </c>
      <c r="D8" s="55"/>
      <c r="E8" s="53"/>
      <c r="F8" s="8" t="s">
        <v>46</v>
      </c>
      <c r="G8" s="57"/>
      <c r="H8" s="9">
        <v>242.92500000000001</v>
      </c>
      <c r="I8" s="62"/>
      <c r="J8" s="13">
        <f t="shared" si="0"/>
        <v>60</v>
      </c>
      <c r="K8" s="14">
        <v>14575.5</v>
      </c>
      <c r="L8" s="14">
        <f t="shared" si="1"/>
        <v>6073.125</v>
      </c>
      <c r="M8" s="14"/>
      <c r="N8" s="14">
        <v>0</v>
      </c>
      <c r="O8" s="6" t="s">
        <v>37</v>
      </c>
      <c r="P8" s="8" t="s">
        <v>49</v>
      </c>
    </row>
    <row r="9" spans="1:16" s="2" customFormat="1" ht="30" customHeight="1">
      <c r="A9" s="5">
        <v>10</v>
      </c>
      <c r="B9" s="52"/>
      <c r="C9" s="7" t="s">
        <v>50</v>
      </c>
      <c r="D9" s="55"/>
      <c r="E9" s="53"/>
      <c r="F9" s="8" t="s">
        <v>51</v>
      </c>
      <c r="G9" s="57"/>
      <c r="H9" s="9">
        <v>399.27</v>
      </c>
      <c r="I9" s="62"/>
      <c r="J9" s="13">
        <f t="shared" si="0"/>
        <v>60.000000000000007</v>
      </c>
      <c r="K9" s="14">
        <v>23956.2</v>
      </c>
      <c r="L9" s="14">
        <f t="shared" si="1"/>
        <v>9981.75</v>
      </c>
      <c r="M9" s="14"/>
      <c r="N9" s="14">
        <v>0</v>
      </c>
      <c r="O9" s="6" t="s">
        <v>37</v>
      </c>
      <c r="P9" s="8"/>
    </row>
  </sheetData>
  <mergeCells count="5">
    <mergeCell ref="B2:B9"/>
    <mergeCell ref="D2:D9"/>
    <mergeCell ref="E2:E9"/>
    <mergeCell ref="G2:G9"/>
    <mergeCell ref="I2:I9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台账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郭颖欣</cp:lastModifiedBy>
  <cp:lastPrinted>2020-03-04T09:07:00Z</cp:lastPrinted>
  <dcterms:created xsi:type="dcterms:W3CDTF">2019-11-28T07:17:00Z</dcterms:created>
  <dcterms:modified xsi:type="dcterms:W3CDTF">2020-10-08T20:53:57Z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