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5"/>
  </bookViews>
  <sheets>
    <sheet name="统计性描述" sheetId="1" r:id="rId1"/>
    <sheet name="方差检验" sheetId="2" r:id="rId2"/>
    <sheet name="vif" sheetId="3" r:id="rId3"/>
    <sheet name="各要素回归" sheetId="4" r:id="rId4"/>
    <sheet name="回归结果" sheetId="5" r:id="rId5"/>
    <sheet name="Sheet2" sheetId="7" r:id="rId6"/>
  </sheets>
  <definedNames>
    <definedName name="_xlnm._FilterDatabase" localSheetId="4" hidden="1">回归结果!$A$21:$G$55</definedName>
  </definedNames>
  <calcPr calcId="162913"/>
</workbook>
</file>

<file path=xl/calcChain.xml><?xml version="1.0" encoding="utf-8"?>
<calcChain xmlns="http://schemas.openxmlformats.org/spreadsheetml/2006/main">
  <c r="CA6" i="7" l="1"/>
  <c r="CA3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X3" i="7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BX3" i="7" l="1"/>
  <c r="F75" i="5"/>
  <c r="G75" i="5"/>
  <c r="BX72" i="7"/>
  <c r="BX73" i="7"/>
  <c r="BX74" i="7"/>
  <c r="BX75" i="7"/>
  <c r="BX76" i="7"/>
  <c r="BX77" i="7"/>
  <c r="BX78" i="7"/>
  <c r="BX79" i="7"/>
  <c r="BX80" i="7"/>
  <c r="BX81" i="7"/>
  <c r="BX82" i="7"/>
  <c r="BX83" i="7"/>
  <c r="BX84" i="7"/>
  <c r="BX85" i="7"/>
  <c r="BX86" i="7"/>
  <c r="BX87" i="7"/>
  <c r="BX88" i="7"/>
  <c r="BX89" i="7"/>
  <c r="BX90" i="7"/>
  <c r="BX91" i="7"/>
  <c r="BX92" i="7"/>
  <c r="BX93" i="7"/>
  <c r="BX94" i="7"/>
  <c r="BX95" i="7"/>
  <c r="BX96" i="7"/>
  <c r="BX97" i="7"/>
  <c r="BX98" i="7"/>
  <c r="BX99" i="7"/>
  <c r="BX100" i="7"/>
  <c r="BX101" i="7"/>
  <c r="BX102" i="7"/>
  <c r="BX103" i="7"/>
  <c r="BX104" i="7"/>
  <c r="BX105" i="7"/>
  <c r="BX106" i="7"/>
  <c r="BX107" i="7"/>
  <c r="BX108" i="7"/>
  <c r="BX109" i="7"/>
  <c r="BX110" i="7"/>
  <c r="BX111" i="7"/>
  <c r="BX112" i="7"/>
  <c r="BX113" i="7"/>
  <c r="BX114" i="7"/>
  <c r="BX115" i="7"/>
  <c r="BX116" i="7"/>
  <c r="BX117" i="7"/>
  <c r="BX118" i="7"/>
  <c r="BX119" i="7"/>
  <c r="BX120" i="7"/>
  <c r="BX121" i="7"/>
  <c r="BX122" i="7"/>
  <c r="BX123" i="7"/>
  <c r="BX124" i="7"/>
  <c r="BX125" i="7"/>
  <c r="BX126" i="7"/>
  <c r="BX127" i="7"/>
  <c r="BX128" i="7"/>
  <c r="BX129" i="7"/>
  <c r="BX130" i="7"/>
  <c r="BX131" i="7"/>
  <c r="BX132" i="7"/>
  <c r="BX133" i="7"/>
  <c r="BX134" i="7"/>
  <c r="BX135" i="7"/>
  <c r="BX136" i="7"/>
  <c r="BX137" i="7"/>
  <c r="BX138" i="7"/>
  <c r="BX139" i="7"/>
  <c r="BX140" i="7"/>
  <c r="BX141" i="7"/>
  <c r="BX142" i="7"/>
  <c r="BX143" i="7"/>
  <c r="BX144" i="7"/>
  <c r="BX145" i="7"/>
  <c r="BX146" i="7"/>
  <c r="BX147" i="7"/>
  <c r="BX148" i="7"/>
  <c r="BX149" i="7"/>
  <c r="BX150" i="7"/>
  <c r="BX151" i="7"/>
  <c r="BX152" i="7"/>
  <c r="BX153" i="7"/>
  <c r="BX154" i="7"/>
  <c r="BX155" i="7"/>
  <c r="BX156" i="7"/>
  <c r="BX157" i="7"/>
  <c r="BX158" i="7"/>
  <c r="BX159" i="7"/>
  <c r="BX160" i="7"/>
  <c r="BX161" i="7"/>
  <c r="BX162" i="7"/>
  <c r="BX163" i="7"/>
  <c r="BX164" i="7"/>
  <c r="BX165" i="7"/>
  <c r="BX166" i="7"/>
  <c r="BX167" i="7"/>
  <c r="BX168" i="7"/>
  <c r="BX169" i="7"/>
  <c r="BX170" i="7"/>
  <c r="BX171" i="7"/>
  <c r="BX172" i="7"/>
  <c r="BX173" i="7"/>
  <c r="BX174" i="7"/>
  <c r="BX175" i="7"/>
  <c r="BX176" i="7"/>
  <c r="BX177" i="7"/>
  <c r="BX178" i="7"/>
  <c r="BX179" i="7"/>
  <c r="BX180" i="7"/>
  <c r="BX181" i="7"/>
  <c r="BX182" i="7"/>
  <c r="BX183" i="7"/>
  <c r="BX184" i="7"/>
  <c r="BX185" i="7"/>
  <c r="BX186" i="7"/>
  <c r="BX187" i="7"/>
  <c r="BX188" i="7"/>
  <c r="BX189" i="7"/>
  <c r="BX190" i="7"/>
  <c r="BX191" i="7"/>
  <c r="BX192" i="7"/>
  <c r="BX193" i="7"/>
  <c r="BX194" i="7"/>
  <c r="BX195" i="7"/>
  <c r="BX196" i="7"/>
  <c r="BX197" i="7"/>
  <c r="BX198" i="7"/>
  <c r="BX199" i="7"/>
  <c r="BX200" i="7"/>
  <c r="BX201" i="7"/>
  <c r="BX202" i="7"/>
  <c r="BX203" i="7"/>
  <c r="BX204" i="7"/>
  <c r="BX205" i="7"/>
  <c r="BX206" i="7"/>
  <c r="BX207" i="7"/>
  <c r="BX208" i="7"/>
  <c r="BX209" i="7"/>
  <c r="BX210" i="7"/>
  <c r="BX211" i="7"/>
  <c r="BX212" i="7"/>
  <c r="BX213" i="7"/>
  <c r="BX214" i="7"/>
  <c r="G101" i="5"/>
  <c r="G107" i="5"/>
  <c r="G100" i="5"/>
  <c r="G74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F107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74" i="5"/>
  <c r="P27" i="5"/>
  <c r="P28" i="5"/>
  <c r="P29" i="5"/>
  <c r="P30" i="5"/>
  <c r="Q30" i="5" s="1"/>
  <c r="P31" i="5"/>
  <c r="P32" i="5"/>
  <c r="P33" i="5"/>
  <c r="P34" i="5"/>
  <c r="Q34" i="5" s="1"/>
  <c r="P35" i="5"/>
  <c r="P36" i="5"/>
  <c r="P37" i="5"/>
  <c r="P38" i="5"/>
  <c r="Q38" i="5" s="1"/>
  <c r="P39" i="5"/>
  <c r="P40" i="5"/>
  <c r="P41" i="5"/>
  <c r="P42" i="5"/>
  <c r="Q42" i="5" s="1"/>
  <c r="P43" i="5"/>
  <c r="P44" i="5"/>
  <c r="P45" i="5"/>
  <c r="P46" i="5"/>
  <c r="Q46" i="5" s="1"/>
  <c r="P47" i="5"/>
  <c r="P48" i="5"/>
  <c r="P49" i="5"/>
  <c r="P50" i="5"/>
  <c r="Q50" i="5" s="1"/>
  <c r="P51" i="5"/>
  <c r="P52" i="5"/>
  <c r="P53" i="5"/>
  <c r="P54" i="5"/>
  <c r="Q54" i="5" s="1"/>
  <c r="P26" i="5"/>
  <c r="Q26" i="5" s="1"/>
  <c r="Q53" i="5"/>
  <c r="Q52" i="5"/>
  <c r="Q51" i="5"/>
  <c r="Q49" i="5"/>
  <c r="Q48" i="5"/>
  <c r="Q47" i="5"/>
  <c r="Q45" i="5"/>
  <c r="Q44" i="5"/>
  <c r="Q43" i="5"/>
  <c r="Q41" i="5"/>
  <c r="Q40" i="5"/>
  <c r="Q39" i="5"/>
  <c r="Q37" i="5"/>
  <c r="Q36" i="5"/>
  <c r="Q35" i="5"/>
  <c r="Q33" i="5"/>
  <c r="Q32" i="5"/>
  <c r="Q31" i="5"/>
  <c r="Q29" i="5"/>
  <c r="Q28" i="5"/>
  <c r="Q27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24" i="5"/>
  <c r="AM36" i="7"/>
  <c r="O36" i="7" s="1"/>
  <c r="AM22" i="7"/>
  <c r="AM21" i="7"/>
  <c r="AM27" i="7" l="1"/>
  <c r="BX71" i="7"/>
  <c r="BX70" i="7"/>
  <c r="BX69" i="7"/>
  <c r="BX68" i="7"/>
  <c r="BX67" i="7"/>
  <c r="BX66" i="7"/>
  <c r="BX65" i="7"/>
  <c r="BX64" i="7"/>
  <c r="BX63" i="7"/>
  <c r="BX62" i="7"/>
  <c r="BX61" i="7"/>
  <c r="BX60" i="7"/>
  <c r="BX59" i="7"/>
  <c r="BX58" i="7"/>
  <c r="BX57" i="7"/>
  <c r="BX56" i="7"/>
  <c r="BX55" i="7"/>
  <c r="BX54" i="7"/>
  <c r="BX53" i="7"/>
  <c r="BX52" i="7"/>
  <c r="BX51" i="7"/>
  <c r="BX50" i="7"/>
  <c r="BX49" i="7"/>
  <c r="BX48" i="7"/>
  <c r="BX47" i="7"/>
  <c r="BX46" i="7"/>
  <c r="BX45" i="7"/>
  <c r="BX44" i="7"/>
  <c r="BX43" i="7"/>
  <c r="BX42" i="7"/>
  <c r="BX41" i="7"/>
  <c r="BX40" i="7"/>
  <c r="BX39" i="7"/>
  <c r="BX38" i="7"/>
  <c r="BX37" i="7"/>
  <c r="BX36" i="7"/>
  <c r="BX35" i="7"/>
  <c r="O35" i="7"/>
  <c r="BX34" i="7"/>
  <c r="O34" i="7"/>
  <c r="BX33" i="7"/>
  <c r="O33" i="7"/>
  <c r="BX32" i="7"/>
  <c r="O32" i="7"/>
  <c r="BX31" i="7"/>
  <c r="AM31" i="7"/>
  <c r="BX30" i="7"/>
  <c r="AM30" i="7"/>
  <c r="O30" i="7" s="1"/>
  <c r="BX29" i="7"/>
  <c r="AM29" i="7"/>
  <c r="BX28" i="7"/>
  <c r="AM28" i="7"/>
  <c r="O28" i="7" s="1"/>
  <c r="BX27" i="7"/>
  <c r="BX26" i="7"/>
  <c r="AM26" i="7"/>
  <c r="BX25" i="7"/>
  <c r="AM25" i="7"/>
  <c r="BX24" i="7"/>
  <c r="AM24" i="7"/>
  <c r="BX23" i="7"/>
  <c r="AM23" i="7"/>
  <c r="O23" i="7" s="1"/>
  <c r="BX22" i="7"/>
  <c r="O22" i="7"/>
  <c r="BX21" i="7"/>
  <c r="BX20" i="7"/>
  <c r="BX19" i="7"/>
  <c r="BX18" i="7"/>
  <c r="BX17" i="7"/>
  <c r="BX16" i="7"/>
  <c r="BX15" i="7"/>
  <c r="BX14" i="7"/>
  <c r="BX13" i="7"/>
  <c r="BX12" i="7"/>
  <c r="BX11" i="7"/>
  <c r="BX10" i="7"/>
  <c r="BJ10" i="7"/>
  <c r="BJ14" i="7" s="1"/>
  <c r="BI10" i="7"/>
  <c r="BH10" i="7"/>
  <c r="BH14" i="7" s="1"/>
  <c r="BG10" i="7"/>
  <c r="BG14" i="7" s="1"/>
  <c r="BU14" i="7" s="1"/>
  <c r="BF10" i="7"/>
  <c r="BF14" i="7" s="1"/>
  <c r="BE10" i="7"/>
  <c r="BE14" i="7" s="1"/>
  <c r="BD10" i="7"/>
  <c r="BD14" i="7" s="1"/>
  <c r="BC10" i="7"/>
  <c r="BB10" i="7"/>
  <c r="BA10" i="7"/>
  <c r="BA14" i="7" s="1"/>
  <c r="AZ10" i="7"/>
  <c r="AZ14" i="7" s="1"/>
  <c r="AY10" i="7"/>
  <c r="BQ10" i="7" s="1"/>
  <c r="AX10" i="7"/>
  <c r="AX14" i="7" s="1"/>
  <c r="AW10" i="7"/>
  <c r="AW14" i="7" s="1"/>
  <c r="AV10" i="7"/>
  <c r="AV14" i="7" s="1"/>
  <c r="AU10" i="7"/>
  <c r="BO10" i="7" s="1"/>
  <c r="AT10" i="7"/>
  <c r="AT14" i="7" s="1"/>
  <c r="AS10" i="7"/>
  <c r="AS14" i="7" s="1"/>
  <c r="AR10" i="7"/>
  <c r="AR14" i="7" s="1"/>
  <c r="AQ10" i="7"/>
  <c r="AQ14" i="7" s="1"/>
  <c r="BM14" i="7" s="1"/>
  <c r="AP10" i="7"/>
  <c r="AP14" i="7" s="1"/>
  <c r="AO10" i="7"/>
  <c r="AO14" i="7" s="1"/>
  <c r="AN10" i="7"/>
  <c r="AN14" i="7" s="1"/>
  <c r="AM10" i="7"/>
  <c r="BK10" i="7" s="1"/>
  <c r="BX9" i="7"/>
  <c r="BJ9" i="7"/>
  <c r="BJ13" i="7" s="1"/>
  <c r="BI9" i="7"/>
  <c r="BH9" i="7"/>
  <c r="BG9" i="7"/>
  <c r="BF9" i="7"/>
  <c r="BF13" i="7" s="1"/>
  <c r="BE9" i="7"/>
  <c r="BE13" i="7" s="1"/>
  <c r="BD9" i="7"/>
  <c r="BD13" i="7" s="1"/>
  <c r="BC9" i="7"/>
  <c r="BB9" i="7"/>
  <c r="BB13" i="7" s="1"/>
  <c r="BA9" i="7"/>
  <c r="BA13" i="7" s="1"/>
  <c r="AZ9" i="7"/>
  <c r="AY9" i="7"/>
  <c r="BQ9" i="7" s="1"/>
  <c r="AX9" i="7"/>
  <c r="AW9" i="7"/>
  <c r="AV9" i="7"/>
  <c r="AU9" i="7"/>
  <c r="AT9" i="7"/>
  <c r="AT13" i="7" s="1"/>
  <c r="AS9" i="7"/>
  <c r="AR9" i="7"/>
  <c r="AR13" i="7" s="1"/>
  <c r="AQ9" i="7"/>
  <c r="AP9" i="7"/>
  <c r="AP13" i="7" s="1"/>
  <c r="AO9" i="7"/>
  <c r="AO13" i="7" s="1"/>
  <c r="AN9" i="7"/>
  <c r="AM9" i="7"/>
  <c r="BX8" i="7"/>
  <c r="BJ8" i="7"/>
  <c r="BJ12" i="7" s="1"/>
  <c r="BI8" i="7"/>
  <c r="BI12" i="7" s="1"/>
  <c r="BH8" i="7"/>
  <c r="BG8" i="7"/>
  <c r="BU8" i="7" s="1"/>
  <c r="BF8" i="7"/>
  <c r="BE8" i="7"/>
  <c r="BD8" i="7"/>
  <c r="BC8" i="7"/>
  <c r="BC12" i="7" s="1"/>
  <c r="BS12" i="7" s="1"/>
  <c r="BB8" i="7"/>
  <c r="BA8" i="7"/>
  <c r="AZ8" i="7"/>
  <c r="AY8" i="7"/>
  <c r="BQ8" i="7" s="1"/>
  <c r="AX8" i="7"/>
  <c r="AW8" i="7"/>
  <c r="AV8" i="7"/>
  <c r="AU8" i="7"/>
  <c r="AU12" i="7" s="1"/>
  <c r="BO12" i="7" s="1"/>
  <c r="AT8" i="7"/>
  <c r="AT12" i="7" s="1"/>
  <c r="AS8" i="7"/>
  <c r="AR8" i="7"/>
  <c r="AR12" i="7" s="1"/>
  <c r="AQ8" i="7"/>
  <c r="AP8" i="7"/>
  <c r="AO8" i="7"/>
  <c r="AN8" i="7"/>
  <c r="AM8" i="7"/>
  <c r="BX7" i="7"/>
  <c r="AM7" i="7"/>
  <c r="BX6" i="7"/>
  <c r="AM6" i="7"/>
  <c r="BX5" i="7"/>
  <c r="BJ5" i="7"/>
  <c r="BI5" i="7"/>
  <c r="BH5" i="7"/>
  <c r="BG5" i="7"/>
  <c r="BF5" i="7"/>
  <c r="BE5" i="7"/>
  <c r="BD5" i="7"/>
  <c r="BC5" i="7"/>
  <c r="BB5" i="7"/>
  <c r="BA5" i="7"/>
  <c r="BA11" i="7" s="1"/>
  <c r="AZ5" i="7"/>
  <c r="AY5" i="7"/>
  <c r="AX5" i="7"/>
  <c r="AW5" i="7"/>
  <c r="AV5" i="7"/>
  <c r="AU5" i="7"/>
  <c r="AT5" i="7"/>
  <c r="AS5" i="7"/>
  <c r="AR5" i="7"/>
  <c r="AQ5" i="7"/>
  <c r="AP5" i="7"/>
  <c r="AO5" i="7"/>
  <c r="AO11" i="7" s="1"/>
  <c r="AN5" i="7"/>
  <c r="AM5" i="7"/>
  <c r="BX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M13" i="7" l="1"/>
  <c r="BK13" i="7" s="1"/>
  <c r="AM20" i="7"/>
  <c r="AM11" i="7"/>
  <c r="AS20" i="7"/>
  <c r="AW20" i="7"/>
  <c r="AZ18" i="7"/>
  <c r="BJ20" i="7"/>
  <c r="AM19" i="7"/>
  <c r="O19" i="7" s="1"/>
  <c r="AN19" i="7"/>
  <c r="BH19" i="7"/>
  <c r="AP17" i="7"/>
  <c r="AX16" i="7"/>
  <c r="BB17" i="7"/>
  <c r="BF15" i="7"/>
  <c r="BJ17" i="7"/>
  <c r="AO19" i="7"/>
  <c r="AS19" i="7"/>
  <c r="AW19" i="7"/>
  <c r="BE19" i="7"/>
  <c r="AP11" i="7"/>
  <c r="AM17" i="7"/>
  <c r="BK17" i="7" s="1"/>
  <c r="O9" i="7"/>
  <c r="BK9" i="7"/>
  <c r="BE17" i="7"/>
  <c r="BE11" i="7"/>
  <c r="AV17" i="7"/>
  <c r="CA5" i="7"/>
  <c r="AP18" i="7"/>
  <c r="BB18" i="7"/>
  <c r="AN20" i="7"/>
  <c r="AV20" i="7"/>
  <c r="AZ20" i="7"/>
  <c r="BB19" i="7"/>
  <c r="BF11" i="7"/>
  <c r="O26" i="7"/>
  <c r="BI20" i="7"/>
  <c r="BJ11" i="7"/>
  <c r="BI14" i="7"/>
  <c r="BJ16" i="7"/>
  <c r="BI19" i="7"/>
  <c r="BD17" i="7"/>
  <c r="BF18" i="7"/>
  <c r="BF16" i="7"/>
  <c r="BD20" i="7"/>
  <c r="BF17" i="7"/>
  <c r="BD19" i="7"/>
  <c r="BE20" i="7"/>
  <c r="BC19" i="7"/>
  <c r="BS19" i="7" s="1"/>
  <c r="BB11" i="7"/>
  <c r="BA16" i="7"/>
  <c r="BB16" i="7"/>
  <c r="BA20" i="7"/>
  <c r="BO8" i="7"/>
  <c r="AX20" i="7"/>
  <c r="AX12" i="7"/>
  <c r="AW18" i="7"/>
  <c r="AX17" i="7"/>
  <c r="AV18" i="7"/>
  <c r="AU20" i="7"/>
  <c r="BO20" i="7" s="1"/>
  <c r="AX11" i="7"/>
  <c r="AW13" i="7"/>
  <c r="AX15" i="7"/>
  <c r="BM8" i="7"/>
  <c r="AS13" i="7"/>
  <c r="AT16" i="7"/>
  <c r="AQ20" i="7"/>
  <c r="BM20" i="7" s="1"/>
  <c r="AT11" i="7"/>
  <c r="AS12" i="7"/>
  <c r="AR20" i="7"/>
  <c r="AT20" i="7"/>
  <c r="AO20" i="7"/>
  <c r="AP20" i="7"/>
  <c r="AP16" i="7"/>
  <c r="AO18" i="7"/>
  <c r="AO16" i="7"/>
  <c r="AO17" i="7"/>
  <c r="O5" i="7"/>
  <c r="BK5" i="7"/>
  <c r="O10" i="7"/>
  <c r="AM15" i="7"/>
  <c r="BK15" i="7" s="1"/>
  <c r="AM16" i="7"/>
  <c r="O16" i="7" s="1"/>
  <c r="AQ17" i="7"/>
  <c r="BM17" i="7" s="1"/>
  <c r="AU17" i="7"/>
  <c r="BO17" i="7" s="1"/>
  <c r="AY17" i="7"/>
  <c r="BQ17" i="7" s="1"/>
  <c r="AY15" i="7"/>
  <c r="BQ15" i="7" s="1"/>
  <c r="BQ5" i="7"/>
  <c r="BC17" i="7"/>
  <c r="BS17" i="7" s="1"/>
  <c r="BC16" i="7"/>
  <c r="BS16" i="7" s="1"/>
  <c r="BG17" i="7"/>
  <c r="BU17" i="7" s="1"/>
  <c r="BU5" i="7"/>
  <c r="BC13" i="7"/>
  <c r="BS13" i="7" s="1"/>
  <c r="BC20" i="7"/>
  <c r="BS20" i="7" s="1"/>
  <c r="BG13" i="7"/>
  <c r="BU13" i="7" s="1"/>
  <c r="BG20" i="7"/>
  <c r="BU20" i="7" s="1"/>
  <c r="BU9" i="7"/>
  <c r="BU10" i="7"/>
  <c r="AY11" i="7"/>
  <c r="BQ11" i="7" s="1"/>
  <c r="AN12" i="7"/>
  <c r="BD12" i="7"/>
  <c r="AQ15" i="7"/>
  <c r="BM15" i="7" s="1"/>
  <c r="BG16" i="7"/>
  <c r="BU16" i="7" s="1"/>
  <c r="BD18" i="7"/>
  <c r="AQ19" i="7"/>
  <c r="BM19" i="7" s="1"/>
  <c r="AZ19" i="7"/>
  <c r="AY20" i="7"/>
  <c r="BQ20" i="7" s="1"/>
  <c r="AN16" i="7"/>
  <c r="AN15" i="7"/>
  <c r="AN11" i="7"/>
  <c r="AR16" i="7"/>
  <c r="AR17" i="7"/>
  <c r="AR11" i="7"/>
  <c r="AV16" i="7"/>
  <c r="AV11" i="7"/>
  <c r="AZ16" i="7"/>
  <c r="AZ11" i="7"/>
  <c r="BD16" i="7"/>
  <c r="BD15" i="7"/>
  <c r="BD11" i="7"/>
  <c r="BH16" i="7"/>
  <c r="BH17" i="7"/>
  <c r="BH11" i="7"/>
  <c r="BM5" i="7"/>
  <c r="BA19" i="7"/>
  <c r="BA18" i="7"/>
  <c r="BH20" i="7"/>
  <c r="BH13" i="7"/>
  <c r="BM9" i="7"/>
  <c r="BM10" i="7"/>
  <c r="AU11" i="7"/>
  <c r="BO11" i="7" s="1"/>
  <c r="AO12" i="7"/>
  <c r="AZ12" i="7"/>
  <c r="BE12" i="7"/>
  <c r="AN13" i="7"/>
  <c r="AY13" i="7"/>
  <c r="BQ13" i="7" s="1"/>
  <c r="AY14" i="7"/>
  <c r="BQ14" i="7" s="1"/>
  <c r="AR15" i="7"/>
  <c r="AZ15" i="7"/>
  <c r="BG15" i="7"/>
  <c r="BU15" i="7" s="1"/>
  <c r="AU16" i="7"/>
  <c r="BO16" i="7" s="1"/>
  <c r="AR18" i="7"/>
  <c r="AY18" i="7"/>
  <c r="BQ18" i="7" s="1"/>
  <c r="BE18" i="7"/>
  <c r="AR19" i="7"/>
  <c r="O27" i="7"/>
  <c r="AO15" i="7"/>
  <c r="AS15" i="7"/>
  <c r="AS16" i="7"/>
  <c r="AW15" i="7"/>
  <c r="AW17" i="7"/>
  <c r="BA15" i="7"/>
  <c r="BE15" i="7"/>
  <c r="BI15" i="7"/>
  <c r="BI16" i="7"/>
  <c r="BO5" i="7"/>
  <c r="AT18" i="7"/>
  <c r="AT19" i="7"/>
  <c r="AX18" i="7"/>
  <c r="AX19" i="7"/>
  <c r="BJ18" i="7"/>
  <c r="BJ19" i="7"/>
  <c r="BO9" i="7"/>
  <c r="AQ11" i="7"/>
  <c r="BM11" i="7" s="1"/>
  <c r="AW11" i="7"/>
  <c r="BG11" i="7"/>
  <c r="BU11" i="7" s="1"/>
  <c r="AP12" i="7"/>
  <c r="AV12" i="7"/>
  <c r="BA12" i="7"/>
  <c r="BF12" i="7"/>
  <c r="AU13" i="7"/>
  <c r="BO13" i="7" s="1"/>
  <c r="AZ13" i="7"/>
  <c r="AU15" i="7"/>
  <c r="BO15" i="7" s="1"/>
  <c r="BB15" i="7"/>
  <c r="BH15" i="7"/>
  <c r="AW16" i="7"/>
  <c r="BE16" i="7"/>
  <c r="AS17" i="7"/>
  <c r="AZ17" i="7"/>
  <c r="AS18" i="7"/>
  <c r="BH18" i="7"/>
  <c r="AU19" i="7"/>
  <c r="BO19" i="7" s="1"/>
  <c r="BF19" i="7"/>
  <c r="AT15" i="7"/>
  <c r="BJ15" i="7"/>
  <c r="BS5" i="7"/>
  <c r="AM18" i="7"/>
  <c r="BK8" i="7"/>
  <c r="O8" i="7"/>
  <c r="CA4" i="7"/>
  <c r="AQ18" i="7"/>
  <c r="BM18" i="7" s="1"/>
  <c r="AY19" i="7"/>
  <c r="BQ19" i="7" s="1"/>
  <c r="BG18" i="7"/>
  <c r="BU18" i="7" s="1"/>
  <c r="BS9" i="7"/>
  <c r="AM14" i="7"/>
  <c r="BB14" i="7"/>
  <c r="BB20" i="7"/>
  <c r="BS10" i="7"/>
  <c r="AS11" i="7"/>
  <c r="BC11" i="7"/>
  <c r="BS11" i="7" s="1"/>
  <c r="BI11" i="7"/>
  <c r="AM12" i="7"/>
  <c r="AW12" i="7"/>
  <c r="BB12" i="7"/>
  <c r="BH12" i="7"/>
  <c r="AQ13" i="7"/>
  <c r="BM13" i="7" s="1"/>
  <c r="AV13" i="7"/>
  <c r="BI13" i="7"/>
  <c r="AU14" i="7"/>
  <c r="BO14" i="7" s="1"/>
  <c r="BC14" i="7"/>
  <c r="BS14" i="7" s="1"/>
  <c r="AP15" i="7"/>
  <c r="AV15" i="7"/>
  <c r="BC15" i="7"/>
  <c r="BS15" i="7" s="1"/>
  <c r="AQ16" i="7"/>
  <c r="BM16" i="7" s="1"/>
  <c r="AY16" i="7"/>
  <c r="BQ16" i="7" s="1"/>
  <c r="AN17" i="7"/>
  <c r="AT17" i="7"/>
  <c r="BA17" i="7"/>
  <c r="BI17" i="7"/>
  <c r="AN18" i="7"/>
  <c r="AU18" i="7"/>
  <c r="BO18" i="7" s="1"/>
  <c r="BC18" i="7"/>
  <c r="BS18" i="7" s="1"/>
  <c r="BI18" i="7"/>
  <c r="AP19" i="7"/>
  <c r="AV19" i="7"/>
  <c r="BG19" i="7"/>
  <c r="BU19" i="7" s="1"/>
  <c r="BF20" i="7"/>
  <c r="O24" i="7"/>
  <c r="O31" i="7"/>
  <c r="BS8" i="7"/>
  <c r="AQ12" i="7"/>
  <c r="BM12" i="7" s="1"/>
  <c r="AY12" i="7"/>
  <c r="BQ12" i="7" s="1"/>
  <c r="BG12" i="7"/>
  <c r="BU12" i="7" s="1"/>
  <c r="AX13" i="7"/>
  <c r="O21" i="7"/>
  <c r="O25" i="7"/>
  <c r="O29" i="7"/>
  <c r="CA8" i="7" l="1"/>
  <c r="O13" i="7"/>
  <c r="CA7" i="7"/>
  <c r="O17" i="7"/>
  <c r="BK19" i="7"/>
  <c r="BK16" i="7"/>
  <c r="O15" i="7"/>
  <c r="O11" i="7"/>
  <c r="BK11" i="7"/>
  <c r="O18" i="7"/>
  <c r="BK18" i="7"/>
  <c r="O20" i="7"/>
  <c r="BK20" i="7"/>
  <c r="BK12" i="7"/>
  <c r="O12" i="7"/>
  <c r="O14" i="7"/>
  <c r="BK14" i="7"/>
  <c r="O37" i="7" l="1"/>
  <c r="BW56" i="7" s="1"/>
  <c r="BW89" i="7"/>
  <c r="BW42" i="7"/>
  <c r="BW24" i="7"/>
  <c r="BW50" i="7" l="1"/>
  <c r="BW169" i="7"/>
  <c r="BW11" i="7"/>
  <c r="BW177" i="7"/>
  <c r="BW170" i="7"/>
  <c r="BW189" i="7"/>
  <c r="BW184" i="7"/>
  <c r="BW13" i="7"/>
  <c r="BW154" i="7"/>
  <c r="BW127" i="7"/>
  <c r="BW139" i="7"/>
  <c r="BW152" i="7"/>
  <c r="BW12" i="7"/>
  <c r="BW106" i="7"/>
  <c r="BW82" i="7"/>
  <c r="BW195" i="7"/>
  <c r="BW121" i="7"/>
  <c r="BW32" i="7"/>
  <c r="BW48" i="7"/>
  <c r="BW64" i="7"/>
  <c r="BW80" i="7"/>
  <c r="BW96" i="7"/>
  <c r="BW112" i="7"/>
  <c r="BW128" i="7"/>
  <c r="BW144" i="7"/>
  <c r="BW160" i="7"/>
  <c r="BW176" i="7"/>
  <c r="BW192" i="7"/>
  <c r="BW208" i="7"/>
  <c r="BW33" i="7"/>
  <c r="BW49" i="7"/>
  <c r="BW65" i="7"/>
  <c r="BW81" i="7"/>
  <c r="BW97" i="7"/>
  <c r="BW113" i="7"/>
  <c r="BW129" i="7"/>
  <c r="BW145" i="7"/>
  <c r="BW27" i="7"/>
  <c r="BW59" i="7"/>
  <c r="BW91" i="7"/>
  <c r="BW123" i="7"/>
  <c r="BW155" i="7"/>
  <c r="BW178" i="7"/>
  <c r="BW199" i="7"/>
  <c r="BW30" i="7"/>
  <c r="BW62" i="7"/>
  <c r="BW94" i="7"/>
  <c r="BW126" i="7"/>
  <c r="BW158" i="7"/>
  <c r="BW179" i="7"/>
  <c r="BW201" i="7"/>
  <c r="BW39" i="7"/>
  <c r="BW71" i="7"/>
  <c r="BW103" i="7"/>
  <c r="BW135" i="7"/>
  <c r="BW165" i="7"/>
  <c r="BW186" i="7"/>
  <c r="BW207" i="7"/>
  <c r="BW114" i="7"/>
  <c r="BW214" i="7"/>
  <c r="BW122" i="7"/>
  <c r="BW34" i="7"/>
  <c r="BW161" i="7"/>
  <c r="BW74" i="7"/>
  <c r="BW187" i="7"/>
  <c r="BW9" i="7"/>
  <c r="BW7" i="7"/>
  <c r="BW6" i="7"/>
  <c r="BW5" i="7"/>
  <c r="BW10" i="7"/>
  <c r="BW36" i="7"/>
  <c r="BW52" i="7"/>
  <c r="BW68" i="7"/>
  <c r="BW84" i="7"/>
  <c r="BW100" i="7"/>
  <c r="BW116" i="7"/>
  <c r="BW132" i="7"/>
  <c r="BW148" i="7"/>
  <c r="BW164" i="7"/>
  <c r="BW180" i="7"/>
  <c r="BW196" i="7"/>
  <c r="BW212" i="7"/>
  <c r="BW37" i="7"/>
  <c r="BW53" i="7"/>
  <c r="BW69" i="7"/>
  <c r="BW85" i="7"/>
  <c r="BW101" i="7"/>
  <c r="BW117" i="7"/>
  <c r="BW133" i="7"/>
  <c r="BW149" i="7"/>
  <c r="BW35" i="7"/>
  <c r="BW67" i="7"/>
  <c r="BW99" i="7"/>
  <c r="BW131" i="7"/>
  <c r="BW162" i="7"/>
  <c r="BW183" i="7"/>
  <c r="BW205" i="7"/>
  <c r="BW38" i="7"/>
  <c r="BW70" i="7"/>
  <c r="BW102" i="7"/>
  <c r="BW134" i="7"/>
  <c r="BW163" i="7"/>
  <c r="BW28" i="7"/>
  <c r="BW60" i="7"/>
  <c r="BW92" i="7"/>
  <c r="BW124" i="7"/>
  <c r="BW156" i="7"/>
  <c r="BW188" i="7"/>
  <c r="BW29" i="7"/>
  <c r="BW61" i="7"/>
  <c r="BW93" i="7"/>
  <c r="BW125" i="7"/>
  <c r="BW157" i="7"/>
  <c r="BW83" i="7"/>
  <c r="BW147" i="7"/>
  <c r="BW194" i="7"/>
  <c r="BW54" i="7"/>
  <c r="BW118" i="7"/>
  <c r="BW174" i="7"/>
  <c r="BW206" i="7"/>
  <c r="BW55" i="7"/>
  <c r="BW95" i="7"/>
  <c r="BW143" i="7"/>
  <c r="BW175" i="7"/>
  <c r="BW202" i="7"/>
  <c r="BW146" i="7"/>
  <c r="BW58" i="7"/>
  <c r="BW198" i="7"/>
  <c r="BW182" i="7"/>
  <c r="BW138" i="7"/>
  <c r="BW23" i="7"/>
  <c r="BW18" i="7"/>
  <c r="BW21" i="7"/>
  <c r="BW20" i="7"/>
  <c r="BW40" i="7"/>
  <c r="BW72" i="7"/>
  <c r="BW104" i="7"/>
  <c r="BW136" i="7"/>
  <c r="BW168" i="7"/>
  <c r="BW200" i="7"/>
  <c r="BW41" i="7"/>
  <c r="BW73" i="7"/>
  <c r="BW105" i="7"/>
  <c r="BW137" i="7"/>
  <c r="BW43" i="7"/>
  <c r="BW107" i="7"/>
  <c r="BW167" i="7"/>
  <c r="BW210" i="7"/>
  <c r="BW78" i="7"/>
  <c r="BW142" i="7"/>
  <c r="BW185" i="7"/>
  <c r="BW211" i="7"/>
  <c r="BW63" i="7"/>
  <c r="BW111" i="7"/>
  <c r="BW151" i="7"/>
  <c r="BW181" i="7"/>
  <c r="BW213" i="7"/>
  <c r="BW171" i="7"/>
  <c r="BW90" i="7"/>
  <c r="BW66" i="7"/>
  <c r="BW203" i="7"/>
  <c r="BW166" i="7"/>
  <c r="BW4" i="7"/>
  <c r="BW17" i="7"/>
  <c r="BW15" i="7"/>
  <c r="BW22" i="7"/>
  <c r="BW44" i="7"/>
  <c r="BW76" i="7"/>
  <c r="BW108" i="7"/>
  <c r="BW140" i="7"/>
  <c r="BW172" i="7"/>
  <c r="BW204" i="7"/>
  <c r="BW45" i="7"/>
  <c r="BW77" i="7"/>
  <c r="BW109" i="7"/>
  <c r="BW141" i="7"/>
  <c r="BW51" i="7"/>
  <c r="BW115" i="7"/>
  <c r="BW173" i="7"/>
  <c r="BW3" i="7"/>
  <c r="BW86" i="7"/>
  <c r="BW150" i="7"/>
  <c r="BW190" i="7"/>
  <c r="BW31" i="7"/>
  <c r="BW79" i="7"/>
  <c r="BW119" i="7"/>
  <c r="BW159" i="7"/>
  <c r="BW8" i="7"/>
  <c r="BW14" i="7"/>
  <c r="BW130" i="7"/>
  <c r="BW26" i="7"/>
  <c r="BW197" i="7"/>
  <c r="BW87" i="7"/>
  <c r="BW110" i="7"/>
  <c r="BW75" i="7"/>
  <c r="BW57" i="7"/>
  <c r="BW120" i="7"/>
  <c r="BW19" i="7"/>
  <c r="BW16" i="7"/>
  <c r="BW209" i="7"/>
  <c r="BW98" i="7"/>
  <c r="BW193" i="7"/>
  <c r="BW191" i="7"/>
  <c r="BW47" i="7"/>
  <c r="BW46" i="7"/>
  <c r="BW153" i="7"/>
  <c r="BW25" i="7"/>
  <c r="BW88" i="7"/>
</calcChain>
</file>

<file path=xl/sharedStrings.xml><?xml version="1.0" encoding="utf-8"?>
<sst xmlns="http://schemas.openxmlformats.org/spreadsheetml/2006/main" count="1148" uniqueCount="246">
  <si>
    <t>yield</t>
  </si>
  <si>
    <t>land</t>
  </si>
  <si>
    <t>labor</t>
  </si>
  <si>
    <t>flabor</t>
  </si>
  <si>
    <t>elabor</t>
  </si>
  <si>
    <t>fertile</t>
  </si>
  <si>
    <t>machane</t>
  </si>
  <si>
    <t>ot</t>
  </si>
  <si>
    <t>subsidy</t>
  </si>
  <si>
    <t>insura~s</t>
  </si>
  <si>
    <t>plots</t>
  </si>
  <si>
    <t>fstruct</t>
  </si>
  <si>
    <t>job</t>
  </si>
  <si>
    <t>Total</t>
  </si>
  <si>
    <t>sex</t>
  </si>
  <si>
    <t>age</t>
  </si>
  <si>
    <t>educ</t>
  </si>
  <si>
    <t>train</t>
  </si>
  <si>
    <t>health</t>
  </si>
  <si>
    <t>status</t>
  </si>
  <si>
    <t>mean</t>
  </si>
  <si>
    <t xml:space="preserve"> max</t>
  </si>
  <si>
    <t xml:space="preserve"> min</t>
  </si>
  <si>
    <t xml:space="preserve"> p25</t>
  </si>
  <si>
    <t xml:space="preserve"> p50</t>
  </si>
  <si>
    <t xml:space="preserve"> p75</t>
  </si>
  <si>
    <t xml:space="preserve"> skewness</t>
  </si>
  <si>
    <t xml:space="preserve"> kurtosis</t>
  </si>
  <si>
    <t xml:space="preserve"> sd</t>
  </si>
  <si>
    <t xml:space="preserve"> N</t>
  </si>
  <si>
    <r>
      <rPr>
        <sz val="11"/>
        <color theme="1"/>
        <rFont val="宋体"/>
        <family val="3"/>
        <charset val="134"/>
      </rPr>
      <t>变量</t>
    </r>
    <phoneticPr fontId="1" type="noConversion"/>
  </si>
  <si>
    <r>
      <t>2011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</si>
  <si>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2012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</si>
  <si>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2013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</si>
  <si>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2014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</si>
  <si>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2015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</si>
  <si>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t>Variable</t>
  </si>
  <si>
    <t>Mean</t>
  </si>
  <si>
    <t>Std. Dev.</t>
  </si>
  <si>
    <t>Min</t>
  </si>
  <si>
    <t>Max</t>
  </si>
  <si>
    <t>overall</t>
  </si>
  <si>
    <t>between</t>
  </si>
  <si>
    <t>within</t>
  </si>
  <si>
    <t>xtsum</t>
    <phoneticPr fontId="1" type="noConversion"/>
  </si>
  <si>
    <t>VIF</t>
  </si>
  <si>
    <t>1/VIF</t>
  </si>
  <si>
    <t xml:space="preserve"> </t>
  </si>
  <si>
    <t>lnot</t>
  </si>
  <si>
    <t>lnot2</t>
  </si>
  <si>
    <t>lnfertilel~t</t>
  </si>
  <si>
    <t>lnfertile2</t>
  </si>
  <si>
    <t>lnfertile</t>
  </si>
  <si>
    <t>lnlaborlnf~e</t>
  </si>
  <si>
    <t>lnmachane</t>
  </si>
  <si>
    <t>lnfertilel~e</t>
  </si>
  <si>
    <t>lnlabor</t>
  </si>
  <si>
    <t>lnlaborlnot</t>
  </si>
  <si>
    <t>lnmachanel~t</t>
  </si>
  <si>
    <t>lnlabor2</t>
  </si>
  <si>
    <t>lnlaborlnm~e</t>
  </si>
  <si>
    <t>lnland</t>
  </si>
  <si>
    <t>lnmachane2</t>
  </si>
  <si>
    <t>loan</t>
  </si>
  <si>
    <t>lnsubsidy</t>
  </si>
  <si>
    <t>insurances</t>
  </si>
  <si>
    <t>Mean VIF</t>
  </si>
  <si>
    <t>lnyield</t>
  </si>
  <si>
    <t>lnfer~le</t>
  </si>
  <si>
    <t>lnmach~e</t>
  </si>
  <si>
    <t>lnfert~2</t>
  </si>
  <si>
    <t>lnlab~le</t>
  </si>
  <si>
    <t>lnlab~ne</t>
  </si>
  <si>
    <t>lnlabo~t</t>
  </si>
  <si>
    <t>lnfer~ne</t>
  </si>
  <si>
    <t>lnfert~t</t>
  </si>
  <si>
    <t>lnmach~t</t>
  </si>
  <si>
    <t>多重共线性检验</t>
    <phoneticPr fontId="1" type="noConversion"/>
  </si>
  <si>
    <t>相关系数矩阵</t>
    <phoneticPr fontId="1" type="noConversion"/>
  </si>
  <si>
    <t>Coef.</t>
  </si>
  <si>
    <t>lnlaborlnfertile</t>
  </si>
  <si>
    <t>lnlaborlnmachane</t>
  </si>
  <si>
    <t>lnfertilelnmachane</t>
  </si>
  <si>
    <t>lnfertilelnot</t>
  </si>
  <si>
    <t>lnmachanelnot</t>
  </si>
  <si>
    <t>year</t>
  </si>
  <si>
    <t>_cons</t>
  </si>
  <si>
    <t>t</t>
  </si>
  <si>
    <t>P&gt;t</t>
  </si>
  <si>
    <t>[95% Conf.</t>
  </si>
  <si>
    <t>Interval]</t>
  </si>
  <si>
    <t>P</t>
    <phoneticPr fontId="1" type="noConversion"/>
  </si>
  <si>
    <t>R-squared</t>
    <phoneticPr fontId="1" type="noConversion"/>
  </si>
  <si>
    <t>Root MSE</t>
    <phoneticPr fontId="1" type="noConversion"/>
  </si>
  <si>
    <r>
      <t>N=9265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id=2792</t>
    </r>
    <phoneticPr fontId="1" type="noConversion"/>
  </si>
  <si>
    <t>Robust Std. Err.</t>
    <phoneticPr fontId="1" type="noConversion"/>
  </si>
  <si>
    <t>sigma_u</t>
  </si>
  <si>
    <t>sigma_e</t>
  </si>
  <si>
    <t>[95% Conf.</t>
    <phoneticPr fontId="1" type="noConversion"/>
  </si>
  <si>
    <t>rho</t>
    <phoneticPr fontId="1" type="noConversion"/>
  </si>
  <si>
    <t>lnlabor2 = 0</t>
  </si>
  <si>
    <t>lnmachane2 = 0</t>
  </si>
  <si>
    <t>lnot2 = 0</t>
  </si>
  <si>
    <t>lnlaborlnot = 0</t>
  </si>
  <si>
    <t>lnfertilelnot = 0</t>
  </si>
  <si>
    <t>lnmachanelnot = 0</t>
  </si>
  <si>
    <t>lnfertile2 = 0</t>
    <phoneticPr fontId="1" type="noConversion"/>
  </si>
  <si>
    <t>lnlaborlnfertile =0</t>
    <phoneticPr fontId="1" type="noConversion"/>
  </si>
  <si>
    <t>lnlaborlnmachane =0</t>
    <phoneticPr fontId="1" type="noConversion"/>
  </si>
  <si>
    <t>lnfertilelnmachane=0</t>
    <phoneticPr fontId="1" type="noConversion"/>
  </si>
  <si>
    <t>固定效应二次项和交叉项联合检验</t>
    <phoneticPr fontId="1" type="noConversion"/>
  </si>
  <si>
    <t>y2=0</t>
    <phoneticPr fontId="1" type="noConversion"/>
  </si>
  <si>
    <t>y3=0</t>
    <phoneticPr fontId="1" type="noConversion"/>
  </si>
  <si>
    <t>y4=0</t>
    <phoneticPr fontId="1" type="noConversion"/>
  </si>
  <si>
    <t>y5=0</t>
    <phoneticPr fontId="1" type="noConversion"/>
  </si>
  <si>
    <t>年份联合检验</t>
    <phoneticPr fontId="1" type="noConversion"/>
  </si>
  <si>
    <t>N=9790</t>
  </si>
  <si>
    <t>n=3132</t>
  </si>
  <si>
    <t>t-bar=3.1258</t>
  </si>
  <si>
    <t>水稻统计性描述</t>
    <phoneticPr fontId="1" type="noConversion"/>
  </si>
  <si>
    <t>.</t>
  </si>
  <si>
    <t>混合回归结果</t>
    <phoneticPr fontId="1" type="noConversion"/>
  </si>
  <si>
    <t>随机效应回归结果</t>
    <phoneticPr fontId="1" type="noConversion"/>
  </si>
  <si>
    <t>固定效应效应回归结果</t>
    <phoneticPr fontId="1" type="noConversion"/>
  </si>
  <si>
    <t>u_i</t>
  </si>
  <si>
    <t>N=9780,n=3132</t>
    <phoneticPr fontId="1" type="noConversion"/>
  </si>
  <si>
    <t>rho</t>
    <phoneticPr fontId="1" type="noConversion"/>
  </si>
  <si>
    <t>u_i</t>
    <phoneticPr fontId="1" type="noConversion"/>
  </si>
  <si>
    <t>F=2.71</t>
    <phoneticPr fontId="1" type="noConversion"/>
  </si>
  <si>
    <t>P=0.0026</t>
    <phoneticPr fontId="1" type="noConversion"/>
  </si>
  <si>
    <t>F=22.21</t>
    <phoneticPr fontId="1" type="noConversion"/>
  </si>
  <si>
    <t>P=0.000</t>
    <phoneticPr fontId="1" type="noConversion"/>
  </si>
  <si>
    <t>N=9790</t>
    <phoneticPr fontId="1" type="noConversion"/>
  </si>
  <si>
    <t>N=8198</t>
    <phoneticPr fontId="1" type="noConversion"/>
  </si>
  <si>
    <t>N=1563</t>
    <phoneticPr fontId="1" type="noConversion"/>
  </si>
  <si>
    <t>N=29</t>
    <phoneticPr fontId="1" type="noConversion"/>
  </si>
  <si>
    <t>***</t>
    <phoneticPr fontId="1" type="noConversion"/>
  </si>
  <si>
    <t>***</t>
    <phoneticPr fontId="1" type="noConversion"/>
  </si>
  <si>
    <t>*</t>
    <phoneticPr fontId="1" type="noConversion"/>
  </si>
  <si>
    <t>**</t>
    <phoneticPr fontId="1" type="noConversion"/>
  </si>
  <si>
    <t>变量</t>
    <phoneticPr fontId="1" type="noConversion"/>
  </si>
  <si>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OLS_Robust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</si>
  <si>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RE_Robust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</si>
  <si>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FE_Robust</t>
    </r>
    <phoneticPr fontId="1" type="noConversion"/>
  </si>
  <si>
    <t>总体</t>
    <phoneticPr fontId="1" type="noConversion"/>
  </si>
  <si>
    <t>land</t>
    <phoneticPr fontId="1" type="noConversion"/>
  </si>
  <si>
    <t>规模弹性</t>
    <phoneticPr fontId="1" type="noConversion"/>
  </si>
  <si>
    <t>总体</t>
    <phoneticPr fontId="1" type="noConversion"/>
  </si>
  <si>
    <t>劳动</t>
    <phoneticPr fontId="1" type="noConversion"/>
  </si>
  <si>
    <t>化肥</t>
    <phoneticPr fontId="1" type="noConversion"/>
  </si>
  <si>
    <t>机械</t>
    <phoneticPr fontId="1" type="noConversion"/>
  </si>
  <si>
    <t>劳动—化肥</t>
    <phoneticPr fontId="1" type="noConversion"/>
  </si>
  <si>
    <t>劳动-机械</t>
    <phoneticPr fontId="1" type="noConversion"/>
  </si>
  <si>
    <t>机械-化肥</t>
    <phoneticPr fontId="1" type="noConversion"/>
  </si>
  <si>
    <t>lnsubsidy</t>
    <phoneticPr fontId="1" type="noConversion"/>
  </si>
  <si>
    <r>
      <rPr>
        <sz val="11"/>
        <color theme="1"/>
        <rFont val="宋体"/>
        <family val="3"/>
        <charset val="134"/>
      </rPr>
      <t>省份虚拟变量</t>
    </r>
    <phoneticPr fontId="1" type="noConversion"/>
  </si>
  <si>
    <t>是</t>
  </si>
  <si>
    <t>否</t>
  </si>
  <si>
    <r>
      <rPr>
        <sz val="11"/>
        <color theme="1"/>
        <rFont val="宋体"/>
        <family val="3"/>
        <charset val="134"/>
      </rPr>
      <t>个体效应</t>
    </r>
    <phoneticPr fontId="1" type="noConversion"/>
  </si>
  <si>
    <t>-</t>
  </si>
  <si>
    <r>
      <rPr>
        <sz val="11"/>
        <color theme="1"/>
        <rFont val="宋体"/>
        <family val="3"/>
        <charset val="134"/>
      </rPr>
      <t>时间效应</t>
    </r>
    <phoneticPr fontId="1" type="noConversion"/>
  </si>
  <si>
    <r>
      <rPr>
        <sz val="11"/>
        <color theme="1"/>
        <rFont val="宋体"/>
        <family val="3"/>
        <charset val="134"/>
      </rPr>
      <t>样本数量</t>
    </r>
    <phoneticPr fontId="1" type="noConversion"/>
  </si>
  <si>
    <t>变量</t>
  </si>
  <si>
    <r>
      <t>（</t>
    </r>
    <r>
      <rPr>
        <b/>
        <sz val="10.5"/>
        <color rgb="FF000000"/>
        <rFont val="Times New Roman"/>
        <family val="1"/>
      </rPr>
      <t>1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OLS_Robust</t>
    </r>
  </si>
  <si>
    <r>
      <t>（</t>
    </r>
    <r>
      <rPr>
        <b/>
        <sz val="10.5"/>
        <color rgb="FF000000"/>
        <rFont val="Times New Roman"/>
        <family val="1"/>
      </rPr>
      <t>2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RE_Robust</t>
    </r>
  </si>
  <si>
    <r>
      <t>（</t>
    </r>
    <r>
      <rPr>
        <b/>
        <sz val="10.5"/>
        <color rgb="FF000000"/>
        <rFont val="Times New Roman"/>
        <family val="1"/>
      </rPr>
      <t>3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FE_Robust</t>
    </r>
  </si>
  <si>
    <t>0.004***</t>
  </si>
  <si>
    <t>0.001**</t>
  </si>
  <si>
    <t>省份虚拟变量</t>
  </si>
  <si>
    <t>个体效应</t>
  </si>
  <si>
    <t>时间效应</t>
  </si>
  <si>
    <t>样本数量</t>
  </si>
  <si>
    <t>R-squared</t>
  </si>
  <si>
    <t>***</t>
    <phoneticPr fontId="1" type="noConversion"/>
  </si>
  <si>
    <t>*</t>
    <phoneticPr fontId="1" type="noConversion"/>
  </si>
  <si>
    <t xml:space="preserve"> </t>
    <phoneticPr fontId="1" type="noConversion"/>
  </si>
  <si>
    <t>**</t>
    <phoneticPr fontId="1" type="noConversion"/>
  </si>
  <si>
    <t>-0.039***</t>
  </si>
  <si>
    <t>0.002*</t>
  </si>
  <si>
    <t xml:space="preserve">-0.054 </t>
  </si>
  <si>
    <t xml:space="preserve">-0.125 </t>
  </si>
  <si>
    <t xml:space="preserve">-0.005 </t>
  </si>
  <si>
    <t>-0.538***</t>
  </si>
  <si>
    <t xml:space="preserve">0.001 </t>
  </si>
  <si>
    <t>0.02**</t>
  </si>
  <si>
    <t>0.062***</t>
  </si>
  <si>
    <t xml:space="preserve">0.005 </t>
  </si>
  <si>
    <t>-0.003**</t>
  </si>
  <si>
    <t xml:space="preserve">0.01 </t>
  </si>
  <si>
    <t xml:space="preserve">0 </t>
  </si>
  <si>
    <t>0.005***</t>
  </si>
  <si>
    <t>-0.001***</t>
  </si>
  <si>
    <t xml:space="preserve">-0.015 </t>
  </si>
  <si>
    <t xml:space="preserve">-0.003 </t>
  </si>
  <si>
    <t xml:space="preserve">-0.001 </t>
  </si>
  <si>
    <t>-0.022**</t>
  </si>
  <si>
    <t>-0.095***</t>
  </si>
  <si>
    <t>-0.027**</t>
  </si>
  <si>
    <t>-0.003***</t>
  </si>
  <si>
    <t>7.592***</t>
  </si>
  <si>
    <t>-0.052***</t>
  </si>
  <si>
    <t>0.002**</t>
  </si>
  <si>
    <t xml:space="preserve">-0.049 </t>
  </si>
  <si>
    <t xml:space="preserve">-0.035 </t>
  </si>
  <si>
    <t>0.025***</t>
  </si>
  <si>
    <t>-0.286**</t>
  </si>
  <si>
    <t>0.009**</t>
  </si>
  <si>
    <t>0.003***</t>
  </si>
  <si>
    <t>0.029**</t>
  </si>
  <si>
    <t>-0.002**</t>
  </si>
  <si>
    <t>0.021*</t>
  </si>
  <si>
    <t xml:space="preserve">0.009 </t>
  </si>
  <si>
    <t>-0.002*</t>
  </si>
  <si>
    <t xml:space="preserve">0.004 </t>
  </si>
  <si>
    <t xml:space="preserve">0.002 </t>
  </si>
  <si>
    <t xml:space="preserve">0.006 </t>
  </si>
  <si>
    <t>0.021***</t>
  </si>
  <si>
    <t>-0.029***</t>
  </si>
  <si>
    <t xml:space="preserve">-0.008 </t>
  </si>
  <si>
    <t>6.623***</t>
  </si>
  <si>
    <t xml:space="preserve">-0.046 </t>
  </si>
  <si>
    <t xml:space="preserve">-0.14 </t>
  </si>
  <si>
    <t>0.021**</t>
  </si>
  <si>
    <t>-0.243*</t>
  </si>
  <si>
    <t>0.013**</t>
  </si>
  <si>
    <t>0.023*</t>
  </si>
  <si>
    <t xml:space="preserve">-0.002 </t>
  </si>
  <si>
    <t xml:space="preserve">0.016 </t>
  </si>
  <si>
    <t>0.035***</t>
  </si>
  <si>
    <t>0.006*</t>
  </si>
  <si>
    <t>-0.024**</t>
  </si>
  <si>
    <t>6.761***</t>
  </si>
  <si>
    <r>
      <t>N=9790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n=3132</t>
    </r>
    <phoneticPr fontId="1" type="noConversion"/>
  </si>
  <si>
    <t>Robust</t>
  </si>
  <si>
    <t>Std. Err.</t>
  </si>
  <si>
    <t>t    P&gt;t</t>
  </si>
  <si>
    <t>2.86   0.004</t>
  </si>
  <si>
    <t>lnland2</t>
  </si>
  <si>
    <t>-3.21   0.001</t>
  </si>
  <si>
    <t>17.26   0.000</t>
  </si>
  <si>
    <t>rho</t>
  </si>
  <si>
    <t>(fraction</t>
  </si>
  <si>
    <t>of variance due</t>
  </si>
  <si>
    <t>to</t>
  </si>
  <si>
    <t>u_i)</t>
  </si>
  <si>
    <t>单产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</si>
</sst>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0_ "/>
    <numFmt numFmtId="177" formatCode="0_);\(0\)"/>
    <numFmt numFmtId="178" formatCode="&quot;(&quot;0.000&quot;)&quot;"/>
    <numFmt numFmtId="179" formatCode="0.0%"/>
    <numFmt numFmtId="180" formatCode="&quot;(&quot;General&quot;)&quot;"/>
    <numFmt numFmtId="181" formatCode="0.0_ "/>
    <numFmt numFmtId="182" formatCode="0.000_);[Red]\(0.000\)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b/>
      <sz val="10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3" xfId="0" applyFont="1" applyBorder="1">
      <alignment vertical="center"/>
    </xf>
    <xf numFmtId="176" fontId="2" fillId="0" borderId="0" xfId="0" applyNumberFormat="1" applyFont="1" applyBorder="1">
      <alignment vertical="center"/>
    </xf>
    <xf numFmtId="176" fontId="2" fillId="0" borderId="3" xfId="0" applyNumberFormat="1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177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NumberFormat="1" applyFont="1" applyBorder="1">
      <alignment vertical="center"/>
    </xf>
    <xf numFmtId="0" fontId="2" fillId="0" borderId="3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11" fontId="2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78" fontId="2" fillId="0" borderId="0" xfId="0" applyNumberFormat="1" applyFont="1" applyBorder="1">
      <alignment vertical="center"/>
    </xf>
    <xf numFmtId="179" fontId="0" fillId="0" borderId="0" xfId="0" applyNumberFormat="1">
      <alignment vertical="center"/>
    </xf>
    <xf numFmtId="176" fontId="2" fillId="2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176" fontId="2" fillId="0" borderId="0" xfId="0" applyNumberFormat="1" applyFont="1" applyFill="1" applyBorder="1">
      <alignment vertical="center"/>
    </xf>
    <xf numFmtId="176" fontId="2" fillId="0" borderId="3" xfId="0" applyNumberFormat="1" applyFont="1" applyBorder="1" applyAlignment="1">
      <alignment vertical="center"/>
    </xf>
    <xf numFmtId="176" fontId="5" fillId="0" borderId="0" xfId="0" applyNumberFormat="1" applyFont="1" applyAlignment="1">
      <alignment horizontal="right" vertical="center"/>
    </xf>
    <xf numFmtId="180" fontId="2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176" fontId="0" fillId="0" borderId="0" xfId="0" applyNumberFormat="1">
      <alignment vertical="center"/>
    </xf>
    <xf numFmtId="0" fontId="2" fillId="2" borderId="0" xfId="0" applyFont="1" applyFill="1" applyBorder="1">
      <alignment vertical="center"/>
    </xf>
    <xf numFmtId="181" fontId="2" fillId="0" borderId="0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5" fillId="0" borderId="4" xfId="0" applyFont="1" applyBorder="1" applyAlignment="1">
      <alignment vertical="center"/>
    </xf>
    <xf numFmtId="182" fontId="0" fillId="0" borderId="0" xfId="0" applyNumberFormat="1">
      <alignment vertical="center"/>
    </xf>
    <xf numFmtId="182" fontId="2" fillId="0" borderId="0" xfId="0" applyNumberFormat="1" applyFont="1" applyBorder="1">
      <alignment vertical="center"/>
    </xf>
    <xf numFmtId="0" fontId="7" fillId="0" borderId="5" xfId="0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4" xfId="0" applyFont="1" applyBorder="1">
      <alignment vertical="center"/>
    </xf>
    <xf numFmtId="178" fontId="2" fillId="0" borderId="3" xfId="0" applyNumberFormat="1" applyFont="1" applyBorder="1">
      <alignment vertical="center"/>
    </xf>
    <xf numFmtId="178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各要素回归!$M$73:$M$173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各要素回归!$N$73:$N$173</c:f>
              <c:numCache>
                <c:formatCode>General</c:formatCode>
                <c:ptCount val="101"/>
                <c:pt idx="0">
                  <c:v>1</c:v>
                </c:pt>
                <c:pt idx="1">
                  <c:v>1.4205549754098625</c:v>
                </c:pt>
                <c:pt idx="2">
                  <c:v>1.5889011337865599</c:v>
                </c:pt>
                <c:pt idx="3">
                  <c:v>1.649898940536499</c:v>
                </c:pt>
                <c:pt idx="4">
                  <c:v>1.6587186138127727</c:v>
                </c:pt>
                <c:pt idx="5">
                  <c:v>1.6403483473885632</c:v>
                </c:pt>
                <c:pt idx="6">
                  <c:v>1.6074073700376184</c:v>
                </c:pt>
                <c:pt idx="7">
                  <c:v>1.5667434736671624</c:v>
                </c:pt>
                <c:pt idx="8">
                  <c:v>1.5222574015859816</c:v>
                </c:pt>
                <c:pt idx="9">
                  <c:v>1.4762429647914346</c:v>
                </c:pt>
                <c:pt idx="10">
                  <c:v>1.4300735464759886</c:v>
                </c:pt>
                <c:pt idx="11">
                  <c:v>1.3845752000424176</c:v>
                </c:pt>
                <c:pt idx="12">
                  <c:v>1.3402391254572548</c:v>
                </c:pt>
                <c:pt idx="13">
                  <c:v>1.297347309973121</c:v>
                </c:pt>
                <c:pt idx="14">
                  <c:v>1.256049125652386</c:v>
                </c:pt>
                <c:pt idx="15">
                  <c:v>1.2164092037242775</c:v>
                </c:pt>
                <c:pt idx="16">
                  <c:v>1.1784379656754878</c:v>
                </c:pt>
                <c:pt idx="17">
                  <c:v>1.1421114086841444</c:v>
                </c:pt>
                <c:pt idx="18">
                  <c:v>1.1073840857529145</c:v>
                </c:pt>
                <c:pt idx="19">
                  <c:v>1.07419769510592</c:v>
                </c:pt>
                <c:pt idx="20">
                  <c:v>1.0424867918572014</c:v>
                </c:pt>
                <c:pt idx="21">
                  <c:v>1.0121825886849334</c:v>
                </c:pt>
                <c:pt idx="22">
                  <c:v>0.98321547381575614</c:v>
                </c:pt>
                <c:pt idx="23">
                  <c:v>0.95551666078865249</c:v>
                </c:pt>
                <c:pt idx="24">
                  <c:v>0.92901924696941973</c:v>
                </c:pt>
                <c:pt idx="25">
                  <c:v>0.90365886798185502</c:v>
                </c:pt>
                <c:pt idx="26">
                  <c:v>0.87937407574397886</c:v>
                </c:pt>
                <c:pt idx="27">
                  <c:v>0.85610652791318709</c:v>
                </c:pt>
                <c:pt idx="28">
                  <c:v>0.83380104950180745</c:v>
                </c:pt>
                <c:pt idx="29">
                  <c:v>0.81240560890937263</c:v>
                </c:pt>
                <c:pt idx="30">
                  <c:v>0.79187123783227331</c:v>
                </c:pt>
                <c:pt idx="31">
                  <c:v>0.77215191561678975</c:v>
                </c:pt>
                <c:pt idx="32">
                  <c:v>0.75320443239484802</c:v>
                </c:pt>
                <c:pt idx="33">
                  <c:v>0.73498824096064141</c:v>
                </c:pt>
                <c:pt idx="34">
                  <c:v>0.71746530425142363</c:v>
                </c:pt>
                <c:pt idx="35">
                  <c:v>0.70059994310387896</c:v>
                </c:pt>
                <c:pt idx="36">
                  <c:v>0.68435868740313455</c:v>
                </c:pt>
                <c:pt idx="37">
                  <c:v>0.66871013263971413</c:v>
                </c:pt>
                <c:pt idx="38">
                  <c:v>0.65362480311056481</c:v>
                </c:pt>
                <c:pt idx="39">
                  <c:v>0.63907502245188785</c:v>
                </c:pt>
                <c:pt idx="40">
                  <c:v>0.62503479180858279</c:v>
                </c:pt>
                <c:pt idx="41">
                  <c:v>0.61147967568096362</c:v>
                </c:pt>
                <c:pt idx="42">
                  <c:v>0.59838669531060529</c:v>
                </c:pt>
                <c:pt idx="43">
                  <c:v>0.58573422934955044</c:v>
                </c:pt>
                <c:pt idx="44">
                  <c:v>0.57350192148322865</c:v>
                </c:pt>
                <c:pt idx="45">
                  <c:v>0.5616705946347097</c:v>
                </c:pt>
                <c:pt idx="46">
                  <c:v>0.55022217135713403</c:v>
                </c:pt>
                <c:pt idx="47">
                  <c:v>0.53913960001571848</c:v>
                </c:pt>
                <c:pt idx="48">
                  <c:v>0.52840678636580085</c:v>
                </c:pt>
                <c:pt idx="49">
                  <c:v>0.5180085301454419</c:v>
                </c:pt>
                <c:pt idx="50">
                  <c:v>0.50793046631768779</c:v>
                </c:pt>
                <c:pt idx="51">
                  <c:v>0.49815901061683809</c:v>
                </c:pt>
                <c:pt idx="52">
                  <c:v>0.4886813090737247</c:v>
                </c:pt>
                <c:pt idx="53">
                  <c:v>0.47948519121614852</c:v>
                </c:pt>
                <c:pt idx="54">
                  <c:v>0.47055912666164462</c:v>
                </c:pt>
                <c:pt idx="55">
                  <c:v>0.4618921848401884</c:v>
                </c:pt>
                <c:pt idx="56">
                  <c:v>0.45347399760407758</c:v>
                </c:pt>
                <c:pt idx="57">
                  <c:v>0.4452947245008349</c:v>
                </c:pt>
                <c:pt idx="58">
                  <c:v>0.4373450205024802</c:v>
                </c:pt>
                <c:pt idx="59">
                  <c:v>0.42961600600088834</c:v>
                </c:pt>
                <c:pt idx="60">
                  <c:v>0.42209923889417666</c:v>
                </c:pt>
                <c:pt idx="61">
                  <c:v>0.4147866886031798</c:v>
                </c:pt>
                <c:pt idx="62">
                  <c:v>0.40767071187008758</c:v>
                </c:pt>
                <c:pt idx="63">
                  <c:v>0.40074403020335325</c:v>
                </c:pt>
                <c:pt idx="64">
                  <c:v>0.39399970884402213</c:v>
                </c:pt>
                <c:pt idx="65">
                  <c:v>0.38743113713878408</c:v>
                </c:pt>
                <c:pt idx="66">
                  <c:v>0.38103201021435679</c:v>
                </c:pt>
                <c:pt idx="67">
                  <c:v>0.37479631185636875</c:v>
                </c:pt>
                <c:pt idx="68">
                  <c:v>0.36871829850371379</c:v>
                </c:pt>
                <c:pt idx="69">
                  <c:v>0.362792484276522</c:v>
                </c:pt>
                <c:pt idx="70">
                  <c:v>0.3570136269624572</c:v>
                </c:pt>
                <c:pt idx="71">
                  <c:v>0.35137671489204947</c:v>
                </c:pt>
                <c:pt idx="72">
                  <c:v>0.34587695463927504</c:v>
                </c:pt>
                <c:pt idx="73">
                  <c:v>0.34050975948863049</c:v>
                </c:pt>
                <c:pt idx="74">
                  <c:v>0.33527073861455436</c:v>
                </c:pt>
                <c:pt idx="75">
                  <c:v>0.33015568692327357</c:v>
                </c:pt>
                <c:pt idx="76">
                  <c:v>0.32516057551102484</c:v>
                </c:pt>
                <c:pt idx="77">
                  <c:v>0.32028154269613651</c:v>
                </c:pt>
                <c:pt idx="78">
                  <c:v>0.31551488558571844</c:v>
                </c:pt>
                <c:pt idx="79">
                  <c:v>0.31085705214067777</c:v>
                </c:pt>
                <c:pt idx="80">
                  <c:v>0.30630463370552541</c:v>
                </c:pt>
                <c:pt idx="81">
                  <c:v>0.30185435797193899</c:v>
                </c:pt>
                <c:pt idx="82">
                  <c:v>0.29750308234735917</c:v>
                </c:pt>
                <c:pt idx="83">
                  <c:v>0.29324778770202142</c:v>
                </c:pt>
                <c:pt idx="84">
                  <c:v>0.28908557246976185</c:v>
                </c:pt>
                <c:pt idx="85">
                  <c:v>0.28501364707974486</c:v>
                </c:pt>
                <c:pt idx="86">
                  <c:v>0.28102932869789171</c:v>
                </c:pt>
                <c:pt idx="87">
                  <c:v>0.27713003625832661</c:v>
                </c:pt>
                <c:pt idx="88">
                  <c:v>0.2733132857665464</c:v>
                </c:pt>
                <c:pt idx="89">
                  <c:v>0.26957668585731354</c:v>
                </c:pt>
                <c:pt idx="90">
                  <c:v>0.26591793359146526</c:v>
                </c:pt>
                <c:pt idx="91">
                  <c:v>0.26233481047692658</c:v>
                </c:pt>
                <c:pt idx="92">
                  <c:v>0.25882517870023564</c:v>
                </c:pt>
                <c:pt idx="93">
                  <c:v>0.25538697755582207</c:v>
                </c:pt>
                <c:pt idx="94">
                  <c:v>0.25201822006114982</c:v>
                </c:pt>
                <c:pt idx="95">
                  <c:v>0.24871698974663828</c:v>
                </c:pt>
                <c:pt idx="96">
                  <c:v>0.24548143761001462</c:v>
                </c:pt>
                <c:pt idx="97">
                  <c:v>0.24230977922544236</c:v>
                </c:pt>
                <c:pt idx="98">
                  <c:v>0.23920029199840628</c:v>
                </c:pt>
                <c:pt idx="99">
                  <c:v>0.23615131255791999</c:v>
                </c:pt>
                <c:pt idx="100">
                  <c:v>0.23316123427818419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4-4A55-B6E6-4079717A6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29080"/>
        <c:axId val="394329408"/>
      </c:scatterChart>
      <c:valAx>
        <c:axId val="39432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329408"/>
        <c:crosses val="autoZero"/>
        <c:crossBetween val="midCat"/>
      </c:valAx>
      <c:valAx>
        <c:axId val="3943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32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278077082469953"/>
          <c:y val="3.2407407407407406E-2"/>
          <c:w val="0.81774554496477414"/>
          <c:h val="0.81700277777777774"/>
        </c:manualLayout>
      </c:layout>
      <c:scatterChart>
        <c:scatterStyle val="smoothMarker"/>
        <c:varyColors val="0"/>
        <c:ser>
          <c:idx val="0"/>
          <c:order val="0"/>
          <c:tx>
            <c:v>yield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Sheet2!$BV$3:$BV$210</c:f>
              <c:numCache>
                <c:formatCode>General</c:formatCode>
                <c:ptCount val="20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5.7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  <c:pt idx="116">
                  <c:v>108</c:v>
                </c:pt>
                <c:pt idx="117">
                  <c:v>109</c:v>
                </c:pt>
                <c:pt idx="118">
                  <c:v>110</c:v>
                </c:pt>
                <c:pt idx="119">
                  <c:v>111</c:v>
                </c:pt>
                <c:pt idx="120">
                  <c:v>112</c:v>
                </c:pt>
                <c:pt idx="121">
                  <c:v>113</c:v>
                </c:pt>
                <c:pt idx="122">
                  <c:v>114</c:v>
                </c:pt>
                <c:pt idx="123">
                  <c:v>115</c:v>
                </c:pt>
                <c:pt idx="124">
                  <c:v>116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120</c:v>
                </c:pt>
                <c:pt idx="129">
                  <c:v>121</c:v>
                </c:pt>
                <c:pt idx="130">
                  <c:v>122</c:v>
                </c:pt>
                <c:pt idx="131">
                  <c:v>123</c:v>
                </c:pt>
                <c:pt idx="132">
                  <c:v>124</c:v>
                </c:pt>
                <c:pt idx="133">
                  <c:v>125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129</c:v>
                </c:pt>
                <c:pt idx="138">
                  <c:v>130</c:v>
                </c:pt>
                <c:pt idx="139">
                  <c:v>131</c:v>
                </c:pt>
                <c:pt idx="140">
                  <c:v>132</c:v>
                </c:pt>
                <c:pt idx="141">
                  <c:v>133</c:v>
                </c:pt>
                <c:pt idx="142">
                  <c:v>134</c:v>
                </c:pt>
                <c:pt idx="143">
                  <c:v>135</c:v>
                </c:pt>
                <c:pt idx="144">
                  <c:v>136</c:v>
                </c:pt>
                <c:pt idx="145">
                  <c:v>137</c:v>
                </c:pt>
                <c:pt idx="146">
                  <c:v>138</c:v>
                </c:pt>
                <c:pt idx="147">
                  <c:v>139</c:v>
                </c:pt>
                <c:pt idx="148">
                  <c:v>140</c:v>
                </c:pt>
                <c:pt idx="149">
                  <c:v>141</c:v>
                </c:pt>
                <c:pt idx="150">
                  <c:v>142</c:v>
                </c:pt>
                <c:pt idx="151">
                  <c:v>143</c:v>
                </c:pt>
                <c:pt idx="152">
                  <c:v>144</c:v>
                </c:pt>
                <c:pt idx="153">
                  <c:v>145</c:v>
                </c:pt>
                <c:pt idx="154">
                  <c:v>146</c:v>
                </c:pt>
                <c:pt idx="155">
                  <c:v>147</c:v>
                </c:pt>
                <c:pt idx="156">
                  <c:v>148</c:v>
                </c:pt>
                <c:pt idx="157">
                  <c:v>149</c:v>
                </c:pt>
                <c:pt idx="158">
                  <c:v>150</c:v>
                </c:pt>
                <c:pt idx="159">
                  <c:v>151</c:v>
                </c:pt>
                <c:pt idx="160">
                  <c:v>152</c:v>
                </c:pt>
                <c:pt idx="161">
                  <c:v>153</c:v>
                </c:pt>
                <c:pt idx="162">
                  <c:v>154</c:v>
                </c:pt>
                <c:pt idx="163">
                  <c:v>155</c:v>
                </c:pt>
                <c:pt idx="164">
                  <c:v>156</c:v>
                </c:pt>
                <c:pt idx="165">
                  <c:v>157</c:v>
                </c:pt>
                <c:pt idx="166">
                  <c:v>158</c:v>
                </c:pt>
                <c:pt idx="167">
                  <c:v>159</c:v>
                </c:pt>
                <c:pt idx="168">
                  <c:v>160</c:v>
                </c:pt>
                <c:pt idx="169">
                  <c:v>161</c:v>
                </c:pt>
                <c:pt idx="170">
                  <c:v>162</c:v>
                </c:pt>
                <c:pt idx="171">
                  <c:v>163</c:v>
                </c:pt>
                <c:pt idx="172">
                  <c:v>164</c:v>
                </c:pt>
                <c:pt idx="173">
                  <c:v>165</c:v>
                </c:pt>
                <c:pt idx="174">
                  <c:v>166</c:v>
                </c:pt>
                <c:pt idx="175">
                  <c:v>167</c:v>
                </c:pt>
                <c:pt idx="176">
                  <c:v>168</c:v>
                </c:pt>
                <c:pt idx="177">
                  <c:v>169</c:v>
                </c:pt>
                <c:pt idx="178">
                  <c:v>170</c:v>
                </c:pt>
                <c:pt idx="179">
                  <c:v>171</c:v>
                </c:pt>
                <c:pt idx="180">
                  <c:v>172</c:v>
                </c:pt>
                <c:pt idx="181">
                  <c:v>173</c:v>
                </c:pt>
                <c:pt idx="182">
                  <c:v>174</c:v>
                </c:pt>
                <c:pt idx="183">
                  <c:v>175</c:v>
                </c:pt>
                <c:pt idx="184">
                  <c:v>176</c:v>
                </c:pt>
                <c:pt idx="185">
                  <c:v>177</c:v>
                </c:pt>
                <c:pt idx="186">
                  <c:v>178</c:v>
                </c:pt>
                <c:pt idx="187">
                  <c:v>179</c:v>
                </c:pt>
                <c:pt idx="188">
                  <c:v>180</c:v>
                </c:pt>
                <c:pt idx="189">
                  <c:v>181</c:v>
                </c:pt>
                <c:pt idx="190">
                  <c:v>182</c:v>
                </c:pt>
                <c:pt idx="191">
                  <c:v>183</c:v>
                </c:pt>
                <c:pt idx="192">
                  <c:v>184</c:v>
                </c:pt>
                <c:pt idx="193">
                  <c:v>185</c:v>
                </c:pt>
                <c:pt idx="194">
                  <c:v>186</c:v>
                </c:pt>
                <c:pt idx="195">
                  <c:v>187</c:v>
                </c:pt>
                <c:pt idx="196">
                  <c:v>188</c:v>
                </c:pt>
                <c:pt idx="197">
                  <c:v>189</c:v>
                </c:pt>
                <c:pt idx="198">
                  <c:v>190</c:v>
                </c:pt>
                <c:pt idx="199">
                  <c:v>191</c:v>
                </c:pt>
                <c:pt idx="200">
                  <c:v>192</c:v>
                </c:pt>
                <c:pt idx="201">
                  <c:v>193</c:v>
                </c:pt>
                <c:pt idx="202">
                  <c:v>194</c:v>
                </c:pt>
                <c:pt idx="203">
                  <c:v>195</c:v>
                </c:pt>
                <c:pt idx="204">
                  <c:v>196</c:v>
                </c:pt>
                <c:pt idx="205">
                  <c:v>197</c:v>
                </c:pt>
                <c:pt idx="206">
                  <c:v>198</c:v>
                </c:pt>
                <c:pt idx="207">
                  <c:v>199</c:v>
                </c:pt>
              </c:numCache>
            </c:numRef>
          </c:xVal>
          <c:yVal>
            <c:numRef>
              <c:f>Sheet2!$BW$3:$BW$210</c:f>
              <c:numCache>
                <c:formatCode>General</c:formatCode>
                <c:ptCount val="208"/>
                <c:pt idx="0">
                  <c:v>597.38147535628786</c:v>
                </c:pt>
                <c:pt idx="1">
                  <c:v>585.32325202028392</c:v>
                </c:pt>
                <c:pt idx="2">
                  <c:v>578.36126067279361</c:v>
                </c:pt>
                <c:pt idx="3">
                  <c:v>573.45698410333705</c:v>
                </c:pt>
                <c:pt idx="4">
                  <c:v>569.67012474748799</c:v>
                </c:pt>
                <c:pt idx="5">
                  <c:v>566.58530833933685</c:v>
                </c:pt>
                <c:pt idx="6">
                  <c:v>563.98235255527754</c:v>
                </c:pt>
                <c:pt idx="7">
                  <c:v>561.73049773977107</c:v>
                </c:pt>
                <c:pt idx="8">
                  <c:v>559.74576370875775</c:v>
                </c:pt>
                <c:pt idx="9">
                  <c:v>557.9710227305294</c:v>
                </c:pt>
                <c:pt idx="10">
                  <c:v>546.26712503528881</c:v>
                </c:pt>
                <c:pt idx="11">
                  <c:v>539.33409749540056</c:v>
                </c:pt>
                <c:pt idx="12">
                  <c:v>534.3292178128379</c:v>
                </c:pt>
                <c:pt idx="13">
                  <c:v>528.00922039042007</c:v>
                </c:pt>
                <c:pt idx="14">
                  <c:v>527.07470381682811</c:v>
                </c:pt>
                <c:pt idx="15">
                  <c:v>524.22988247555111</c:v>
                </c:pt>
                <c:pt idx="16">
                  <c:v>521.71539944392146</c:v>
                </c:pt>
                <c:pt idx="17">
                  <c:v>519.45252539957755</c:v>
                </c:pt>
                <c:pt idx="18">
                  <c:v>517.38768323742647</c:v>
                </c:pt>
                <c:pt idx="19">
                  <c:v>515.48276887196846</c:v>
                </c:pt>
                <c:pt idx="20">
                  <c:v>513.70971911626611</c:v>
                </c:pt>
                <c:pt idx="21">
                  <c:v>512.04727063514997</c:v>
                </c:pt>
                <c:pt idx="22">
                  <c:v>510.4789286192609</c:v>
                </c:pt>
                <c:pt idx="23">
                  <c:v>508.99164102973623</c:v>
                </c:pt>
                <c:pt idx="24">
                  <c:v>507.57490346638838</c:v>
                </c:pt>
                <c:pt idx="25">
                  <c:v>506.220137082419</c:v>
                </c:pt>
                <c:pt idx="26">
                  <c:v>504.92024536838841</c:v>
                </c:pt>
                <c:pt idx="27">
                  <c:v>503.66929146056515</c:v>
                </c:pt>
                <c:pt idx="28">
                  <c:v>502.46225868406458</c:v>
                </c:pt>
                <c:pt idx="29">
                  <c:v>501.2948698389859</c:v>
                </c:pt>
                <c:pt idx="30">
                  <c:v>500.16344875096956</c:v>
                </c:pt>
                <c:pt idx="31">
                  <c:v>499.06481275861756</c:v>
                </c:pt>
                <c:pt idx="32">
                  <c:v>497.99618819997727</c:v>
                </c:pt>
                <c:pt idx="33">
                  <c:v>496.95514323843474</c:v>
                </c:pt>
                <c:pt idx="34">
                  <c:v>495.93953392881912</c:v>
                </c:pt>
                <c:pt idx="35">
                  <c:v>494.94746051199252</c:v>
                </c:pt>
                <c:pt idx="36">
                  <c:v>493.97723169604723</c:v>
                </c:pt>
                <c:pt idx="37">
                  <c:v>493.0273352351569</c:v>
                </c:pt>
                <c:pt idx="38">
                  <c:v>492.09641351952104</c:v>
                </c:pt>
                <c:pt idx="39">
                  <c:v>491.1832431863121</c:v>
                </c:pt>
                <c:pt idx="40">
                  <c:v>490.28671798241248</c:v>
                </c:pt>
                <c:pt idx="41">
                  <c:v>489.40583427606475</c:v>
                </c:pt>
                <c:pt idx="42">
                  <c:v>488.53967874099953</c:v>
                </c:pt>
                <c:pt idx="43">
                  <c:v>487.68741783365982</c:v>
                </c:pt>
                <c:pt idx="44">
                  <c:v>486.84828875921346</c:v>
                </c:pt>
                <c:pt idx="45">
                  <c:v>486.02159168063014</c:v>
                </c:pt>
                <c:pt idx="46">
                  <c:v>485.20668297113565</c:v>
                </c:pt>
                <c:pt idx="47">
                  <c:v>484.40296934679134</c:v>
                </c:pt>
                <c:pt idx="48">
                  <c:v>483.60990274498545</c:v>
                </c:pt>
                <c:pt idx="49">
                  <c:v>482.82697583790082</c:v>
                </c:pt>
                <c:pt idx="50">
                  <c:v>482.05371808880051</c:v>
                </c:pt>
                <c:pt idx="51">
                  <c:v>481.28969227420777</c:v>
                </c:pt>
                <c:pt idx="52">
                  <c:v>480.53449140747671</c:v>
                </c:pt>
                <c:pt idx="53">
                  <c:v>479.78773600942787</c:v>
                </c:pt>
                <c:pt idx="54">
                  <c:v>479.04907168011937</c:v>
                </c:pt>
                <c:pt idx="55">
                  <c:v>478.31816693274777</c:v>
                </c:pt>
                <c:pt idx="56">
                  <c:v>477.59471125645132</c:v>
                </c:pt>
                <c:pt idx="57">
                  <c:v>476.87841337959787</c:v>
                </c:pt>
                <c:pt idx="58">
                  <c:v>476.16899970916103</c:v>
                </c:pt>
                <c:pt idx="59">
                  <c:v>475.46621292520257</c:v>
                </c:pt>
                <c:pt idx="60">
                  <c:v>474.76981071231495</c:v>
                </c:pt>
                <c:pt idx="61">
                  <c:v>474.07956461232533</c:v>
                </c:pt>
                <c:pt idx="62">
                  <c:v>473.39525898461108</c:v>
                </c:pt>
                <c:pt idx="63">
                  <c:v>472.71669006213921</c:v>
                </c:pt>
                <c:pt idx="64">
                  <c:v>472.04366509285103</c:v>
                </c:pt>
                <c:pt idx="65">
                  <c:v>471.37600155729245</c:v>
                </c:pt>
                <c:pt idx="66">
                  <c:v>470.71352645451014</c:v>
                </c:pt>
                <c:pt idx="67">
                  <c:v>470.05607564919319</c:v>
                </c:pt>
                <c:pt idx="68">
                  <c:v>469.40349327385496</c:v>
                </c:pt>
                <c:pt idx="69">
                  <c:v>468.75563118058852</c:v>
                </c:pt>
                <c:pt idx="70">
                  <c:v>468.11234843753863</c:v>
                </c:pt>
                <c:pt idx="71">
                  <c:v>467.4735108657863</c:v>
                </c:pt>
                <c:pt idx="72">
                  <c:v>466.8389906128109</c:v>
                </c:pt>
                <c:pt idx="73">
                  <c:v>466.20866575912584</c:v>
                </c:pt>
                <c:pt idx="74">
                  <c:v>465.58241995502976</c:v>
                </c:pt>
                <c:pt idx="75">
                  <c:v>464.96014208475458</c:v>
                </c:pt>
                <c:pt idx="76">
                  <c:v>464.34172595556504</c:v>
                </c:pt>
                <c:pt idx="77">
                  <c:v>463.7270700096189</c:v>
                </c:pt>
                <c:pt idx="78">
                  <c:v>463.11607705661515</c:v>
                </c:pt>
                <c:pt idx="79">
                  <c:v>462.50865402545861</c:v>
                </c:pt>
                <c:pt idx="80">
                  <c:v>461.9047117333393</c:v>
                </c:pt>
                <c:pt idx="81">
                  <c:v>461.30416467078004</c:v>
                </c:pt>
                <c:pt idx="82">
                  <c:v>460.70693080134811</c:v>
                </c:pt>
                <c:pt idx="83">
                  <c:v>460.11293137484193</c:v>
                </c:pt>
                <c:pt idx="84">
                  <c:v>459.52209075288567</c:v>
                </c:pt>
                <c:pt idx="85">
                  <c:v>458.93433624594883</c:v>
                </c:pt>
                <c:pt idx="86">
                  <c:v>458.34959796090902</c:v>
                </c:pt>
                <c:pt idx="87">
                  <c:v>457.76780865834843</c:v>
                </c:pt>
                <c:pt idx="88">
                  <c:v>457.18890361884661</c:v>
                </c:pt>
                <c:pt idx="89">
                  <c:v>456.6128205175965</c:v>
                </c:pt>
                <c:pt idx="90">
                  <c:v>456.0394993067336</c:v>
                </c:pt>
                <c:pt idx="91">
                  <c:v>455.4688821048116</c:v>
                </c:pt>
                <c:pt idx="92">
                  <c:v>454.9009130929108</c:v>
                </c:pt>
                <c:pt idx="93">
                  <c:v>454.33553841690645</c:v>
                </c:pt>
                <c:pt idx="94">
                  <c:v>453.7727060954702</c:v>
                </c:pt>
                <c:pt idx="95">
                  <c:v>453.21236593339239</c:v>
                </c:pt>
                <c:pt idx="96">
                  <c:v>452.65446943987365</c:v>
                </c:pt>
                <c:pt idx="97">
                  <c:v>452.09896975144113</c:v>
                </c:pt>
                <c:pt idx="98">
                  <c:v>451.54582155917706</c:v>
                </c:pt>
                <c:pt idx="99">
                  <c:v>450.99498103997917</c:v>
                </c:pt>
                <c:pt idx="100">
                  <c:v>450.44640579158016</c:v>
                </c:pt>
                <c:pt idx="101">
                  <c:v>449.90005477109173</c:v>
                </c:pt>
                <c:pt idx="102">
                  <c:v>449.35588823683491</c:v>
                </c:pt>
                <c:pt idx="103">
                  <c:v>448.81386769325763</c:v>
                </c:pt>
                <c:pt idx="104">
                  <c:v>448.27395583874016</c:v>
                </c:pt>
                <c:pt idx="105">
                  <c:v>447.73611651610764</c:v>
                </c:pt>
                <c:pt idx="106">
                  <c:v>447.20031466568747</c:v>
                </c:pt>
                <c:pt idx="107">
                  <c:v>446.66651628075101</c:v>
                </c:pt>
                <c:pt idx="108">
                  <c:v>446.13468836519843</c:v>
                </c:pt>
                <c:pt idx="109">
                  <c:v>445.60479889335141</c:v>
                </c:pt>
                <c:pt idx="110">
                  <c:v>445.07681677173213</c:v>
                </c:pt>
                <c:pt idx="111">
                  <c:v>444.55071180270357</c:v>
                </c:pt>
                <c:pt idx="112">
                  <c:v>444.0264546498758</c:v>
                </c:pt>
                <c:pt idx="113">
                  <c:v>443.50401680516268</c:v>
                </c:pt>
                <c:pt idx="114">
                  <c:v>442.98337055740694</c:v>
                </c:pt>
                <c:pt idx="115">
                  <c:v>442.46448896247705</c:v>
                </c:pt>
                <c:pt idx="116">
                  <c:v>441.94734581475814</c:v>
                </c:pt>
                <c:pt idx="117">
                  <c:v>441.43191561995695</c:v>
                </c:pt>
                <c:pt idx="118">
                  <c:v>440.91817356915186</c:v>
                </c:pt>
                <c:pt idx="119">
                  <c:v>440.40609551401451</c:v>
                </c:pt>
                <c:pt idx="120">
                  <c:v>439.8956579431478</c:v>
                </c:pt>
                <c:pt idx="121">
                  <c:v>439.38683795947463</c:v>
                </c:pt>
                <c:pt idx="122">
                  <c:v>438.87961325862227</c:v>
                </c:pt>
                <c:pt idx="123">
                  <c:v>438.3739621082542</c:v>
                </c:pt>
                <c:pt idx="124">
                  <c:v>437.86986332829582</c:v>
                </c:pt>
                <c:pt idx="125">
                  <c:v>437.3672962720081</c:v>
                </c:pt>
                <c:pt idx="126">
                  <c:v>436.8662408078705</c:v>
                </c:pt>
                <c:pt idx="127">
                  <c:v>436.36667730222649</c:v>
                </c:pt>
                <c:pt idx="128">
                  <c:v>435.86858660265443</c:v>
                </c:pt>
                <c:pt idx="129">
                  <c:v>435.37195002203276</c:v>
                </c:pt>
                <c:pt idx="130">
                  <c:v>434.87674932325729</c:v>
                </c:pt>
                <c:pt idx="131">
                  <c:v>434.38296670458527</c:v>
                </c:pt>
                <c:pt idx="132">
                  <c:v>433.89058478557024</c:v>
                </c:pt>
                <c:pt idx="133">
                  <c:v>433.39958659356665</c:v>
                </c:pt>
                <c:pt idx="134">
                  <c:v>432.90995555076603</c:v>
                </c:pt>
                <c:pt idx="135">
                  <c:v>432.42167546175131</c:v>
                </c:pt>
                <c:pt idx="136">
                  <c:v>431.93473050153534</c:v>
                </c:pt>
                <c:pt idx="137">
                  <c:v>431.44910520406864</c:v>
                </c:pt>
                <c:pt idx="138">
                  <c:v>430.96478445118601</c:v>
                </c:pt>
                <c:pt idx="139">
                  <c:v>430.48175346198161</c:v>
                </c:pt>
                <c:pt idx="140">
                  <c:v>429.9999977825849</c:v>
                </c:pt>
                <c:pt idx="141">
                  <c:v>429.51950327632414</c:v>
                </c:pt>
                <c:pt idx="142">
                  <c:v>429.04025611425601</c:v>
                </c:pt>
                <c:pt idx="143">
                  <c:v>428.56224276605053</c:v>
                </c:pt>
                <c:pt idx="144">
                  <c:v>428.08544999120898</c:v>
                </c:pt>
                <c:pt idx="145">
                  <c:v>427.60986483060566</c:v>
                </c:pt>
                <c:pt idx="146">
                  <c:v>427.1354745983358</c:v>
                </c:pt>
                <c:pt idx="147">
                  <c:v>426.66226687385904</c:v>
                </c:pt>
                <c:pt idx="148">
                  <c:v>426.190229494422</c:v>
                </c:pt>
                <c:pt idx="149">
                  <c:v>425.71935054775429</c:v>
                </c:pt>
                <c:pt idx="150">
                  <c:v>425.24961836501842</c:v>
                </c:pt>
                <c:pt idx="151">
                  <c:v>424.78102151400884</c:v>
                </c:pt>
                <c:pt idx="152">
                  <c:v>424.31354879258896</c:v>
                </c:pt>
                <c:pt idx="153">
                  <c:v>423.8471892223514</c:v>
                </c:pt>
                <c:pt idx="154">
                  <c:v>423.38193204250081</c:v>
                </c:pt>
                <c:pt idx="155">
                  <c:v>422.91776670394239</c:v>
                </c:pt>
                <c:pt idx="156">
                  <c:v>422.45468286356976</c:v>
                </c:pt>
                <c:pt idx="157">
                  <c:v>421.99267037874768</c:v>
                </c:pt>
                <c:pt idx="158">
                  <c:v>421.53171930197703</c:v>
                </c:pt>
                <c:pt idx="159">
                  <c:v>421.07181987573921</c:v>
                </c:pt>
                <c:pt idx="160">
                  <c:v>420.61296252750606</c:v>
                </c:pt>
                <c:pt idx="161">
                  <c:v>420.15513786491977</c:v>
                </c:pt>
                <c:pt idx="162">
                  <c:v>419.69833667112255</c:v>
                </c:pt>
                <c:pt idx="163">
                  <c:v>419.24254990024349</c:v>
                </c:pt>
                <c:pt idx="164">
                  <c:v>418.78776867302537</c:v>
                </c:pt>
                <c:pt idx="165">
                  <c:v>418.33398427259544</c:v>
                </c:pt>
                <c:pt idx="166">
                  <c:v>417.88118814036619</c:v>
                </c:pt>
                <c:pt idx="167">
                  <c:v>417.42937187206786</c:v>
                </c:pt>
                <c:pt idx="168">
                  <c:v>416.97852721390478</c:v>
                </c:pt>
                <c:pt idx="169">
                  <c:v>416.52864605883059</c:v>
                </c:pt>
                <c:pt idx="170">
                  <c:v>416.07972044293882</c:v>
                </c:pt>
                <c:pt idx="171">
                  <c:v>415.63174254196531</c:v>
                </c:pt>
                <c:pt idx="172">
                  <c:v>415.1847046678954</c:v>
                </c:pt>
                <c:pt idx="173">
                  <c:v>414.73859926567616</c:v>
                </c:pt>
                <c:pt idx="174">
                  <c:v>414.29341891002679</c:v>
                </c:pt>
                <c:pt idx="175">
                  <c:v>413.84915630234491</c:v>
                </c:pt>
                <c:pt idx="176">
                  <c:v>413.40580426770379</c:v>
                </c:pt>
                <c:pt idx="177">
                  <c:v>412.96335575194149</c:v>
                </c:pt>
                <c:pt idx="178">
                  <c:v>412.52180381883238</c:v>
                </c:pt>
                <c:pt idx="179">
                  <c:v>412.08114164734326</c:v>
                </c:pt>
                <c:pt idx="180">
                  <c:v>411.64136252896873</c:v>
                </c:pt>
                <c:pt idx="181">
                  <c:v>411.2024598651447</c:v>
                </c:pt>
                <c:pt idx="182">
                  <c:v>410.76442716473508</c:v>
                </c:pt>
                <c:pt idx="183">
                  <c:v>410.32725804158935</c:v>
                </c:pt>
                <c:pt idx="184">
                  <c:v>409.89094621217333</c:v>
                </c:pt>
                <c:pt idx="185">
                  <c:v>409.45548549326276</c:v>
                </c:pt>
                <c:pt idx="186">
                  <c:v>409.02086979970352</c:v>
                </c:pt>
                <c:pt idx="187">
                  <c:v>408.58709314223523</c:v>
                </c:pt>
                <c:pt idx="188">
                  <c:v>408.15414962537415</c:v>
                </c:pt>
                <c:pt idx="189">
                  <c:v>407.72203344535359</c:v>
                </c:pt>
                <c:pt idx="190">
                  <c:v>407.29073888812451</c:v>
                </c:pt>
                <c:pt idx="191">
                  <c:v>406.86026032740682</c:v>
                </c:pt>
                <c:pt idx="192">
                  <c:v>406.43059222279533</c:v>
                </c:pt>
                <c:pt idx="193">
                  <c:v>406.00172911791748</c:v>
                </c:pt>
                <c:pt idx="194">
                  <c:v>405.57366563864002</c:v>
                </c:pt>
                <c:pt idx="195">
                  <c:v>405.14639649132266</c:v>
                </c:pt>
                <c:pt idx="196">
                  <c:v>404.71991646111945</c:v>
                </c:pt>
                <c:pt idx="197">
                  <c:v>404.29422041032575</c:v>
                </c:pt>
                <c:pt idx="198">
                  <c:v>403.86930327676606</c:v>
                </c:pt>
                <c:pt idx="199">
                  <c:v>403.44516007222603</c:v>
                </c:pt>
                <c:pt idx="200">
                  <c:v>403.02178588092602</c:v>
                </c:pt>
                <c:pt idx="201">
                  <c:v>402.59917585803106</c:v>
                </c:pt>
                <c:pt idx="202">
                  <c:v>402.17732522820302</c:v>
                </c:pt>
                <c:pt idx="203">
                  <c:v>401.75622928418704</c:v>
                </c:pt>
                <c:pt idx="204">
                  <c:v>401.33588338543495</c:v>
                </c:pt>
                <c:pt idx="205">
                  <c:v>400.91628295676441</c:v>
                </c:pt>
                <c:pt idx="206">
                  <c:v>400.4974234870491</c:v>
                </c:pt>
                <c:pt idx="207">
                  <c:v>400.07930052794711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E6-44B2-B44B-A6BA3E37B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56800"/>
        <c:axId val="138958720"/>
      </c:scatterChart>
      <c:valAx>
        <c:axId val="1389568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规模（亩）</a:t>
                </a:r>
              </a:p>
            </c:rich>
          </c:tx>
          <c:layout>
            <c:manualLayout>
              <c:xMode val="edge"/>
              <c:yMode val="edge"/>
              <c:x val="0.41832596583321818"/>
              <c:y val="0.923957786526684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38958720"/>
        <c:crosses val="autoZero"/>
        <c:crossBetween val="midCat"/>
        <c:majorUnit val="20"/>
      </c:valAx>
      <c:valAx>
        <c:axId val="138958720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23395049577136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38956800"/>
        <c:crosses val="autoZero"/>
        <c:crossBetween val="midCat"/>
        <c:majorUnit val="2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919507510540773"/>
          <c:y val="3.8294179339563833E-2"/>
          <c:w val="0.75541484578332418"/>
          <c:h val="0.80312918755704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Sheet2!$BW$2</c:f>
              <c:strCache>
                <c:ptCount val="1"/>
                <c:pt idx="0">
                  <c:v>单产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Sheet2!$BV$3:$BV$214</c:f>
              <c:numCache>
                <c:formatCode>General</c:formatCode>
                <c:ptCount val="2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5.7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  <c:pt idx="116">
                  <c:v>108</c:v>
                </c:pt>
                <c:pt idx="117">
                  <c:v>109</c:v>
                </c:pt>
                <c:pt idx="118">
                  <c:v>110</c:v>
                </c:pt>
                <c:pt idx="119">
                  <c:v>111</c:v>
                </c:pt>
                <c:pt idx="120">
                  <c:v>112</c:v>
                </c:pt>
                <c:pt idx="121">
                  <c:v>113</c:v>
                </c:pt>
                <c:pt idx="122">
                  <c:v>114</c:v>
                </c:pt>
                <c:pt idx="123">
                  <c:v>115</c:v>
                </c:pt>
                <c:pt idx="124">
                  <c:v>116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120</c:v>
                </c:pt>
                <c:pt idx="129">
                  <c:v>121</c:v>
                </c:pt>
                <c:pt idx="130">
                  <c:v>122</c:v>
                </c:pt>
                <c:pt idx="131">
                  <c:v>123</c:v>
                </c:pt>
                <c:pt idx="132">
                  <c:v>124</c:v>
                </c:pt>
                <c:pt idx="133">
                  <c:v>125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129</c:v>
                </c:pt>
                <c:pt idx="138">
                  <c:v>130</c:v>
                </c:pt>
                <c:pt idx="139">
                  <c:v>131</c:v>
                </c:pt>
                <c:pt idx="140">
                  <c:v>132</c:v>
                </c:pt>
                <c:pt idx="141">
                  <c:v>133</c:v>
                </c:pt>
                <c:pt idx="142">
                  <c:v>134</c:v>
                </c:pt>
                <c:pt idx="143">
                  <c:v>135</c:v>
                </c:pt>
                <c:pt idx="144">
                  <c:v>136</c:v>
                </c:pt>
                <c:pt idx="145">
                  <c:v>137</c:v>
                </c:pt>
                <c:pt idx="146">
                  <c:v>138</c:v>
                </c:pt>
                <c:pt idx="147">
                  <c:v>139</c:v>
                </c:pt>
                <c:pt idx="148">
                  <c:v>140</c:v>
                </c:pt>
                <c:pt idx="149">
                  <c:v>141</c:v>
                </c:pt>
                <c:pt idx="150">
                  <c:v>142</c:v>
                </c:pt>
                <c:pt idx="151">
                  <c:v>143</c:v>
                </c:pt>
                <c:pt idx="152">
                  <c:v>144</c:v>
                </c:pt>
                <c:pt idx="153">
                  <c:v>145</c:v>
                </c:pt>
                <c:pt idx="154">
                  <c:v>146</c:v>
                </c:pt>
                <c:pt idx="155">
                  <c:v>147</c:v>
                </c:pt>
                <c:pt idx="156">
                  <c:v>148</c:v>
                </c:pt>
                <c:pt idx="157">
                  <c:v>149</c:v>
                </c:pt>
                <c:pt idx="158">
                  <c:v>150</c:v>
                </c:pt>
                <c:pt idx="159">
                  <c:v>151</c:v>
                </c:pt>
                <c:pt idx="160">
                  <c:v>152</c:v>
                </c:pt>
                <c:pt idx="161">
                  <c:v>153</c:v>
                </c:pt>
                <c:pt idx="162">
                  <c:v>154</c:v>
                </c:pt>
                <c:pt idx="163">
                  <c:v>155</c:v>
                </c:pt>
                <c:pt idx="164">
                  <c:v>156</c:v>
                </c:pt>
                <c:pt idx="165">
                  <c:v>157</c:v>
                </c:pt>
                <c:pt idx="166">
                  <c:v>158</c:v>
                </c:pt>
                <c:pt idx="167">
                  <c:v>159</c:v>
                </c:pt>
                <c:pt idx="168">
                  <c:v>160</c:v>
                </c:pt>
                <c:pt idx="169">
                  <c:v>161</c:v>
                </c:pt>
                <c:pt idx="170">
                  <c:v>162</c:v>
                </c:pt>
                <c:pt idx="171">
                  <c:v>163</c:v>
                </c:pt>
                <c:pt idx="172">
                  <c:v>164</c:v>
                </c:pt>
                <c:pt idx="173">
                  <c:v>165</c:v>
                </c:pt>
                <c:pt idx="174">
                  <c:v>166</c:v>
                </c:pt>
                <c:pt idx="175">
                  <c:v>167</c:v>
                </c:pt>
                <c:pt idx="176">
                  <c:v>168</c:v>
                </c:pt>
                <c:pt idx="177">
                  <c:v>169</c:v>
                </c:pt>
                <c:pt idx="178">
                  <c:v>170</c:v>
                </c:pt>
                <c:pt idx="179">
                  <c:v>171</c:v>
                </c:pt>
                <c:pt idx="180">
                  <c:v>172</c:v>
                </c:pt>
                <c:pt idx="181">
                  <c:v>173</c:v>
                </c:pt>
                <c:pt idx="182">
                  <c:v>174</c:v>
                </c:pt>
                <c:pt idx="183">
                  <c:v>175</c:v>
                </c:pt>
                <c:pt idx="184">
                  <c:v>176</c:v>
                </c:pt>
                <c:pt idx="185">
                  <c:v>177</c:v>
                </c:pt>
                <c:pt idx="186">
                  <c:v>178</c:v>
                </c:pt>
                <c:pt idx="187">
                  <c:v>179</c:v>
                </c:pt>
                <c:pt idx="188">
                  <c:v>180</c:v>
                </c:pt>
                <c:pt idx="189">
                  <c:v>181</c:v>
                </c:pt>
                <c:pt idx="190">
                  <c:v>182</c:v>
                </c:pt>
                <c:pt idx="191">
                  <c:v>183</c:v>
                </c:pt>
                <c:pt idx="192">
                  <c:v>184</c:v>
                </c:pt>
                <c:pt idx="193">
                  <c:v>185</c:v>
                </c:pt>
                <c:pt idx="194">
                  <c:v>186</c:v>
                </c:pt>
                <c:pt idx="195">
                  <c:v>187</c:v>
                </c:pt>
                <c:pt idx="196">
                  <c:v>188</c:v>
                </c:pt>
                <c:pt idx="197">
                  <c:v>189</c:v>
                </c:pt>
                <c:pt idx="198">
                  <c:v>190</c:v>
                </c:pt>
                <c:pt idx="199">
                  <c:v>191</c:v>
                </c:pt>
                <c:pt idx="200">
                  <c:v>192</c:v>
                </c:pt>
                <c:pt idx="201">
                  <c:v>193</c:v>
                </c:pt>
                <c:pt idx="202">
                  <c:v>194</c:v>
                </c:pt>
                <c:pt idx="203">
                  <c:v>195</c:v>
                </c:pt>
                <c:pt idx="204">
                  <c:v>196</c:v>
                </c:pt>
                <c:pt idx="205">
                  <c:v>197</c:v>
                </c:pt>
                <c:pt idx="206">
                  <c:v>198</c:v>
                </c:pt>
                <c:pt idx="207">
                  <c:v>199</c:v>
                </c:pt>
                <c:pt idx="208">
                  <c:v>200</c:v>
                </c:pt>
                <c:pt idx="209">
                  <c:v>201</c:v>
                </c:pt>
                <c:pt idx="210">
                  <c:v>202</c:v>
                </c:pt>
                <c:pt idx="211">
                  <c:v>203</c:v>
                </c:pt>
              </c:numCache>
            </c:numRef>
          </c:xVal>
          <c:yVal>
            <c:numRef>
              <c:f>Sheet2!$BW$3:$BW$214</c:f>
              <c:numCache>
                <c:formatCode>General</c:formatCode>
                <c:ptCount val="212"/>
                <c:pt idx="0">
                  <c:v>597.38147535628786</c:v>
                </c:pt>
                <c:pt idx="1">
                  <c:v>585.32325202028392</c:v>
                </c:pt>
                <c:pt idx="2">
                  <c:v>578.36126067279361</c:v>
                </c:pt>
                <c:pt idx="3">
                  <c:v>573.45698410333705</c:v>
                </c:pt>
                <c:pt idx="4">
                  <c:v>569.67012474748799</c:v>
                </c:pt>
                <c:pt idx="5">
                  <c:v>566.58530833933685</c:v>
                </c:pt>
                <c:pt idx="6">
                  <c:v>563.98235255527754</c:v>
                </c:pt>
                <c:pt idx="7">
                  <c:v>561.73049773977107</c:v>
                </c:pt>
                <c:pt idx="8">
                  <c:v>559.74576370875775</c:v>
                </c:pt>
                <c:pt idx="9">
                  <c:v>557.9710227305294</c:v>
                </c:pt>
                <c:pt idx="10">
                  <c:v>546.26712503528881</c:v>
                </c:pt>
                <c:pt idx="11">
                  <c:v>539.33409749540056</c:v>
                </c:pt>
                <c:pt idx="12">
                  <c:v>534.3292178128379</c:v>
                </c:pt>
                <c:pt idx="13">
                  <c:v>528.00922039042007</c:v>
                </c:pt>
                <c:pt idx="14">
                  <c:v>527.07470381682811</c:v>
                </c:pt>
                <c:pt idx="15">
                  <c:v>524.22988247555111</c:v>
                </c:pt>
                <c:pt idx="16">
                  <c:v>521.71539944392146</c:v>
                </c:pt>
                <c:pt idx="17">
                  <c:v>519.45252539957755</c:v>
                </c:pt>
                <c:pt idx="18">
                  <c:v>517.38768323742647</c:v>
                </c:pt>
                <c:pt idx="19">
                  <c:v>515.48276887196846</c:v>
                </c:pt>
                <c:pt idx="20">
                  <c:v>513.70971911626611</c:v>
                </c:pt>
                <c:pt idx="21">
                  <c:v>512.04727063514997</c:v>
                </c:pt>
                <c:pt idx="22">
                  <c:v>510.4789286192609</c:v>
                </c:pt>
                <c:pt idx="23">
                  <c:v>508.99164102973623</c:v>
                </c:pt>
                <c:pt idx="24">
                  <c:v>507.57490346638838</c:v>
                </c:pt>
                <c:pt idx="25">
                  <c:v>506.220137082419</c:v>
                </c:pt>
                <c:pt idx="26">
                  <c:v>504.92024536838841</c:v>
                </c:pt>
                <c:pt idx="27">
                  <c:v>503.66929146056515</c:v>
                </c:pt>
                <c:pt idx="28">
                  <c:v>502.46225868406458</c:v>
                </c:pt>
                <c:pt idx="29">
                  <c:v>501.2948698389859</c:v>
                </c:pt>
                <c:pt idx="30">
                  <c:v>500.16344875096956</c:v>
                </c:pt>
                <c:pt idx="31">
                  <c:v>499.06481275861756</c:v>
                </c:pt>
                <c:pt idx="32">
                  <c:v>497.99618819997727</c:v>
                </c:pt>
                <c:pt idx="33">
                  <c:v>496.95514323843474</c:v>
                </c:pt>
                <c:pt idx="34">
                  <c:v>495.93953392881912</c:v>
                </c:pt>
                <c:pt idx="35">
                  <c:v>494.94746051199252</c:v>
                </c:pt>
                <c:pt idx="36">
                  <c:v>493.97723169604723</c:v>
                </c:pt>
                <c:pt idx="37">
                  <c:v>493.0273352351569</c:v>
                </c:pt>
                <c:pt idx="38">
                  <c:v>492.09641351952104</c:v>
                </c:pt>
                <c:pt idx="39">
                  <c:v>491.1832431863121</c:v>
                </c:pt>
                <c:pt idx="40">
                  <c:v>490.28671798241248</c:v>
                </c:pt>
                <c:pt idx="41">
                  <c:v>489.40583427606475</c:v>
                </c:pt>
                <c:pt idx="42">
                  <c:v>488.53967874099953</c:v>
                </c:pt>
                <c:pt idx="43">
                  <c:v>487.68741783365982</c:v>
                </c:pt>
                <c:pt idx="44">
                  <c:v>486.84828875921346</c:v>
                </c:pt>
                <c:pt idx="45">
                  <c:v>486.02159168063014</c:v>
                </c:pt>
                <c:pt idx="46">
                  <c:v>485.20668297113565</c:v>
                </c:pt>
                <c:pt idx="47">
                  <c:v>484.40296934679134</c:v>
                </c:pt>
                <c:pt idx="48">
                  <c:v>483.60990274498545</c:v>
                </c:pt>
                <c:pt idx="49">
                  <c:v>482.82697583790082</c:v>
                </c:pt>
                <c:pt idx="50">
                  <c:v>482.05371808880051</c:v>
                </c:pt>
                <c:pt idx="51">
                  <c:v>481.28969227420777</c:v>
                </c:pt>
                <c:pt idx="52">
                  <c:v>480.53449140747671</c:v>
                </c:pt>
                <c:pt idx="53">
                  <c:v>479.78773600942787</c:v>
                </c:pt>
                <c:pt idx="54">
                  <c:v>479.04907168011937</c:v>
                </c:pt>
                <c:pt idx="55">
                  <c:v>478.31816693274777</c:v>
                </c:pt>
                <c:pt idx="56">
                  <c:v>477.59471125645132</c:v>
                </c:pt>
                <c:pt idx="57">
                  <c:v>476.87841337959787</c:v>
                </c:pt>
                <c:pt idx="58">
                  <c:v>476.16899970916103</c:v>
                </c:pt>
                <c:pt idx="59">
                  <c:v>475.46621292520257</c:v>
                </c:pt>
                <c:pt idx="60">
                  <c:v>474.76981071231495</c:v>
                </c:pt>
                <c:pt idx="61">
                  <c:v>474.07956461232533</c:v>
                </c:pt>
                <c:pt idx="62">
                  <c:v>473.39525898461108</c:v>
                </c:pt>
                <c:pt idx="63">
                  <c:v>472.71669006213921</c:v>
                </c:pt>
                <c:pt idx="64">
                  <c:v>472.04366509285103</c:v>
                </c:pt>
                <c:pt idx="65">
                  <c:v>471.37600155729245</c:v>
                </c:pt>
                <c:pt idx="66">
                  <c:v>470.71352645451014</c:v>
                </c:pt>
                <c:pt idx="67">
                  <c:v>470.05607564919319</c:v>
                </c:pt>
                <c:pt idx="68">
                  <c:v>469.40349327385496</c:v>
                </c:pt>
                <c:pt idx="69">
                  <c:v>468.75563118058852</c:v>
                </c:pt>
                <c:pt idx="70">
                  <c:v>468.11234843753863</c:v>
                </c:pt>
                <c:pt idx="71">
                  <c:v>467.4735108657863</c:v>
                </c:pt>
                <c:pt idx="72">
                  <c:v>466.8389906128109</c:v>
                </c:pt>
                <c:pt idx="73">
                  <c:v>466.20866575912584</c:v>
                </c:pt>
                <c:pt idx="74">
                  <c:v>465.58241995502976</c:v>
                </c:pt>
                <c:pt idx="75">
                  <c:v>464.96014208475458</c:v>
                </c:pt>
                <c:pt idx="76">
                  <c:v>464.34172595556504</c:v>
                </c:pt>
                <c:pt idx="77">
                  <c:v>463.7270700096189</c:v>
                </c:pt>
                <c:pt idx="78">
                  <c:v>463.11607705661515</c:v>
                </c:pt>
                <c:pt idx="79">
                  <c:v>462.50865402545861</c:v>
                </c:pt>
                <c:pt idx="80">
                  <c:v>461.9047117333393</c:v>
                </c:pt>
                <c:pt idx="81">
                  <c:v>461.30416467078004</c:v>
                </c:pt>
                <c:pt idx="82">
                  <c:v>460.70693080134811</c:v>
                </c:pt>
                <c:pt idx="83">
                  <c:v>460.11293137484193</c:v>
                </c:pt>
                <c:pt idx="84">
                  <c:v>459.52209075288567</c:v>
                </c:pt>
                <c:pt idx="85">
                  <c:v>458.93433624594883</c:v>
                </c:pt>
                <c:pt idx="86">
                  <c:v>458.34959796090902</c:v>
                </c:pt>
                <c:pt idx="87">
                  <c:v>457.76780865834843</c:v>
                </c:pt>
                <c:pt idx="88">
                  <c:v>457.18890361884661</c:v>
                </c:pt>
                <c:pt idx="89">
                  <c:v>456.6128205175965</c:v>
                </c:pt>
                <c:pt idx="90">
                  <c:v>456.0394993067336</c:v>
                </c:pt>
                <c:pt idx="91">
                  <c:v>455.4688821048116</c:v>
                </c:pt>
                <c:pt idx="92">
                  <c:v>454.9009130929108</c:v>
                </c:pt>
                <c:pt idx="93">
                  <c:v>454.33553841690645</c:v>
                </c:pt>
                <c:pt idx="94">
                  <c:v>453.7727060954702</c:v>
                </c:pt>
                <c:pt idx="95">
                  <c:v>453.21236593339239</c:v>
                </c:pt>
                <c:pt idx="96">
                  <c:v>452.65446943987365</c:v>
                </c:pt>
                <c:pt idx="97">
                  <c:v>452.09896975144113</c:v>
                </c:pt>
                <c:pt idx="98">
                  <c:v>451.54582155917706</c:v>
                </c:pt>
                <c:pt idx="99">
                  <c:v>450.99498103997917</c:v>
                </c:pt>
                <c:pt idx="100">
                  <c:v>450.44640579158016</c:v>
                </c:pt>
                <c:pt idx="101">
                  <c:v>449.90005477109173</c:v>
                </c:pt>
                <c:pt idx="102">
                  <c:v>449.35588823683491</c:v>
                </c:pt>
                <c:pt idx="103">
                  <c:v>448.81386769325763</c:v>
                </c:pt>
                <c:pt idx="104">
                  <c:v>448.27395583874016</c:v>
                </c:pt>
                <c:pt idx="105">
                  <c:v>447.73611651610764</c:v>
                </c:pt>
                <c:pt idx="106">
                  <c:v>447.20031466568747</c:v>
                </c:pt>
                <c:pt idx="107">
                  <c:v>446.66651628075101</c:v>
                </c:pt>
                <c:pt idx="108">
                  <c:v>446.13468836519843</c:v>
                </c:pt>
                <c:pt idx="109">
                  <c:v>445.60479889335141</c:v>
                </c:pt>
                <c:pt idx="110">
                  <c:v>445.07681677173213</c:v>
                </c:pt>
                <c:pt idx="111">
                  <c:v>444.55071180270357</c:v>
                </c:pt>
                <c:pt idx="112">
                  <c:v>444.0264546498758</c:v>
                </c:pt>
                <c:pt idx="113">
                  <c:v>443.50401680516268</c:v>
                </c:pt>
                <c:pt idx="114">
                  <c:v>442.98337055740694</c:v>
                </c:pt>
                <c:pt idx="115">
                  <c:v>442.46448896247705</c:v>
                </c:pt>
                <c:pt idx="116">
                  <c:v>441.94734581475814</c:v>
                </c:pt>
                <c:pt idx="117">
                  <c:v>441.43191561995695</c:v>
                </c:pt>
                <c:pt idx="118">
                  <c:v>440.91817356915186</c:v>
                </c:pt>
                <c:pt idx="119">
                  <c:v>440.40609551401451</c:v>
                </c:pt>
                <c:pt idx="120">
                  <c:v>439.8956579431478</c:v>
                </c:pt>
                <c:pt idx="121">
                  <c:v>439.38683795947463</c:v>
                </c:pt>
                <c:pt idx="122">
                  <c:v>438.87961325862227</c:v>
                </c:pt>
                <c:pt idx="123">
                  <c:v>438.3739621082542</c:v>
                </c:pt>
                <c:pt idx="124">
                  <c:v>437.86986332829582</c:v>
                </c:pt>
                <c:pt idx="125">
                  <c:v>437.3672962720081</c:v>
                </c:pt>
                <c:pt idx="126">
                  <c:v>436.8662408078705</c:v>
                </c:pt>
                <c:pt idx="127">
                  <c:v>436.36667730222649</c:v>
                </c:pt>
                <c:pt idx="128">
                  <c:v>435.86858660265443</c:v>
                </c:pt>
                <c:pt idx="129">
                  <c:v>435.37195002203276</c:v>
                </c:pt>
                <c:pt idx="130">
                  <c:v>434.87674932325729</c:v>
                </c:pt>
                <c:pt idx="131">
                  <c:v>434.38296670458527</c:v>
                </c:pt>
                <c:pt idx="132">
                  <c:v>433.89058478557024</c:v>
                </c:pt>
                <c:pt idx="133">
                  <c:v>433.39958659356665</c:v>
                </c:pt>
                <c:pt idx="134">
                  <c:v>432.90995555076603</c:v>
                </c:pt>
                <c:pt idx="135">
                  <c:v>432.42167546175131</c:v>
                </c:pt>
                <c:pt idx="136">
                  <c:v>431.93473050153534</c:v>
                </c:pt>
                <c:pt idx="137">
                  <c:v>431.44910520406864</c:v>
                </c:pt>
                <c:pt idx="138">
                  <c:v>430.96478445118601</c:v>
                </c:pt>
                <c:pt idx="139">
                  <c:v>430.48175346198161</c:v>
                </c:pt>
                <c:pt idx="140">
                  <c:v>429.9999977825849</c:v>
                </c:pt>
                <c:pt idx="141">
                  <c:v>429.51950327632414</c:v>
                </c:pt>
                <c:pt idx="142">
                  <c:v>429.04025611425601</c:v>
                </c:pt>
                <c:pt idx="143">
                  <c:v>428.56224276605053</c:v>
                </c:pt>
                <c:pt idx="144">
                  <c:v>428.08544999120898</c:v>
                </c:pt>
                <c:pt idx="145">
                  <c:v>427.60986483060566</c:v>
                </c:pt>
                <c:pt idx="146">
                  <c:v>427.1354745983358</c:v>
                </c:pt>
                <c:pt idx="147">
                  <c:v>426.66226687385904</c:v>
                </c:pt>
                <c:pt idx="148">
                  <c:v>426.190229494422</c:v>
                </c:pt>
                <c:pt idx="149">
                  <c:v>425.71935054775429</c:v>
                </c:pt>
                <c:pt idx="150">
                  <c:v>425.24961836501842</c:v>
                </c:pt>
                <c:pt idx="151">
                  <c:v>424.78102151400884</c:v>
                </c:pt>
                <c:pt idx="152">
                  <c:v>424.31354879258896</c:v>
                </c:pt>
                <c:pt idx="153">
                  <c:v>423.8471892223514</c:v>
                </c:pt>
                <c:pt idx="154">
                  <c:v>423.38193204250081</c:v>
                </c:pt>
                <c:pt idx="155">
                  <c:v>422.91776670394239</c:v>
                </c:pt>
                <c:pt idx="156">
                  <c:v>422.45468286356976</c:v>
                </c:pt>
                <c:pt idx="157">
                  <c:v>421.99267037874768</c:v>
                </c:pt>
                <c:pt idx="158">
                  <c:v>421.53171930197703</c:v>
                </c:pt>
                <c:pt idx="159">
                  <c:v>421.07181987573921</c:v>
                </c:pt>
                <c:pt idx="160">
                  <c:v>420.61296252750606</c:v>
                </c:pt>
                <c:pt idx="161">
                  <c:v>420.15513786491977</c:v>
                </c:pt>
                <c:pt idx="162">
                  <c:v>419.69833667112255</c:v>
                </c:pt>
                <c:pt idx="163">
                  <c:v>419.24254990024349</c:v>
                </c:pt>
                <c:pt idx="164">
                  <c:v>418.78776867302537</c:v>
                </c:pt>
                <c:pt idx="165">
                  <c:v>418.33398427259544</c:v>
                </c:pt>
                <c:pt idx="166">
                  <c:v>417.88118814036619</c:v>
                </c:pt>
                <c:pt idx="167">
                  <c:v>417.42937187206786</c:v>
                </c:pt>
                <c:pt idx="168">
                  <c:v>416.97852721390478</c:v>
                </c:pt>
                <c:pt idx="169">
                  <c:v>416.52864605883059</c:v>
                </c:pt>
                <c:pt idx="170">
                  <c:v>416.07972044293882</c:v>
                </c:pt>
                <c:pt idx="171">
                  <c:v>415.63174254196531</c:v>
                </c:pt>
                <c:pt idx="172">
                  <c:v>415.1847046678954</c:v>
                </c:pt>
                <c:pt idx="173">
                  <c:v>414.73859926567616</c:v>
                </c:pt>
                <c:pt idx="174">
                  <c:v>414.29341891002679</c:v>
                </c:pt>
                <c:pt idx="175">
                  <c:v>413.84915630234491</c:v>
                </c:pt>
                <c:pt idx="176">
                  <c:v>413.40580426770379</c:v>
                </c:pt>
                <c:pt idx="177">
                  <c:v>412.96335575194149</c:v>
                </c:pt>
                <c:pt idx="178">
                  <c:v>412.52180381883238</c:v>
                </c:pt>
                <c:pt idx="179">
                  <c:v>412.08114164734326</c:v>
                </c:pt>
                <c:pt idx="180">
                  <c:v>411.64136252896873</c:v>
                </c:pt>
                <c:pt idx="181">
                  <c:v>411.2024598651447</c:v>
                </c:pt>
                <c:pt idx="182">
                  <c:v>410.76442716473508</c:v>
                </c:pt>
                <c:pt idx="183">
                  <c:v>410.32725804158935</c:v>
                </c:pt>
                <c:pt idx="184">
                  <c:v>409.89094621217333</c:v>
                </c:pt>
                <c:pt idx="185">
                  <c:v>409.45548549326276</c:v>
                </c:pt>
                <c:pt idx="186">
                  <c:v>409.02086979970352</c:v>
                </c:pt>
                <c:pt idx="187">
                  <c:v>408.58709314223523</c:v>
                </c:pt>
                <c:pt idx="188">
                  <c:v>408.15414962537415</c:v>
                </c:pt>
                <c:pt idx="189">
                  <c:v>407.72203344535359</c:v>
                </c:pt>
                <c:pt idx="190">
                  <c:v>407.29073888812451</c:v>
                </c:pt>
                <c:pt idx="191">
                  <c:v>406.86026032740682</c:v>
                </c:pt>
                <c:pt idx="192">
                  <c:v>406.43059222279533</c:v>
                </c:pt>
                <c:pt idx="193">
                  <c:v>406.00172911791748</c:v>
                </c:pt>
                <c:pt idx="194">
                  <c:v>405.57366563864002</c:v>
                </c:pt>
                <c:pt idx="195">
                  <c:v>405.14639649132266</c:v>
                </c:pt>
                <c:pt idx="196">
                  <c:v>404.71991646111945</c:v>
                </c:pt>
                <c:pt idx="197">
                  <c:v>404.29422041032575</c:v>
                </c:pt>
                <c:pt idx="198">
                  <c:v>403.86930327676606</c:v>
                </c:pt>
                <c:pt idx="199">
                  <c:v>403.44516007222603</c:v>
                </c:pt>
                <c:pt idx="200">
                  <c:v>403.02178588092602</c:v>
                </c:pt>
                <c:pt idx="201">
                  <c:v>402.59917585803106</c:v>
                </c:pt>
                <c:pt idx="202">
                  <c:v>402.17732522820302</c:v>
                </c:pt>
                <c:pt idx="203">
                  <c:v>401.75622928418704</c:v>
                </c:pt>
                <c:pt idx="204">
                  <c:v>401.33588338543495</c:v>
                </c:pt>
                <c:pt idx="205">
                  <c:v>400.91628295676441</c:v>
                </c:pt>
                <c:pt idx="206">
                  <c:v>400.4974234870491</c:v>
                </c:pt>
                <c:pt idx="207">
                  <c:v>400.07930052794711</c:v>
                </c:pt>
                <c:pt idx="208">
                  <c:v>399.66190969265494</c:v>
                </c:pt>
                <c:pt idx="209">
                  <c:v>399.24524665469585</c:v>
                </c:pt>
                <c:pt idx="210">
                  <c:v>398.82930714673853</c:v>
                </c:pt>
                <c:pt idx="211">
                  <c:v>398.41408695944301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46712"/>
        <c:axId val="357947040"/>
      </c:scatterChart>
      <c:scatterChart>
        <c:scatterStyle val="smoothMarker"/>
        <c:varyColors val="0"/>
        <c:ser>
          <c:idx val="1"/>
          <c:order val="1"/>
          <c:tx>
            <c:strRef>
              <c:f>Sheet2!$BX$2</c:f>
              <c:strCache>
                <c:ptCount val="1"/>
                <c:pt idx="0">
                  <c:v>规模弹性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Sheet2!$BV$3:$BV$214</c:f>
              <c:numCache>
                <c:formatCode>General</c:formatCode>
                <c:ptCount val="2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5.7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  <c:pt idx="116">
                  <c:v>108</c:v>
                </c:pt>
                <c:pt idx="117">
                  <c:v>109</c:v>
                </c:pt>
                <c:pt idx="118">
                  <c:v>110</c:v>
                </c:pt>
                <c:pt idx="119">
                  <c:v>111</c:v>
                </c:pt>
                <c:pt idx="120">
                  <c:v>112</c:v>
                </c:pt>
                <c:pt idx="121">
                  <c:v>113</c:v>
                </c:pt>
                <c:pt idx="122">
                  <c:v>114</c:v>
                </c:pt>
                <c:pt idx="123">
                  <c:v>115</c:v>
                </c:pt>
                <c:pt idx="124">
                  <c:v>116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120</c:v>
                </c:pt>
                <c:pt idx="129">
                  <c:v>121</c:v>
                </c:pt>
                <c:pt idx="130">
                  <c:v>122</c:v>
                </c:pt>
                <c:pt idx="131">
                  <c:v>123</c:v>
                </c:pt>
                <c:pt idx="132">
                  <c:v>124</c:v>
                </c:pt>
                <c:pt idx="133">
                  <c:v>125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129</c:v>
                </c:pt>
                <c:pt idx="138">
                  <c:v>130</c:v>
                </c:pt>
                <c:pt idx="139">
                  <c:v>131</c:v>
                </c:pt>
                <c:pt idx="140">
                  <c:v>132</c:v>
                </c:pt>
                <c:pt idx="141">
                  <c:v>133</c:v>
                </c:pt>
                <c:pt idx="142">
                  <c:v>134</c:v>
                </c:pt>
                <c:pt idx="143">
                  <c:v>135</c:v>
                </c:pt>
                <c:pt idx="144">
                  <c:v>136</c:v>
                </c:pt>
                <c:pt idx="145">
                  <c:v>137</c:v>
                </c:pt>
                <c:pt idx="146">
                  <c:v>138</c:v>
                </c:pt>
                <c:pt idx="147">
                  <c:v>139</c:v>
                </c:pt>
                <c:pt idx="148">
                  <c:v>140</c:v>
                </c:pt>
                <c:pt idx="149">
                  <c:v>141</c:v>
                </c:pt>
                <c:pt idx="150">
                  <c:v>142</c:v>
                </c:pt>
                <c:pt idx="151">
                  <c:v>143</c:v>
                </c:pt>
                <c:pt idx="152">
                  <c:v>144</c:v>
                </c:pt>
                <c:pt idx="153">
                  <c:v>145</c:v>
                </c:pt>
                <c:pt idx="154">
                  <c:v>146</c:v>
                </c:pt>
                <c:pt idx="155">
                  <c:v>147</c:v>
                </c:pt>
                <c:pt idx="156">
                  <c:v>148</c:v>
                </c:pt>
                <c:pt idx="157">
                  <c:v>149</c:v>
                </c:pt>
                <c:pt idx="158">
                  <c:v>150</c:v>
                </c:pt>
                <c:pt idx="159">
                  <c:v>151</c:v>
                </c:pt>
                <c:pt idx="160">
                  <c:v>152</c:v>
                </c:pt>
                <c:pt idx="161">
                  <c:v>153</c:v>
                </c:pt>
                <c:pt idx="162">
                  <c:v>154</c:v>
                </c:pt>
                <c:pt idx="163">
                  <c:v>155</c:v>
                </c:pt>
                <c:pt idx="164">
                  <c:v>156</c:v>
                </c:pt>
                <c:pt idx="165">
                  <c:v>157</c:v>
                </c:pt>
                <c:pt idx="166">
                  <c:v>158</c:v>
                </c:pt>
                <c:pt idx="167">
                  <c:v>159</c:v>
                </c:pt>
                <c:pt idx="168">
                  <c:v>160</c:v>
                </c:pt>
                <c:pt idx="169">
                  <c:v>161</c:v>
                </c:pt>
                <c:pt idx="170">
                  <c:v>162</c:v>
                </c:pt>
                <c:pt idx="171">
                  <c:v>163</c:v>
                </c:pt>
                <c:pt idx="172">
                  <c:v>164</c:v>
                </c:pt>
                <c:pt idx="173">
                  <c:v>165</c:v>
                </c:pt>
                <c:pt idx="174">
                  <c:v>166</c:v>
                </c:pt>
                <c:pt idx="175">
                  <c:v>167</c:v>
                </c:pt>
                <c:pt idx="176">
                  <c:v>168</c:v>
                </c:pt>
                <c:pt idx="177">
                  <c:v>169</c:v>
                </c:pt>
                <c:pt idx="178">
                  <c:v>170</c:v>
                </c:pt>
                <c:pt idx="179">
                  <c:v>171</c:v>
                </c:pt>
                <c:pt idx="180">
                  <c:v>172</c:v>
                </c:pt>
                <c:pt idx="181">
                  <c:v>173</c:v>
                </c:pt>
                <c:pt idx="182">
                  <c:v>174</c:v>
                </c:pt>
                <c:pt idx="183">
                  <c:v>175</c:v>
                </c:pt>
                <c:pt idx="184">
                  <c:v>176</c:v>
                </c:pt>
                <c:pt idx="185">
                  <c:v>177</c:v>
                </c:pt>
                <c:pt idx="186">
                  <c:v>178</c:v>
                </c:pt>
                <c:pt idx="187">
                  <c:v>179</c:v>
                </c:pt>
                <c:pt idx="188">
                  <c:v>180</c:v>
                </c:pt>
                <c:pt idx="189">
                  <c:v>181</c:v>
                </c:pt>
                <c:pt idx="190">
                  <c:v>182</c:v>
                </c:pt>
                <c:pt idx="191">
                  <c:v>183</c:v>
                </c:pt>
                <c:pt idx="192">
                  <c:v>184</c:v>
                </c:pt>
                <c:pt idx="193">
                  <c:v>185</c:v>
                </c:pt>
                <c:pt idx="194">
                  <c:v>186</c:v>
                </c:pt>
                <c:pt idx="195">
                  <c:v>187</c:v>
                </c:pt>
                <c:pt idx="196">
                  <c:v>188</c:v>
                </c:pt>
                <c:pt idx="197">
                  <c:v>189</c:v>
                </c:pt>
                <c:pt idx="198">
                  <c:v>190</c:v>
                </c:pt>
                <c:pt idx="199">
                  <c:v>191</c:v>
                </c:pt>
                <c:pt idx="200">
                  <c:v>192</c:v>
                </c:pt>
                <c:pt idx="201">
                  <c:v>193</c:v>
                </c:pt>
                <c:pt idx="202">
                  <c:v>194</c:v>
                </c:pt>
                <c:pt idx="203">
                  <c:v>195</c:v>
                </c:pt>
                <c:pt idx="204">
                  <c:v>196</c:v>
                </c:pt>
                <c:pt idx="205">
                  <c:v>197</c:v>
                </c:pt>
                <c:pt idx="206">
                  <c:v>198</c:v>
                </c:pt>
                <c:pt idx="207">
                  <c:v>199</c:v>
                </c:pt>
                <c:pt idx="208">
                  <c:v>200</c:v>
                </c:pt>
                <c:pt idx="209">
                  <c:v>201</c:v>
                </c:pt>
                <c:pt idx="210">
                  <c:v>202</c:v>
                </c:pt>
                <c:pt idx="211">
                  <c:v>203</c:v>
                </c:pt>
              </c:numCache>
            </c:numRef>
          </c:xVal>
          <c:yVal>
            <c:numRef>
              <c:f>Sheet2!$BX$3:$BX$214</c:f>
              <c:numCache>
                <c:formatCode>0.000_ </c:formatCode>
                <c:ptCount val="212"/>
                <c:pt idx="0">
                  <c:v>-2.9379200000000001E-2</c:v>
                </c:pt>
                <c:pt idx="1">
                  <c:v>-2.9468899999999999E-2</c:v>
                </c:pt>
                <c:pt idx="2">
                  <c:v>-2.9558600000000001E-2</c:v>
                </c:pt>
                <c:pt idx="3">
                  <c:v>-2.9648299999999999E-2</c:v>
                </c:pt>
                <c:pt idx="4">
                  <c:v>-2.9738000000000001E-2</c:v>
                </c:pt>
                <c:pt idx="5">
                  <c:v>-2.9827699999999999E-2</c:v>
                </c:pt>
                <c:pt idx="6">
                  <c:v>-2.99174E-2</c:v>
                </c:pt>
                <c:pt idx="7">
                  <c:v>-3.0007099999999998E-2</c:v>
                </c:pt>
                <c:pt idx="8">
                  <c:v>-3.00968E-2</c:v>
                </c:pt>
                <c:pt idx="9">
                  <c:v>-3.0186499999999998E-2</c:v>
                </c:pt>
                <c:pt idx="10">
                  <c:v>-3.10835E-2</c:v>
                </c:pt>
                <c:pt idx="11">
                  <c:v>-3.1980500000000002E-2</c:v>
                </c:pt>
                <c:pt idx="12">
                  <c:v>-3.2877499999999997E-2</c:v>
                </c:pt>
                <c:pt idx="13">
                  <c:v>-3.44024E-2</c:v>
                </c:pt>
                <c:pt idx="14">
                  <c:v>-3.4671500000000001E-2</c:v>
                </c:pt>
                <c:pt idx="15">
                  <c:v>-3.5568500000000003E-2</c:v>
                </c:pt>
                <c:pt idx="16">
                  <c:v>-3.6465499999999998E-2</c:v>
                </c:pt>
                <c:pt idx="17">
                  <c:v>-3.73625E-2</c:v>
                </c:pt>
                <c:pt idx="18">
                  <c:v>-3.8259500000000002E-2</c:v>
                </c:pt>
                <c:pt idx="19">
                  <c:v>-3.9156499999999997E-2</c:v>
                </c:pt>
                <c:pt idx="20">
                  <c:v>-4.0053499999999999E-2</c:v>
                </c:pt>
                <c:pt idx="21">
                  <c:v>-4.0950500000000001E-2</c:v>
                </c:pt>
                <c:pt idx="22">
                  <c:v>-4.1847499999999996E-2</c:v>
                </c:pt>
                <c:pt idx="23">
                  <c:v>-4.2744499999999998E-2</c:v>
                </c:pt>
                <c:pt idx="24">
                  <c:v>-4.36415E-2</c:v>
                </c:pt>
                <c:pt idx="25">
                  <c:v>-4.4538500000000002E-2</c:v>
                </c:pt>
                <c:pt idx="26">
                  <c:v>-4.5435500000000004E-2</c:v>
                </c:pt>
                <c:pt idx="27">
                  <c:v>-4.6332499999999999E-2</c:v>
                </c:pt>
                <c:pt idx="28">
                  <c:v>-4.7229500000000001E-2</c:v>
                </c:pt>
                <c:pt idx="29">
                  <c:v>-4.8126500000000003E-2</c:v>
                </c:pt>
                <c:pt idx="30">
                  <c:v>-4.9023499999999998E-2</c:v>
                </c:pt>
                <c:pt idx="31">
                  <c:v>-4.99205E-2</c:v>
                </c:pt>
                <c:pt idx="32">
                  <c:v>-5.0817500000000002E-2</c:v>
                </c:pt>
                <c:pt idx="33">
                  <c:v>-5.1714499999999997E-2</c:v>
                </c:pt>
                <c:pt idx="34">
                  <c:v>-5.2611499999999999E-2</c:v>
                </c:pt>
                <c:pt idx="35">
                  <c:v>-5.3508500000000001E-2</c:v>
                </c:pt>
                <c:pt idx="36">
                  <c:v>-5.4405499999999996E-2</c:v>
                </c:pt>
                <c:pt idx="37">
                  <c:v>-5.5302500000000004E-2</c:v>
                </c:pt>
                <c:pt idx="38">
                  <c:v>-5.6199499999999999E-2</c:v>
                </c:pt>
                <c:pt idx="39">
                  <c:v>-5.7096500000000001E-2</c:v>
                </c:pt>
                <c:pt idx="40">
                  <c:v>-5.7993500000000003E-2</c:v>
                </c:pt>
                <c:pt idx="41">
                  <c:v>-5.8890499999999998E-2</c:v>
                </c:pt>
                <c:pt idx="42">
                  <c:v>-5.97875E-2</c:v>
                </c:pt>
                <c:pt idx="43">
                  <c:v>-6.0684500000000002E-2</c:v>
                </c:pt>
                <c:pt idx="44">
                  <c:v>-6.1581499999999997E-2</c:v>
                </c:pt>
                <c:pt idx="45">
                  <c:v>-6.2478500000000006E-2</c:v>
                </c:pt>
                <c:pt idx="46">
                  <c:v>-6.3375500000000001E-2</c:v>
                </c:pt>
                <c:pt idx="47">
                  <c:v>-6.4272499999999996E-2</c:v>
                </c:pt>
                <c:pt idx="48">
                  <c:v>-6.5169500000000005E-2</c:v>
                </c:pt>
                <c:pt idx="49">
                  <c:v>-6.60665E-2</c:v>
                </c:pt>
                <c:pt idx="50">
                  <c:v>-6.6963499999999995E-2</c:v>
                </c:pt>
                <c:pt idx="51">
                  <c:v>-6.7860500000000004E-2</c:v>
                </c:pt>
                <c:pt idx="52">
                  <c:v>-6.8757499999999999E-2</c:v>
                </c:pt>
                <c:pt idx="53">
                  <c:v>-6.9654499999999994E-2</c:v>
                </c:pt>
                <c:pt idx="54">
                  <c:v>-7.0551500000000003E-2</c:v>
                </c:pt>
                <c:pt idx="55">
                  <c:v>-7.1448499999999998E-2</c:v>
                </c:pt>
                <c:pt idx="56">
                  <c:v>-7.2345499999999993E-2</c:v>
                </c:pt>
                <c:pt idx="57">
                  <c:v>-7.3242500000000002E-2</c:v>
                </c:pt>
                <c:pt idx="58">
                  <c:v>-7.4139499999999997E-2</c:v>
                </c:pt>
                <c:pt idx="59">
                  <c:v>-7.5036500000000006E-2</c:v>
                </c:pt>
                <c:pt idx="60">
                  <c:v>-7.5933500000000001E-2</c:v>
                </c:pt>
                <c:pt idx="61">
                  <c:v>-7.6830499999999996E-2</c:v>
                </c:pt>
                <c:pt idx="62">
                  <c:v>-7.7727500000000005E-2</c:v>
                </c:pt>
                <c:pt idx="63">
                  <c:v>-7.86245E-2</c:v>
                </c:pt>
                <c:pt idx="64">
                  <c:v>-7.9521499999999995E-2</c:v>
                </c:pt>
                <c:pt idx="65">
                  <c:v>-8.0418500000000004E-2</c:v>
                </c:pt>
                <c:pt idx="66">
                  <c:v>-8.1315499999999999E-2</c:v>
                </c:pt>
                <c:pt idx="67">
                  <c:v>-8.2212499999999994E-2</c:v>
                </c:pt>
                <c:pt idx="68">
                  <c:v>-8.3109500000000003E-2</c:v>
                </c:pt>
                <c:pt idx="69">
                  <c:v>-8.4006499999999998E-2</c:v>
                </c:pt>
                <c:pt idx="70">
                  <c:v>-8.4903500000000007E-2</c:v>
                </c:pt>
                <c:pt idx="71">
                  <c:v>-8.5800500000000002E-2</c:v>
                </c:pt>
                <c:pt idx="72">
                  <c:v>-8.6697499999999997E-2</c:v>
                </c:pt>
                <c:pt idx="73">
                  <c:v>-8.7594500000000006E-2</c:v>
                </c:pt>
                <c:pt idx="74">
                  <c:v>-8.8491500000000001E-2</c:v>
                </c:pt>
                <c:pt idx="75">
                  <c:v>-8.9388499999999996E-2</c:v>
                </c:pt>
                <c:pt idx="76">
                  <c:v>-9.0285500000000005E-2</c:v>
                </c:pt>
                <c:pt idx="77">
                  <c:v>-9.11825E-2</c:v>
                </c:pt>
                <c:pt idx="78">
                  <c:v>-9.2079499999999995E-2</c:v>
                </c:pt>
                <c:pt idx="79">
                  <c:v>-9.2976500000000004E-2</c:v>
                </c:pt>
                <c:pt idx="80">
                  <c:v>-9.3873499999999999E-2</c:v>
                </c:pt>
                <c:pt idx="81">
                  <c:v>-9.4770499999999994E-2</c:v>
                </c:pt>
                <c:pt idx="82">
                  <c:v>-9.5667500000000003E-2</c:v>
                </c:pt>
                <c:pt idx="83">
                  <c:v>-9.6564499999999998E-2</c:v>
                </c:pt>
                <c:pt idx="84">
                  <c:v>-9.7461499999999993E-2</c:v>
                </c:pt>
                <c:pt idx="85">
                  <c:v>-9.8358500000000001E-2</c:v>
                </c:pt>
                <c:pt idx="86">
                  <c:v>-9.9255499999999997E-2</c:v>
                </c:pt>
                <c:pt idx="87">
                  <c:v>-0.10015249999999999</c:v>
                </c:pt>
                <c:pt idx="88">
                  <c:v>-0.1010495</c:v>
                </c:pt>
                <c:pt idx="89">
                  <c:v>-0.1019465</c:v>
                </c:pt>
                <c:pt idx="90">
                  <c:v>-0.10284349999999999</c:v>
                </c:pt>
                <c:pt idx="91">
                  <c:v>-0.1037405</c:v>
                </c:pt>
                <c:pt idx="92">
                  <c:v>-0.10463749999999999</c:v>
                </c:pt>
                <c:pt idx="93">
                  <c:v>-0.1055345</c:v>
                </c:pt>
                <c:pt idx="94">
                  <c:v>-0.1064315</c:v>
                </c:pt>
                <c:pt idx="95">
                  <c:v>-0.10732849999999999</c:v>
                </c:pt>
                <c:pt idx="96">
                  <c:v>-0.1082255</c:v>
                </c:pt>
                <c:pt idx="97">
                  <c:v>-0.1091225</c:v>
                </c:pt>
                <c:pt idx="98">
                  <c:v>-0.11001949999999999</c:v>
                </c:pt>
                <c:pt idx="99">
                  <c:v>-0.1109165</c:v>
                </c:pt>
                <c:pt idx="100">
                  <c:v>-0.1118135</c:v>
                </c:pt>
                <c:pt idx="101">
                  <c:v>-0.11271049999999999</c:v>
                </c:pt>
                <c:pt idx="102">
                  <c:v>-0.1136075</c:v>
                </c:pt>
                <c:pt idx="103">
                  <c:v>-0.1145045</c:v>
                </c:pt>
                <c:pt idx="104">
                  <c:v>-0.11540149999999999</c:v>
                </c:pt>
                <c:pt idx="105">
                  <c:v>-0.1162985</c:v>
                </c:pt>
                <c:pt idx="106">
                  <c:v>-0.11719549999999999</c:v>
                </c:pt>
                <c:pt idx="107">
                  <c:v>-0.1180925</c:v>
                </c:pt>
                <c:pt idx="108">
                  <c:v>-0.1189895</c:v>
                </c:pt>
                <c:pt idx="109">
                  <c:v>-0.11988649999999999</c:v>
                </c:pt>
                <c:pt idx="110">
                  <c:v>-0.1207835</c:v>
                </c:pt>
                <c:pt idx="111">
                  <c:v>-0.1216805</c:v>
                </c:pt>
                <c:pt idx="112">
                  <c:v>-0.12257749999999999</c:v>
                </c:pt>
                <c:pt idx="113">
                  <c:v>-0.1234745</c:v>
                </c:pt>
                <c:pt idx="114">
                  <c:v>-0.1243715</c:v>
                </c:pt>
                <c:pt idx="115">
                  <c:v>-0.1252685</c:v>
                </c:pt>
                <c:pt idx="116">
                  <c:v>-0.12616550000000001</c:v>
                </c:pt>
                <c:pt idx="117">
                  <c:v>-0.12706249999999999</c:v>
                </c:pt>
                <c:pt idx="118">
                  <c:v>-0.1279595</c:v>
                </c:pt>
                <c:pt idx="119">
                  <c:v>-0.12885650000000001</c:v>
                </c:pt>
                <c:pt idx="120">
                  <c:v>-0.12975349999999999</c:v>
                </c:pt>
                <c:pt idx="121">
                  <c:v>-0.1306505</c:v>
                </c:pt>
                <c:pt idx="122">
                  <c:v>-0.13154750000000001</c:v>
                </c:pt>
                <c:pt idx="123">
                  <c:v>-0.13244449999999999</c:v>
                </c:pt>
                <c:pt idx="124">
                  <c:v>-0.1333415</c:v>
                </c:pt>
                <c:pt idx="125">
                  <c:v>-0.13423850000000001</c:v>
                </c:pt>
                <c:pt idx="126">
                  <c:v>-0.13513549999999999</c:v>
                </c:pt>
                <c:pt idx="127">
                  <c:v>-0.1360325</c:v>
                </c:pt>
                <c:pt idx="128">
                  <c:v>-0.13692950000000001</c:v>
                </c:pt>
                <c:pt idx="129">
                  <c:v>-0.13782649999999999</c:v>
                </c:pt>
                <c:pt idx="130">
                  <c:v>-0.1387235</c:v>
                </c:pt>
                <c:pt idx="131">
                  <c:v>-0.13962050000000001</c:v>
                </c:pt>
                <c:pt idx="132">
                  <c:v>-0.14051750000000002</c:v>
                </c:pt>
                <c:pt idx="133">
                  <c:v>-0.1414145</c:v>
                </c:pt>
                <c:pt idx="134">
                  <c:v>-0.14231150000000001</c:v>
                </c:pt>
                <c:pt idx="135">
                  <c:v>-0.14320850000000002</c:v>
                </c:pt>
                <c:pt idx="136">
                  <c:v>-0.1441055</c:v>
                </c:pt>
                <c:pt idx="137">
                  <c:v>-0.14500250000000001</c:v>
                </c:pt>
                <c:pt idx="138">
                  <c:v>-0.14589950000000002</c:v>
                </c:pt>
                <c:pt idx="139">
                  <c:v>-0.1467965</c:v>
                </c:pt>
                <c:pt idx="140">
                  <c:v>-0.14769350000000001</c:v>
                </c:pt>
                <c:pt idx="141">
                  <c:v>-0.14859050000000001</c:v>
                </c:pt>
                <c:pt idx="142">
                  <c:v>-0.1494875</c:v>
                </c:pt>
                <c:pt idx="143">
                  <c:v>-0.1503845</c:v>
                </c:pt>
                <c:pt idx="144">
                  <c:v>-0.15128150000000001</c:v>
                </c:pt>
                <c:pt idx="145">
                  <c:v>-0.15217849999999999</c:v>
                </c:pt>
                <c:pt idx="146">
                  <c:v>-0.1530755</c:v>
                </c:pt>
                <c:pt idx="147">
                  <c:v>-0.15397250000000001</c:v>
                </c:pt>
                <c:pt idx="148">
                  <c:v>-0.15486949999999999</c:v>
                </c:pt>
                <c:pt idx="149">
                  <c:v>-0.1557665</c:v>
                </c:pt>
                <c:pt idx="150">
                  <c:v>-0.15666350000000001</c:v>
                </c:pt>
                <c:pt idx="151">
                  <c:v>-0.15756049999999999</c:v>
                </c:pt>
                <c:pt idx="152">
                  <c:v>-0.1584575</c:v>
                </c:pt>
                <c:pt idx="153">
                  <c:v>-0.15935450000000001</c:v>
                </c:pt>
                <c:pt idx="154">
                  <c:v>-0.16025149999999999</c:v>
                </c:pt>
                <c:pt idx="155">
                  <c:v>-0.1611485</c:v>
                </c:pt>
                <c:pt idx="156">
                  <c:v>-0.16204550000000001</c:v>
                </c:pt>
                <c:pt idx="157">
                  <c:v>-0.16294249999999999</c:v>
                </c:pt>
                <c:pt idx="158">
                  <c:v>-0.1638395</c:v>
                </c:pt>
                <c:pt idx="159">
                  <c:v>-0.16473650000000001</c:v>
                </c:pt>
                <c:pt idx="160">
                  <c:v>-0.16563349999999999</c:v>
                </c:pt>
                <c:pt idx="161">
                  <c:v>-0.1665305</c:v>
                </c:pt>
                <c:pt idx="162">
                  <c:v>-0.16742750000000001</c:v>
                </c:pt>
                <c:pt idx="163">
                  <c:v>-0.16832449999999999</c:v>
                </c:pt>
                <c:pt idx="164">
                  <c:v>-0.1692215</c:v>
                </c:pt>
                <c:pt idx="165">
                  <c:v>-0.17011850000000001</c:v>
                </c:pt>
                <c:pt idx="166">
                  <c:v>-0.17101549999999999</c:v>
                </c:pt>
                <c:pt idx="167">
                  <c:v>-0.1719125</c:v>
                </c:pt>
                <c:pt idx="168">
                  <c:v>-0.1728095</c:v>
                </c:pt>
                <c:pt idx="169">
                  <c:v>-0.17370649999999999</c:v>
                </c:pt>
                <c:pt idx="170">
                  <c:v>-0.17460349999999999</c:v>
                </c:pt>
                <c:pt idx="171">
                  <c:v>-0.1755005</c:v>
                </c:pt>
                <c:pt idx="172">
                  <c:v>-0.17639749999999998</c:v>
                </c:pt>
                <c:pt idx="173">
                  <c:v>-0.17729449999999999</c:v>
                </c:pt>
                <c:pt idx="174">
                  <c:v>-0.1781915</c:v>
                </c:pt>
                <c:pt idx="175">
                  <c:v>-0.17908850000000001</c:v>
                </c:pt>
                <c:pt idx="176">
                  <c:v>-0.17998549999999999</c:v>
                </c:pt>
                <c:pt idx="177">
                  <c:v>-0.1808825</c:v>
                </c:pt>
                <c:pt idx="178">
                  <c:v>-0.18177950000000001</c:v>
                </c:pt>
                <c:pt idx="179">
                  <c:v>-0.18267649999999999</c:v>
                </c:pt>
                <c:pt idx="180">
                  <c:v>-0.1835735</c:v>
                </c:pt>
                <c:pt idx="181">
                  <c:v>-0.18447050000000001</c:v>
                </c:pt>
                <c:pt idx="182">
                  <c:v>-0.18536749999999999</c:v>
                </c:pt>
                <c:pt idx="183">
                  <c:v>-0.1862645</c:v>
                </c:pt>
                <c:pt idx="184">
                  <c:v>-0.18716150000000001</c:v>
                </c:pt>
                <c:pt idx="185">
                  <c:v>-0.18805849999999999</c:v>
                </c:pt>
                <c:pt idx="186">
                  <c:v>-0.1889555</c:v>
                </c:pt>
                <c:pt idx="187">
                  <c:v>-0.18985250000000001</c:v>
                </c:pt>
                <c:pt idx="188">
                  <c:v>-0.19074949999999999</c:v>
                </c:pt>
                <c:pt idx="189">
                  <c:v>-0.1916465</c:v>
                </c:pt>
                <c:pt idx="190">
                  <c:v>-0.19254350000000001</c:v>
                </c:pt>
                <c:pt idx="191">
                  <c:v>-0.19344049999999999</c:v>
                </c:pt>
                <c:pt idx="192">
                  <c:v>-0.1943375</c:v>
                </c:pt>
                <c:pt idx="193">
                  <c:v>-0.19523450000000001</c:v>
                </c:pt>
                <c:pt idx="194">
                  <c:v>-0.19613149999999999</c:v>
                </c:pt>
                <c:pt idx="195">
                  <c:v>-0.1970285</c:v>
                </c:pt>
                <c:pt idx="196">
                  <c:v>-0.1979255</c:v>
                </c:pt>
                <c:pt idx="197">
                  <c:v>-0.19882249999999999</c:v>
                </c:pt>
                <c:pt idx="198">
                  <c:v>-0.19971949999999999</c:v>
                </c:pt>
                <c:pt idx="199">
                  <c:v>-0.2006165</c:v>
                </c:pt>
                <c:pt idx="200">
                  <c:v>-0.20151349999999998</c:v>
                </c:pt>
                <c:pt idx="201">
                  <c:v>-0.20241049999999999</c:v>
                </c:pt>
                <c:pt idx="202">
                  <c:v>-0.2033075</c:v>
                </c:pt>
                <c:pt idx="203">
                  <c:v>-0.20420450000000001</c:v>
                </c:pt>
                <c:pt idx="204">
                  <c:v>-0.20510149999999999</c:v>
                </c:pt>
                <c:pt idx="205">
                  <c:v>-0.2059985</c:v>
                </c:pt>
                <c:pt idx="206">
                  <c:v>-0.20689550000000001</c:v>
                </c:pt>
                <c:pt idx="207">
                  <c:v>-0.20779249999999999</c:v>
                </c:pt>
                <c:pt idx="208">
                  <c:v>-0.2086895</c:v>
                </c:pt>
                <c:pt idx="209">
                  <c:v>-0.20958650000000001</c:v>
                </c:pt>
                <c:pt idx="210">
                  <c:v>-0.21048349999999999</c:v>
                </c:pt>
                <c:pt idx="211">
                  <c:v>-0.2113805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26136"/>
        <c:axId val="483605096"/>
      </c:scatterChart>
      <c:valAx>
        <c:axId val="357946712"/>
        <c:scaling>
          <c:orientation val="minMax"/>
          <c:max val="6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规模（亩）</a:t>
                </a:r>
              </a:p>
            </c:rich>
          </c:tx>
          <c:layout>
            <c:manualLayout>
              <c:xMode val="edge"/>
              <c:yMode val="edge"/>
              <c:x val="0.43169124150810056"/>
              <c:y val="0.92279453440412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7040"/>
        <c:crosses val="autoZero"/>
        <c:crossBetween val="midCat"/>
        <c:majorUnit val="5"/>
      </c:valAx>
      <c:valAx>
        <c:axId val="357947040"/>
        <c:scaling>
          <c:orientation val="minMax"/>
          <c:min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3.158033263263509E-4"/>
              <c:y val="0.26672616898960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6712"/>
        <c:crosses val="autoZero"/>
        <c:crossBetween val="midCat"/>
        <c:majorUnit val="25"/>
      </c:valAx>
      <c:valAx>
        <c:axId val="483605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aseline="0"/>
                  <a:t>规模弹性</a:t>
                </a:r>
              </a:p>
            </c:rich>
          </c:tx>
          <c:layout>
            <c:manualLayout>
              <c:xMode val="edge"/>
              <c:yMode val="edge"/>
              <c:x val="0.95926081718678857"/>
              <c:y val="0.310886666835746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00826136"/>
        <c:crosses val="max"/>
        <c:crossBetween val="midCat"/>
      </c:valAx>
      <c:valAx>
        <c:axId val="400826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360509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32161425925925924"/>
          <c:y val="0.69673611111111122"/>
          <c:w val="0.35560000000000003"/>
          <c:h val="7.7208680555555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-123825</xdr:rowOff>
    </xdr:from>
    <xdr:to>
      <xdr:col>8</xdr:col>
      <xdr:colOff>676275</xdr:colOff>
      <xdr:row>571</xdr:row>
      <xdr:rowOff>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-302" r="43837"/>
        <a:stretch>
          <a:fillRect/>
        </a:stretch>
      </xdr:blipFill>
      <xdr:spPr bwMode="auto">
        <a:xfrm>
          <a:off x="0" y="-295275"/>
          <a:ext cx="6162675" cy="981932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533400</xdr:colOff>
      <xdr:row>0</xdr:row>
      <xdr:rowOff>9525</xdr:rowOff>
    </xdr:from>
    <xdr:to>
      <xdr:col>24</xdr:col>
      <xdr:colOff>533400</xdr:colOff>
      <xdr:row>11</xdr:row>
      <xdr:rowOff>9525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19800" y="9525"/>
          <a:ext cx="10972800" cy="18859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-19050</xdr:rowOff>
    </xdr:from>
    <xdr:to>
      <xdr:col>9</xdr:col>
      <xdr:colOff>0</xdr:colOff>
      <xdr:row>160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-1319" r="43750"/>
        <a:stretch>
          <a:fillRect/>
        </a:stretch>
      </xdr:blipFill>
      <xdr:spPr bwMode="auto">
        <a:xfrm>
          <a:off x="0" y="-361950"/>
          <a:ext cx="6172200" cy="27793950"/>
        </a:xfrm>
        <a:prstGeom prst="rect">
          <a:avLst/>
        </a:prstGeom>
        <a:noFill/>
      </xdr:spPr>
    </xdr:pic>
    <xdr:clientData/>
  </xdr:twoCellAnchor>
  <xdr:twoCellAnchor>
    <xdr:from>
      <xdr:col>4</xdr:col>
      <xdr:colOff>476250</xdr:colOff>
      <xdr:row>60</xdr:row>
      <xdr:rowOff>42862</xdr:rowOff>
    </xdr:from>
    <xdr:to>
      <xdr:col>11</xdr:col>
      <xdr:colOff>247650</xdr:colOff>
      <xdr:row>76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28575</xdr:colOff>
      <xdr:row>9</xdr:row>
      <xdr:rowOff>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1049000" cy="15430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</xdr:row>
      <xdr:rowOff>28575</xdr:rowOff>
    </xdr:from>
    <xdr:to>
      <xdr:col>16</xdr:col>
      <xdr:colOff>28575</xdr:colOff>
      <xdr:row>19</xdr:row>
      <xdr:rowOff>28575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228725"/>
          <a:ext cx="11049000" cy="2057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152400</xdr:colOff>
      <xdr:row>5</xdr:row>
      <xdr:rowOff>0</xdr:rowOff>
    </xdr:from>
    <xdr:to>
      <xdr:col>32</xdr:col>
      <xdr:colOff>228600</xdr:colOff>
      <xdr:row>20</xdr:row>
      <xdr:rowOff>171450</xdr:rowOff>
    </xdr:to>
    <xdr:pic>
      <xdr:nvPicPr>
        <xdr:cNvPr id="51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172825" y="857250"/>
          <a:ext cx="11049000" cy="27432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152401</xdr:colOff>
      <xdr:row>9</xdr:row>
      <xdr:rowOff>152400</xdr:rowOff>
    </xdr:from>
    <xdr:to>
      <xdr:col>84</xdr:col>
      <xdr:colOff>209550</xdr:colOff>
      <xdr:row>28</xdr:row>
      <xdr:rowOff>132900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321608</xdr:colOff>
      <xdr:row>22</xdr:row>
      <xdr:rowOff>50988</xdr:rowOff>
    </xdr:from>
    <xdr:to>
      <xdr:col>72</xdr:col>
      <xdr:colOff>253137</xdr:colOff>
      <xdr:row>37</xdr:row>
      <xdr:rowOff>62282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48"/>
  <sheetViews>
    <sheetView topLeftCell="A7" workbookViewId="0">
      <selection activeCell="O32" sqref="O32:Q32"/>
    </sheetView>
  </sheetViews>
  <sheetFormatPr defaultRowHeight="13.5" x14ac:dyDescent="0.15"/>
  <cols>
    <col min="1" max="1" width="8.125" customWidth="1"/>
    <col min="3" max="5" width="7.75" customWidth="1"/>
    <col min="6" max="6" width="9.125" bestFit="1" customWidth="1"/>
    <col min="7" max="9" width="7.75" customWidth="1"/>
    <col min="10" max="10" width="9.125" bestFit="1" customWidth="1"/>
    <col min="11" max="13" width="7.75" customWidth="1"/>
    <col min="14" max="14" width="9.125" bestFit="1" customWidth="1"/>
    <col min="15" max="17" width="7.75" customWidth="1"/>
    <col min="18" max="23" width="9.125" bestFit="1" customWidth="1"/>
    <col min="24" max="24" width="1.625" customWidth="1"/>
    <col min="25" max="30" width="9.5" bestFit="1" customWidth="1"/>
    <col min="31" max="34" width="9.125" bestFit="1" customWidth="1"/>
    <col min="35" max="35" width="1.625" customWidth="1"/>
    <col min="36" max="41" width="9.5" bestFit="1" customWidth="1"/>
    <col min="42" max="42" width="9.125" bestFit="1" customWidth="1"/>
    <col min="43" max="43" width="9.5" bestFit="1" customWidth="1"/>
    <col min="44" max="44" width="9.125" bestFit="1" customWidth="1"/>
    <col min="45" max="45" width="10.5" bestFit="1" customWidth="1"/>
  </cols>
  <sheetData>
    <row r="1" spans="1:58" ht="15" x14ac:dyDescent="0.15">
      <c r="A1" s="11" t="s">
        <v>44</v>
      </c>
    </row>
    <row r="2" spans="1:58" ht="15" x14ac:dyDescent="0.15">
      <c r="A2" s="3" t="s">
        <v>36</v>
      </c>
      <c r="B2" s="3" t="s">
        <v>0</v>
      </c>
      <c r="C2" s="3"/>
      <c r="D2" s="3"/>
      <c r="E2" s="3" t="s">
        <v>1</v>
      </c>
      <c r="F2" s="3"/>
      <c r="G2" s="3"/>
      <c r="H2" s="3" t="s">
        <v>2</v>
      </c>
      <c r="I2" s="3"/>
      <c r="J2" s="3"/>
      <c r="K2" s="3" t="s">
        <v>3</v>
      </c>
      <c r="L2" s="3"/>
      <c r="M2" s="3"/>
      <c r="N2" s="3" t="s">
        <v>4</v>
      </c>
      <c r="O2" s="3"/>
      <c r="P2" s="3"/>
      <c r="Q2" s="3" t="s">
        <v>5</v>
      </c>
      <c r="R2" s="3"/>
      <c r="S2" s="3"/>
      <c r="T2" s="3" t="s">
        <v>6</v>
      </c>
      <c r="U2" s="3"/>
      <c r="V2" s="3"/>
      <c r="W2" s="3" t="s">
        <v>7</v>
      </c>
      <c r="X2" s="3"/>
      <c r="Y2" s="3"/>
      <c r="Z2" s="3" t="s">
        <v>8</v>
      </c>
      <c r="AA2" s="3"/>
      <c r="AB2" s="3"/>
      <c r="AC2" s="3" t="s">
        <v>9</v>
      </c>
      <c r="AD2" s="3"/>
      <c r="AE2" s="3"/>
      <c r="AF2" s="3" t="s">
        <v>10</v>
      </c>
      <c r="AG2" s="3"/>
      <c r="AH2" s="3"/>
      <c r="AI2" s="3" t="s">
        <v>11</v>
      </c>
      <c r="AJ2" s="3"/>
      <c r="AK2" s="3"/>
      <c r="AL2" s="3" t="s">
        <v>12</v>
      </c>
      <c r="AM2" s="3"/>
      <c r="AN2" s="3"/>
      <c r="AO2" s="3" t="s">
        <v>14</v>
      </c>
      <c r="AP2" s="3"/>
      <c r="AQ2" s="3"/>
      <c r="AR2" s="3" t="s">
        <v>15</v>
      </c>
      <c r="AS2" s="3"/>
      <c r="AT2" s="3"/>
      <c r="AU2" s="3" t="s">
        <v>16</v>
      </c>
      <c r="AV2" s="3"/>
      <c r="AW2" s="3"/>
      <c r="AX2" s="3" t="s">
        <v>17</v>
      </c>
      <c r="AY2" s="3"/>
      <c r="AZ2" s="3"/>
      <c r="BA2" s="3" t="s">
        <v>18</v>
      </c>
      <c r="BB2" s="3"/>
      <c r="BC2" s="3"/>
      <c r="BD2" s="3" t="s">
        <v>19</v>
      </c>
      <c r="BE2" s="3"/>
      <c r="BF2" s="3"/>
    </row>
    <row r="3" spans="1:58" ht="15" x14ac:dyDescent="0.15">
      <c r="A3" s="6"/>
      <c r="B3" s="6" t="s">
        <v>41</v>
      </c>
      <c r="C3" s="6" t="s">
        <v>42</v>
      </c>
      <c r="D3" s="6" t="s">
        <v>43</v>
      </c>
      <c r="E3" s="6" t="s">
        <v>41</v>
      </c>
      <c r="F3" s="6" t="s">
        <v>42</v>
      </c>
      <c r="G3" s="6" t="s">
        <v>43</v>
      </c>
      <c r="H3" s="6" t="s">
        <v>41</v>
      </c>
      <c r="I3" s="6" t="s">
        <v>42</v>
      </c>
      <c r="J3" s="6" t="s">
        <v>43</v>
      </c>
      <c r="K3" s="6" t="s">
        <v>41</v>
      </c>
      <c r="L3" s="6" t="s">
        <v>42</v>
      </c>
      <c r="M3" s="6" t="s">
        <v>43</v>
      </c>
      <c r="N3" s="6" t="s">
        <v>41</v>
      </c>
      <c r="O3" s="6" t="s">
        <v>42</v>
      </c>
      <c r="P3" s="6" t="s">
        <v>43</v>
      </c>
      <c r="Q3" s="6" t="s">
        <v>41</v>
      </c>
      <c r="R3" s="6" t="s">
        <v>42</v>
      </c>
      <c r="S3" s="6" t="s">
        <v>43</v>
      </c>
      <c r="T3" s="6" t="s">
        <v>41</v>
      </c>
      <c r="U3" s="6" t="s">
        <v>42</v>
      </c>
      <c r="V3" s="6" t="s">
        <v>43</v>
      </c>
      <c r="W3" s="6" t="s">
        <v>41</v>
      </c>
      <c r="X3" s="6" t="s">
        <v>42</v>
      </c>
      <c r="Y3" s="6" t="s">
        <v>43</v>
      </c>
      <c r="Z3" s="6" t="s">
        <v>41</v>
      </c>
      <c r="AA3" s="6" t="s">
        <v>42</v>
      </c>
      <c r="AB3" s="6" t="s">
        <v>43</v>
      </c>
      <c r="AC3" s="6" t="s">
        <v>41</v>
      </c>
      <c r="AD3" s="6" t="s">
        <v>42</v>
      </c>
      <c r="AE3" s="6" t="s">
        <v>43</v>
      </c>
      <c r="AF3" s="6" t="s">
        <v>41</v>
      </c>
      <c r="AG3" s="6" t="s">
        <v>42</v>
      </c>
      <c r="AH3" s="6" t="s">
        <v>43</v>
      </c>
      <c r="AI3" s="6" t="s">
        <v>41</v>
      </c>
      <c r="AJ3" s="6" t="s">
        <v>42</v>
      </c>
      <c r="AK3" s="6" t="s">
        <v>43</v>
      </c>
      <c r="AL3" s="6" t="s">
        <v>41</v>
      </c>
      <c r="AM3" s="6" t="s">
        <v>42</v>
      </c>
      <c r="AN3" s="6" t="s">
        <v>43</v>
      </c>
      <c r="AO3" s="6" t="s">
        <v>41</v>
      </c>
      <c r="AP3" s="6" t="s">
        <v>42</v>
      </c>
      <c r="AQ3" s="6" t="s">
        <v>43</v>
      </c>
      <c r="AR3" s="6" t="s">
        <v>41</v>
      </c>
      <c r="AS3" s="6" t="s">
        <v>42</v>
      </c>
      <c r="AT3" s="6" t="s">
        <v>43</v>
      </c>
      <c r="AU3" s="6" t="s">
        <v>41</v>
      </c>
      <c r="AV3" s="6" t="s">
        <v>42</v>
      </c>
      <c r="AW3" s="6" t="s">
        <v>43</v>
      </c>
      <c r="AX3" s="6" t="s">
        <v>41</v>
      </c>
      <c r="AY3" s="6" t="s">
        <v>42</v>
      </c>
      <c r="AZ3" s="6" t="s">
        <v>43</v>
      </c>
      <c r="BA3" s="6" t="s">
        <v>41</v>
      </c>
      <c r="BB3" s="6" t="s">
        <v>42</v>
      </c>
      <c r="BC3" s="6" t="s">
        <v>43</v>
      </c>
      <c r="BD3" s="6" t="s">
        <v>41</v>
      </c>
      <c r="BE3" s="6" t="s">
        <v>42</v>
      </c>
      <c r="BF3" s="6" t="s">
        <v>43</v>
      </c>
    </row>
    <row r="4" spans="1:58" ht="15" x14ac:dyDescent="0.15">
      <c r="A4" s="4" t="s">
        <v>37</v>
      </c>
      <c r="B4" s="4">
        <v>475.03050000000002</v>
      </c>
      <c r="C4" s="4"/>
      <c r="D4" s="4"/>
      <c r="E4" s="4">
        <v>5.6997140000000002</v>
      </c>
      <c r="F4" s="4"/>
      <c r="G4" s="4"/>
      <c r="H4" s="4">
        <v>19.75299</v>
      </c>
      <c r="I4" s="4"/>
      <c r="J4" s="4"/>
      <c r="K4" s="4">
        <v>19.515370000000001</v>
      </c>
      <c r="L4" s="4"/>
      <c r="M4" s="4"/>
      <c r="N4" s="4">
        <v>0.23961879999999999</v>
      </c>
      <c r="O4" s="4"/>
      <c r="P4" s="4"/>
      <c r="Q4" s="4">
        <v>165.11349999999999</v>
      </c>
      <c r="R4" s="4"/>
      <c r="S4" s="4"/>
      <c r="T4" s="4">
        <v>117.1956</v>
      </c>
      <c r="U4" s="4"/>
      <c r="V4" s="4"/>
      <c r="W4" s="4">
        <v>149.69139999999999</v>
      </c>
      <c r="X4" s="4"/>
      <c r="Y4" s="4"/>
      <c r="Z4" s="4">
        <v>120.6105</v>
      </c>
      <c r="AA4" s="4"/>
      <c r="AB4" s="4"/>
      <c r="AC4" s="4">
        <v>0.1242084</v>
      </c>
      <c r="AD4" s="4"/>
      <c r="AE4" s="4"/>
      <c r="AF4" s="4">
        <v>1.09731</v>
      </c>
      <c r="AG4" s="4"/>
      <c r="AH4" s="4"/>
      <c r="AI4" s="4">
        <v>0.74004230000000004</v>
      </c>
      <c r="AJ4" s="4"/>
      <c r="AK4" s="4"/>
      <c r="AL4" s="4">
        <v>0.69114799999999998</v>
      </c>
      <c r="AM4" s="4"/>
      <c r="AN4" s="4"/>
      <c r="AO4" s="4">
        <v>0.60143000000000002</v>
      </c>
      <c r="AP4" s="4"/>
      <c r="AQ4" s="4"/>
      <c r="AR4" s="4">
        <v>54.690869999999997</v>
      </c>
      <c r="AS4" s="4"/>
      <c r="AT4" s="4"/>
      <c r="AU4" s="4">
        <v>6.644279</v>
      </c>
      <c r="AV4" s="4"/>
      <c r="AW4" s="4"/>
      <c r="AX4" s="4">
        <v>4.8518899999999997E-2</v>
      </c>
      <c r="AY4" s="4"/>
      <c r="AZ4" s="4"/>
      <c r="BA4" s="4">
        <v>4.1930540000000001</v>
      </c>
      <c r="BB4" s="4"/>
      <c r="BC4" s="4"/>
      <c r="BD4" s="4">
        <v>0.17221649999999999</v>
      </c>
      <c r="BE4" s="4"/>
      <c r="BF4" s="4"/>
    </row>
    <row r="5" spans="1:58" ht="15" x14ac:dyDescent="0.15">
      <c r="A5" s="4" t="s">
        <v>38</v>
      </c>
      <c r="B5" s="4">
        <v>114.64400000000001</v>
      </c>
      <c r="C5" s="4">
        <v>108.3258</v>
      </c>
      <c r="D5" s="4">
        <v>52.63129</v>
      </c>
      <c r="E5" s="4">
        <v>7.6434709999999999</v>
      </c>
      <c r="F5" s="4">
        <v>6.4472490000000002</v>
      </c>
      <c r="G5" s="4">
        <v>2.7706309999999998</v>
      </c>
      <c r="H5" s="4">
        <v>13.97077</v>
      </c>
      <c r="I5" s="4">
        <v>14.00362</v>
      </c>
      <c r="J5" s="4">
        <v>5.3503819999999997</v>
      </c>
      <c r="K5" s="4">
        <v>13.989229999999999</v>
      </c>
      <c r="L5" s="4">
        <v>13.99039</v>
      </c>
      <c r="M5" s="4">
        <v>5.4205759999999996</v>
      </c>
      <c r="N5" s="4">
        <v>1.3591</v>
      </c>
      <c r="O5" s="4">
        <v>1.0250440000000001</v>
      </c>
      <c r="P5" s="4">
        <v>0.95767400000000003</v>
      </c>
      <c r="Q5" s="4">
        <v>78.411280000000005</v>
      </c>
      <c r="R5" s="4">
        <v>70.096369999999993</v>
      </c>
      <c r="S5" s="4">
        <v>42.36797</v>
      </c>
      <c r="T5" s="4">
        <v>89.53313</v>
      </c>
      <c r="U5" s="4">
        <v>79.530479999999997</v>
      </c>
      <c r="V5" s="4">
        <v>46.283949999999997</v>
      </c>
      <c r="W5" s="4">
        <v>64.630589999999998</v>
      </c>
      <c r="X5" s="4">
        <v>58.63561</v>
      </c>
      <c r="Y5" s="4">
        <v>33.92183</v>
      </c>
      <c r="Z5" s="4">
        <v>95.624380000000002</v>
      </c>
      <c r="AA5" s="4">
        <v>89.233459999999994</v>
      </c>
      <c r="AB5" s="4">
        <v>46.37576</v>
      </c>
      <c r="AC5" s="4">
        <v>0.32983600000000002</v>
      </c>
      <c r="AD5" s="4">
        <v>0.25922610000000001</v>
      </c>
      <c r="AE5" s="4">
        <v>0.1958077</v>
      </c>
      <c r="AF5" s="4">
        <v>3.2220209999999998</v>
      </c>
      <c r="AG5" s="4">
        <v>1.538314</v>
      </c>
      <c r="AH5" s="4">
        <v>2.6496010000000001</v>
      </c>
      <c r="AI5" s="4">
        <v>0.38243579999999999</v>
      </c>
      <c r="AJ5" s="4">
        <v>0.28995769999999998</v>
      </c>
      <c r="AK5" s="4">
        <v>0.2747348</v>
      </c>
      <c r="AL5" s="4">
        <v>0.25425510000000001</v>
      </c>
      <c r="AM5" s="4">
        <v>0.23499400000000001</v>
      </c>
      <c r="AN5" s="4">
        <v>0.12139229999999999</v>
      </c>
      <c r="AO5" s="4">
        <v>0.48962889999999998</v>
      </c>
      <c r="AP5" s="4">
        <v>0.29174509999999998</v>
      </c>
      <c r="AQ5" s="4">
        <v>0.43305349999999998</v>
      </c>
      <c r="AR5" s="4">
        <v>8.3215479999999999</v>
      </c>
      <c r="AS5" s="4">
        <v>7.3987249999999998</v>
      </c>
      <c r="AT5" s="4">
        <v>4.9390080000000003</v>
      </c>
      <c r="AU5" s="4">
        <v>2.042008</v>
      </c>
      <c r="AV5" s="4">
        <v>1.779067</v>
      </c>
      <c r="AW5" s="4">
        <v>1.20306</v>
      </c>
      <c r="AX5" s="4">
        <v>0.21487100000000001</v>
      </c>
      <c r="AY5" s="4">
        <v>0.19607740000000001</v>
      </c>
      <c r="AZ5" s="4">
        <v>0.12874289999999999</v>
      </c>
      <c r="BA5" s="4">
        <v>0.59633570000000002</v>
      </c>
      <c r="BB5" s="4">
        <v>0.49187940000000002</v>
      </c>
      <c r="BC5" s="4">
        <v>0.3916654</v>
      </c>
      <c r="BD5" s="4">
        <v>0.37758779999999997</v>
      </c>
      <c r="BE5" s="4">
        <v>0.31946429999999998</v>
      </c>
      <c r="BF5" s="4">
        <v>0.21379770000000001</v>
      </c>
    </row>
    <row r="6" spans="1:58" ht="15" x14ac:dyDescent="0.15">
      <c r="A6" s="4" t="s">
        <v>39</v>
      </c>
      <c r="B6" s="4">
        <v>285.83330000000001</v>
      </c>
      <c r="C6" s="4">
        <v>285.83330000000001</v>
      </c>
      <c r="D6" s="4">
        <v>95.030469999999994</v>
      </c>
      <c r="E6" s="4">
        <v>0.1</v>
      </c>
      <c r="F6" s="4">
        <v>0.1</v>
      </c>
      <c r="G6" s="4">
        <v>-58.700290000000003</v>
      </c>
      <c r="H6" s="4">
        <v>2.2222219999999999</v>
      </c>
      <c r="I6" s="4">
        <v>2.2222219999999999</v>
      </c>
      <c r="J6" s="4">
        <v>-12.389860000000001</v>
      </c>
      <c r="K6" s="4">
        <v>1E-3</v>
      </c>
      <c r="L6" s="4">
        <v>2.0106470000000001</v>
      </c>
      <c r="M6" s="4">
        <v>-20.484629999999999</v>
      </c>
      <c r="N6" s="4">
        <v>1E-3</v>
      </c>
      <c r="O6" s="4">
        <v>1E-3</v>
      </c>
      <c r="P6" s="4">
        <v>-23.093710000000002</v>
      </c>
      <c r="Q6" s="4">
        <v>33.250999999999998</v>
      </c>
      <c r="R6" s="4">
        <v>33.250999999999998</v>
      </c>
      <c r="S6" s="4">
        <v>-62.386519999999997</v>
      </c>
      <c r="T6" s="4">
        <v>1E-3</v>
      </c>
      <c r="U6" s="4">
        <v>1E-3</v>
      </c>
      <c r="V6" s="4">
        <v>-205.94560000000001</v>
      </c>
      <c r="W6" s="4">
        <v>64.584339999999997</v>
      </c>
      <c r="X6" s="4">
        <v>64.584339999999997</v>
      </c>
      <c r="Y6" s="4">
        <v>-4.6905219999999996</v>
      </c>
      <c r="Z6" s="4">
        <v>1E-3</v>
      </c>
      <c r="AA6" s="4">
        <v>1E-3</v>
      </c>
      <c r="AB6" s="4">
        <v>-253.7895</v>
      </c>
      <c r="AC6" s="4">
        <v>0</v>
      </c>
      <c r="AD6" s="4">
        <v>0</v>
      </c>
      <c r="AE6" s="4">
        <v>-0.67579160000000005</v>
      </c>
      <c r="AF6" s="4">
        <v>0</v>
      </c>
      <c r="AG6" s="4">
        <v>0.05</v>
      </c>
      <c r="AH6" s="4">
        <v>-57.546259999999997</v>
      </c>
      <c r="AI6" s="4">
        <v>0</v>
      </c>
      <c r="AJ6" s="4">
        <v>0</v>
      </c>
      <c r="AK6" s="4">
        <v>-0.85995770000000005</v>
      </c>
      <c r="AL6" s="4">
        <v>0</v>
      </c>
      <c r="AM6" s="4">
        <v>0</v>
      </c>
      <c r="AN6" s="4">
        <v>-9.5717899999999995E-2</v>
      </c>
      <c r="AO6" s="4">
        <v>0</v>
      </c>
      <c r="AP6" s="4">
        <v>0</v>
      </c>
      <c r="AQ6" s="4">
        <v>-0.14857000000000001</v>
      </c>
      <c r="AR6" s="4">
        <v>31</v>
      </c>
      <c r="AS6" s="4">
        <v>31</v>
      </c>
      <c r="AT6" s="4">
        <v>27.515799999999999</v>
      </c>
      <c r="AU6" s="4">
        <v>0</v>
      </c>
      <c r="AV6" s="4">
        <v>0</v>
      </c>
      <c r="AW6" s="4">
        <v>0.14427899999999999</v>
      </c>
      <c r="AX6" s="4">
        <v>0</v>
      </c>
      <c r="AY6" s="4">
        <v>0</v>
      </c>
      <c r="AZ6" s="4">
        <v>-0.70148109999999997</v>
      </c>
      <c r="BA6" s="4">
        <v>1</v>
      </c>
      <c r="BB6" s="4">
        <v>1</v>
      </c>
      <c r="BC6" s="4">
        <v>1.393054</v>
      </c>
      <c r="BD6" s="4">
        <v>0</v>
      </c>
      <c r="BE6" s="4">
        <v>0</v>
      </c>
      <c r="BF6" s="4">
        <v>-0.62778350000000005</v>
      </c>
    </row>
    <row r="7" spans="1:58" ht="15" x14ac:dyDescent="0.15">
      <c r="A7" s="6" t="s">
        <v>40</v>
      </c>
      <c r="B7" s="6">
        <v>833.33339999999998</v>
      </c>
      <c r="C7" s="6">
        <v>833.33330000000001</v>
      </c>
      <c r="D7" s="6">
        <v>849.57590000000005</v>
      </c>
      <c r="E7" s="6">
        <v>227</v>
      </c>
      <c r="F7" s="6">
        <v>115</v>
      </c>
      <c r="G7" s="6">
        <v>165.2997</v>
      </c>
      <c r="H7" s="6">
        <v>83.333330000000004</v>
      </c>
      <c r="I7" s="6">
        <v>83.333330000000004</v>
      </c>
      <c r="J7" s="6">
        <v>74.686319999999995</v>
      </c>
      <c r="K7" s="6">
        <v>83.334329999999994</v>
      </c>
      <c r="L7" s="6">
        <v>83.334329999999994</v>
      </c>
      <c r="M7" s="6">
        <v>74.548699999999997</v>
      </c>
      <c r="N7" s="6">
        <v>50.000999999999998</v>
      </c>
      <c r="O7" s="6">
        <v>23.334330000000001</v>
      </c>
      <c r="P7" s="6">
        <v>37.739620000000002</v>
      </c>
      <c r="Q7" s="6">
        <v>462.50099999999998</v>
      </c>
      <c r="R7" s="6">
        <v>462.50099999999998</v>
      </c>
      <c r="S7" s="6">
        <v>465.98849999999999</v>
      </c>
      <c r="T7" s="6">
        <v>422.72829999999999</v>
      </c>
      <c r="U7" s="6">
        <v>422.72829999999999</v>
      </c>
      <c r="V7" s="6">
        <v>412.19560000000001</v>
      </c>
      <c r="W7" s="6">
        <v>264.75510000000003</v>
      </c>
      <c r="X7" s="6">
        <v>264.75510000000003</v>
      </c>
      <c r="Y7" s="6">
        <v>309.82799999999997</v>
      </c>
      <c r="Z7" s="6">
        <v>618.00099999999998</v>
      </c>
      <c r="AA7" s="6">
        <v>618.00099999999998</v>
      </c>
      <c r="AB7" s="6">
        <v>576.26049999999998</v>
      </c>
      <c r="AC7" s="6">
        <v>1</v>
      </c>
      <c r="AD7" s="6">
        <v>1</v>
      </c>
      <c r="AE7" s="6">
        <v>0.92420840000000004</v>
      </c>
      <c r="AF7" s="6">
        <v>297</v>
      </c>
      <c r="AG7" s="6">
        <v>63.372140000000002</v>
      </c>
      <c r="AH7" s="6">
        <v>234.7252</v>
      </c>
      <c r="AI7" s="6">
        <v>2.5</v>
      </c>
      <c r="AJ7" s="6">
        <v>2.5</v>
      </c>
      <c r="AK7" s="6">
        <v>2.6400420000000002</v>
      </c>
      <c r="AL7" s="6">
        <v>1</v>
      </c>
      <c r="AM7" s="6">
        <v>1</v>
      </c>
      <c r="AN7" s="6">
        <v>1.361389</v>
      </c>
      <c r="AO7" s="6">
        <v>1</v>
      </c>
      <c r="AP7" s="6">
        <v>1</v>
      </c>
      <c r="AQ7" s="6">
        <v>1.40143</v>
      </c>
      <c r="AR7" s="6">
        <v>76</v>
      </c>
      <c r="AS7" s="6">
        <v>76</v>
      </c>
      <c r="AT7" s="6">
        <v>82.265799999999999</v>
      </c>
      <c r="AU7" s="6">
        <v>16</v>
      </c>
      <c r="AV7" s="6">
        <v>15</v>
      </c>
      <c r="AW7" s="6">
        <v>13.14428</v>
      </c>
      <c r="AX7" s="6">
        <v>1</v>
      </c>
      <c r="AY7" s="6">
        <v>1</v>
      </c>
      <c r="AZ7" s="6">
        <v>0.84851889999999996</v>
      </c>
      <c r="BA7" s="6">
        <v>5</v>
      </c>
      <c r="BB7" s="6">
        <v>5</v>
      </c>
      <c r="BC7" s="6">
        <v>6.4430540000000001</v>
      </c>
      <c r="BD7" s="6">
        <v>1</v>
      </c>
      <c r="BE7" s="6">
        <v>1</v>
      </c>
      <c r="BF7" s="6">
        <v>0.97221650000000004</v>
      </c>
    </row>
    <row r="8" spans="1:58" ht="15" x14ac:dyDescent="0.15">
      <c r="A8" s="1" t="s">
        <v>116</v>
      </c>
      <c r="B8" s="1" t="s">
        <v>117</v>
      </c>
      <c r="C8" s="1" t="s">
        <v>118</v>
      </c>
      <c r="D8" s="1"/>
    </row>
    <row r="9" spans="1:58" ht="15" x14ac:dyDescent="0.15">
      <c r="A9" s="1"/>
      <c r="B9" s="1"/>
      <c r="C9" s="1"/>
      <c r="D9" s="1"/>
    </row>
    <row r="10" spans="1:58" ht="15" x14ac:dyDescent="0.15">
      <c r="A10" s="1"/>
      <c r="B10" s="55" t="s">
        <v>119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58" ht="15" x14ac:dyDescent="0.15">
      <c r="A11" s="53" t="s">
        <v>30</v>
      </c>
      <c r="B11" s="3"/>
      <c r="C11" s="3" t="s">
        <v>13</v>
      </c>
      <c r="D11" s="3"/>
      <c r="E11" s="3"/>
      <c r="F11" s="3"/>
      <c r="G11" s="3">
        <v>1</v>
      </c>
      <c r="H11" s="3"/>
      <c r="I11" s="3"/>
      <c r="J11" s="3"/>
      <c r="K11" s="3">
        <v>2</v>
      </c>
      <c r="L11" s="3"/>
      <c r="M11" s="3"/>
      <c r="N11" s="3"/>
      <c r="O11" s="3">
        <v>3</v>
      </c>
      <c r="P11" s="3"/>
      <c r="Q11" s="3"/>
    </row>
    <row r="12" spans="1:58" ht="15" x14ac:dyDescent="0.15">
      <c r="A12" s="54"/>
      <c r="B12" s="6"/>
      <c r="C12" s="6" t="s">
        <v>20</v>
      </c>
      <c r="D12" s="6" t="s">
        <v>21</v>
      </c>
      <c r="E12" s="6" t="s">
        <v>22</v>
      </c>
      <c r="F12" s="6"/>
      <c r="G12" s="6" t="s">
        <v>20</v>
      </c>
      <c r="H12" s="6" t="s">
        <v>21</v>
      </c>
      <c r="I12" s="6" t="s">
        <v>22</v>
      </c>
      <c r="J12" s="6"/>
      <c r="K12" s="6" t="s">
        <v>20</v>
      </c>
      <c r="L12" s="6" t="s">
        <v>21</v>
      </c>
      <c r="M12" s="6" t="s">
        <v>22</v>
      </c>
      <c r="N12" s="6"/>
      <c r="O12" s="6" t="s">
        <v>20</v>
      </c>
      <c r="P12" s="6" t="s">
        <v>21</v>
      </c>
      <c r="Q12" s="6" t="s">
        <v>22</v>
      </c>
    </row>
    <row r="13" spans="1:58" ht="15" x14ac:dyDescent="0.15">
      <c r="A13" s="4" t="s">
        <v>0</v>
      </c>
      <c r="B13" s="7"/>
      <c r="C13" s="7">
        <v>475.03050000000002</v>
      </c>
      <c r="D13" s="7">
        <v>833.33339999999998</v>
      </c>
      <c r="E13" s="7">
        <v>285.83330000000001</v>
      </c>
      <c r="F13" s="4"/>
      <c r="G13" s="7">
        <v>477.57639999999998</v>
      </c>
      <c r="H13" s="7">
        <v>833.33339999999998</v>
      </c>
      <c r="I13" s="7">
        <v>285.83330000000001</v>
      </c>
      <c r="J13" s="7" t="s">
        <v>137</v>
      </c>
      <c r="K13" s="7">
        <v>461.65899999999999</v>
      </c>
      <c r="L13" s="7">
        <v>824</v>
      </c>
      <c r="M13" s="7">
        <v>286.66669999999999</v>
      </c>
      <c r="N13" s="7"/>
      <c r="O13" s="7">
        <v>476.0127</v>
      </c>
      <c r="P13" s="7">
        <v>757.57569999999998</v>
      </c>
      <c r="Q13" s="7">
        <v>330.85109999999997</v>
      </c>
      <c r="T13" s="7">
        <v>475.03050000000002</v>
      </c>
      <c r="U13" s="7">
        <v>477.57639999999998</v>
      </c>
      <c r="V13" s="7">
        <v>461.65899999999999</v>
      </c>
      <c r="W13" s="7">
        <v>476.0127</v>
      </c>
    </row>
    <row r="14" spans="1:58" ht="15" x14ac:dyDescent="0.15">
      <c r="A14" s="4" t="s">
        <v>1</v>
      </c>
      <c r="B14" s="7"/>
      <c r="C14" s="7">
        <v>5.6997140000000002</v>
      </c>
      <c r="D14" s="7">
        <v>227</v>
      </c>
      <c r="E14" s="7">
        <v>0.1</v>
      </c>
      <c r="F14" s="4"/>
      <c r="G14" s="7">
        <v>3.325091</v>
      </c>
      <c r="H14" s="7">
        <v>9.9</v>
      </c>
      <c r="I14" s="7">
        <v>0.1</v>
      </c>
      <c r="J14" s="7"/>
      <c r="K14" s="7">
        <v>16.758669999999999</v>
      </c>
      <c r="L14" s="7">
        <v>49.5</v>
      </c>
      <c r="M14" s="7">
        <v>10</v>
      </c>
      <c r="N14" s="7"/>
      <c r="O14" s="7">
        <v>80.941379999999995</v>
      </c>
      <c r="P14" s="7">
        <v>227</v>
      </c>
      <c r="Q14" s="7">
        <v>50.7</v>
      </c>
      <c r="T14" s="7">
        <v>5.6997140000000002</v>
      </c>
      <c r="U14" s="7">
        <v>3.325091</v>
      </c>
      <c r="V14" s="7">
        <v>16.758669999999999</v>
      </c>
      <c r="W14" s="7">
        <v>80.941379999999995</v>
      </c>
    </row>
    <row r="15" spans="1:58" ht="15" x14ac:dyDescent="0.15">
      <c r="A15" s="4" t="s">
        <v>2</v>
      </c>
      <c r="B15" s="7"/>
      <c r="C15" s="7">
        <v>19.75299</v>
      </c>
      <c r="D15" s="7">
        <v>83.333330000000004</v>
      </c>
      <c r="E15" s="7">
        <v>2.2222219999999999</v>
      </c>
      <c r="F15" s="4"/>
      <c r="G15" s="7">
        <v>21.486319999999999</v>
      </c>
      <c r="H15" s="7">
        <v>83.333330000000004</v>
      </c>
      <c r="I15" s="7">
        <v>2.2222219999999999</v>
      </c>
      <c r="J15" s="7" t="s">
        <v>136</v>
      </c>
      <c r="K15" s="7">
        <v>10.86927</v>
      </c>
      <c r="L15" s="7">
        <v>70</v>
      </c>
      <c r="M15" s="7">
        <v>2.2222219999999999</v>
      </c>
      <c r="N15" s="7"/>
      <c r="O15" s="7">
        <v>8.5597539999999999</v>
      </c>
      <c r="P15" s="7">
        <v>75.657899999999998</v>
      </c>
      <c r="Q15" s="7">
        <v>2.2222219999999999</v>
      </c>
      <c r="R15" s="7" t="s">
        <v>136</v>
      </c>
      <c r="T15" s="7">
        <v>19.75299</v>
      </c>
      <c r="U15" s="7">
        <v>21.486319999999999</v>
      </c>
      <c r="V15" s="7">
        <v>10.86927</v>
      </c>
      <c r="W15" s="7">
        <v>8.5597539999999999</v>
      </c>
    </row>
    <row r="16" spans="1:58" ht="15" x14ac:dyDescent="0.15">
      <c r="A16" s="4" t="s">
        <v>3</v>
      </c>
      <c r="B16" s="7"/>
      <c r="C16" s="7">
        <v>19.515370000000001</v>
      </c>
      <c r="D16" s="7">
        <v>83.334329999999994</v>
      </c>
      <c r="E16" s="7">
        <v>1E-3</v>
      </c>
      <c r="F16" s="4"/>
      <c r="G16" s="7">
        <v>21.238479999999999</v>
      </c>
      <c r="H16" s="7">
        <v>83.334329999999994</v>
      </c>
      <c r="I16" s="7">
        <v>1E-3</v>
      </c>
      <c r="J16" s="7" t="s">
        <v>136</v>
      </c>
      <c r="K16" s="7">
        <v>10.6965</v>
      </c>
      <c r="L16" s="7">
        <v>70.001000000000005</v>
      </c>
      <c r="M16" s="7">
        <v>1E-3</v>
      </c>
      <c r="N16" s="7"/>
      <c r="O16" s="7">
        <v>7.7181189999999997</v>
      </c>
      <c r="P16" s="7">
        <v>74.343109999999996</v>
      </c>
      <c r="Q16" s="7">
        <v>0.9016364</v>
      </c>
      <c r="R16" s="7" t="s">
        <v>136</v>
      </c>
      <c r="T16" s="7">
        <v>19.515370000000001</v>
      </c>
      <c r="U16" s="7">
        <v>21.238479999999999</v>
      </c>
      <c r="V16" s="7">
        <v>10.6965</v>
      </c>
      <c r="W16" s="7">
        <v>7.7181189999999997</v>
      </c>
    </row>
    <row r="17" spans="1:23" ht="15" x14ac:dyDescent="0.15">
      <c r="A17" s="4" t="s">
        <v>4</v>
      </c>
      <c r="B17" s="7"/>
      <c r="C17" s="7">
        <v>0.23961879999999999</v>
      </c>
      <c r="D17" s="7">
        <v>50.000999999999998</v>
      </c>
      <c r="E17" s="7">
        <v>1E-3</v>
      </c>
      <c r="F17" s="4"/>
      <c r="G17" s="7">
        <v>0.24984580000000001</v>
      </c>
      <c r="H17" s="7">
        <v>50.000999999999998</v>
      </c>
      <c r="I17" s="7">
        <v>1E-3</v>
      </c>
      <c r="J17" s="7"/>
      <c r="K17" s="7">
        <v>0.17477110000000001</v>
      </c>
      <c r="L17" s="7">
        <v>35.644559999999998</v>
      </c>
      <c r="M17" s="7">
        <v>1E-3</v>
      </c>
      <c r="N17" s="7" t="s">
        <v>139</v>
      </c>
      <c r="O17" s="7">
        <v>0.84363489999999997</v>
      </c>
      <c r="P17" s="7">
        <v>3.2904740000000001</v>
      </c>
      <c r="Q17" s="7">
        <v>1E-3</v>
      </c>
      <c r="R17" t="s">
        <v>138</v>
      </c>
      <c r="T17" s="7">
        <v>0.23961879999999999</v>
      </c>
      <c r="U17" s="7">
        <v>0.24984580000000001</v>
      </c>
      <c r="V17" s="7">
        <v>0.17477110000000001</v>
      </c>
      <c r="W17" s="7">
        <v>0.84363489999999997</v>
      </c>
    </row>
    <row r="18" spans="1:23" ht="15" x14ac:dyDescent="0.15">
      <c r="A18" s="4" t="s">
        <v>5</v>
      </c>
      <c r="B18" s="7"/>
      <c r="C18" s="7">
        <v>165.11349999999999</v>
      </c>
      <c r="D18" s="7">
        <v>462.50099999999998</v>
      </c>
      <c r="E18" s="7">
        <v>33.250999999999998</v>
      </c>
      <c r="F18" s="4"/>
      <c r="G18" s="7">
        <v>167.13399999999999</v>
      </c>
      <c r="H18" s="7">
        <v>462.50099999999998</v>
      </c>
      <c r="I18" s="7">
        <v>33.250999999999998</v>
      </c>
      <c r="J18" s="7"/>
      <c r="K18" s="7">
        <v>155.14670000000001</v>
      </c>
      <c r="L18" s="7">
        <v>462.50099999999998</v>
      </c>
      <c r="M18" s="7">
        <v>33.250999999999998</v>
      </c>
      <c r="N18" s="7" t="s">
        <v>139</v>
      </c>
      <c r="O18" s="7">
        <v>131.11699999999999</v>
      </c>
      <c r="P18" s="7">
        <v>210.001</v>
      </c>
      <c r="Q18" s="7">
        <v>78.788880000000006</v>
      </c>
      <c r="R18" t="s">
        <v>137</v>
      </c>
      <c r="T18" s="7">
        <v>165.11349999999999</v>
      </c>
      <c r="U18" s="7">
        <v>167.13399999999999</v>
      </c>
      <c r="V18" s="7">
        <v>155.14670000000001</v>
      </c>
      <c r="W18" s="7">
        <v>131.11699999999999</v>
      </c>
    </row>
    <row r="19" spans="1:23" ht="15" x14ac:dyDescent="0.15">
      <c r="A19" s="4" t="s">
        <v>6</v>
      </c>
      <c r="B19" s="7"/>
      <c r="C19" s="7">
        <v>117.1956</v>
      </c>
      <c r="D19" s="7">
        <v>422.72829999999999</v>
      </c>
      <c r="E19" s="7">
        <v>1E-3</v>
      </c>
      <c r="F19" s="4"/>
      <c r="G19" s="7">
        <v>115.8156</v>
      </c>
      <c r="H19" s="7">
        <v>422.72829999999999</v>
      </c>
      <c r="I19" s="7">
        <v>1E-3</v>
      </c>
      <c r="J19" s="7" t="s">
        <v>137</v>
      </c>
      <c r="K19" s="7">
        <v>124.13200000000001</v>
      </c>
      <c r="L19" s="7">
        <v>415.2552</v>
      </c>
      <c r="M19" s="7">
        <v>1E-3</v>
      </c>
      <c r="N19" s="7"/>
      <c r="O19" s="7">
        <v>133.43289999999999</v>
      </c>
      <c r="P19" s="7">
        <v>258.46260000000001</v>
      </c>
      <c r="Q19" s="7">
        <v>70.075069999999997</v>
      </c>
      <c r="T19" s="7">
        <v>117.1956</v>
      </c>
      <c r="U19" s="7">
        <v>115.8156</v>
      </c>
      <c r="V19" s="7">
        <v>124.13200000000001</v>
      </c>
      <c r="W19" s="7">
        <v>133.43289999999999</v>
      </c>
    </row>
    <row r="20" spans="1:23" ht="15" x14ac:dyDescent="0.15">
      <c r="A20" s="4" t="s">
        <v>7</v>
      </c>
      <c r="B20" s="7"/>
      <c r="C20" s="7">
        <v>149.69139999999999</v>
      </c>
      <c r="D20" s="7">
        <v>264.75510000000003</v>
      </c>
      <c r="E20" s="7">
        <v>64.584339999999997</v>
      </c>
      <c r="F20" s="4"/>
      <c r="G20" s="7">
        <v>150.62950000000001</v>
      </c>
      <c r="H20" s="7">
        <v>264.75510000000003</v>
      </c>
      <c r="I20" s="7">
        <v>64.584339999999997</v>
      </c>
      <c r="J20" s="7" t="s">
        <v>137</v>
      </c>
      <c r="K20" s="7">
        <v>144.59909999999999</v>
      </c>
      <c r="L20" s="7">
        <v>264.75510000000003</v>
      </c>
      <c r="M20" s="7">
        <v>64.584339999999997</v>
      </c>
      <c r="N20" s="7"/>
      <c r="O20" s="7">
        <v>158.93129999999999</v>
      </c>
      <c r="P20" s="7">
        <v>253.92509999999999</v>
      </c>
      <c r="Q20" s="7">
        <v>64.584339999999997</v>
      </c>
      <c r="T20" s="7">
        <v>149.69139999999999</v>
      </c>
      <c r="U20" s="7">
        <v>150.62950000000001</v>
      </c>
      <c r="V20" s="7">
        <v>144.59909999999999</v>
      </c>
      <c r="W20" s="7">
        <v>158.93129999999999</v>
      </c>
    </row>
    <row r="21" spans="1:23" ht="15" x14ac:dyDescent="0.15">
      <c r="A21" s="4" t="s">
        <v>8</v>
      </c>
      <c r="B21" s="7"/>
      <c r="C21" s="7">
        <v>120.6105</v>
      </c>
      <c r="D21" s="7">
        <v>618.00099999999998</v>
      </c>
      <c r="E21" s="7">
        <v>1E-3</v>
      </c>
      <c r="F21" s="4"/>
      <c r="G21" s="7">
        <v>125.0402</v>
      </c>
      <c r="H21" s="7">
        <v>618.00099999999998</v>
      </c>
      <c r="I21" s="7">
        <v>1E-3</v>
      </c>
      <c r="J21" s="7" t="s">
        <v>137</v>
      </c>
      <c r="K21" s="7">
        <v>98.937560000000005</v>
      </c>
      <c r="L21" s="7">
        <v>618.00099999999998</v>
      </c>
      <c r="M21" s="7">
        <v>1E-3</v>
      </c>
      <c r="N21" s="7" t="s">
        <v>137</v>
      </c>
      <c r="O21" s="7">
        <v>38.007159999999999</v>
      </c>
      <c r="P21" s="7">
        <v>159.49600000000001</v>
      </c>
      <c r="Q21" s="7">
        <v>4.1496490000000001</v>
      </c>
      <c r="R21" s="7" t="s">
        <v>137</v>
      </c>
      <c r="T21" s="7">
        <v>120.6105</v>
      </c>
      <c r="U21" s="7">
        <v>125.0402</v>
      </c>
      <c r="V21" s="7">
        <v>98.937560000000005</v>
      </c>
      <c r="W21" s="7">
        <v>38.007159999999999</v>
      </c>
    </row>
    <row r="22" spans="1:23" ht="15" x14ac:dyDescent="0.15">
      <c r="A22" s="4" t="s">
        <v>9</v>
      </c>
      <c r="B22" s="7"/>
      <c r="C22" s="7">
        <v>0.1242084</v>
      </c>
      <c r="D22" s="7">
        <v>1</v>
      </c>
      <c r="E22" s="7">
        <v>0</v>
      </c>
      <c r="F22" s="4"/>
      <c r="G22" s="7">
        <v>0.1238107</v>
      </c>
      <c r="H22" s="7">
        <v>1</v>
      </c>
      <c r="I22" s="7">
        <v>0</v>
      </c>
      <c r="J22" s="7"/>
      <c r="K22" s="7">
        <v>0.1247601</v>
      </c>
      <c r="L22" s="7">
        <v>1</v>
      </c>
      <c r="M22" s="7">
        <v>0</v>
      </c>
      <c r="N22" s="7"/>
      <c r="O22" s="7">
        <v>0.20689660000000001</v>
      </c>
      <c r="P22" s="7">
        <v>1</v>
      </c>
      <c r="Q22" s="7">
        <v>0</v>
      </c>
      <c r="T22" s="7">
        <v>0.1242084</v>
      </c>
      <c r="U22" s="7">
        <v>0.1238107</v>
      </c>
      <c r="V22" s="7">
        <v>0.1247601</v>
      </c>
      <c r="W22" s="7">
        <v>0.20689660000000001</v>
      </c>
    </row>
    <row r="23" spans="1:23" ht="15" x14ac:dyDescent="0.15">
      <c r="A23" s="4" t="s">
        <v>10</v>
      </c>
      <c r="B23" s="7"/>
      <c r="C23" s="7">
        <v>1.09731</v>
      </c>
      <c r="D23" s="7">
        <v>297</v>
      </c>
      <c r="E23" s="7">
        <v>0</v>
      </c>
      <c r="F23" s="4"/>
      <c r="G23" s="7">
        <v>0.88715520000000003</v>
      </c>
      <c r="H23" s="7">
        <v>9</v>
      </c>
      <c r="I23" s="7">
        <v>0</v>
      </c>
      <c r="J23" s="7" t="s">
        <v>137</v>
      </c>
      <c r="K23" s="7">
        <v>1.944841</v>
      </c>
      <c r="L23" s="7">
        <v>14.1</v>
      </c>
      <c r="M23" s="7">
        <v>0.18181820000000001</v>
      </c>
      <c r="N23" s="7" t="s">
        <v>137</v>
      </c>
      <c r="O23" s="7">
        <v>14.82687</v>
      </c>
      <c r="P23" s="7">
        <v>297</v>
      </c>
      <c r="Q23" s="7">
        <v>0.75</v>
      </c>
      <c r="R23" s="7" t="s">
        <v>137</v>
      </c>
      <c r="T23" s="7">
        <v>1.09731</v>
      </c>
      <c r="U23" s="7">
        <v>0.88715520000000003</v>
      </c>
      <c r="V23" s="7">
        <v>1.944841</v>
      </c>
      <c r="W23" s="7">
        <v>14.82687</v>
      </c>
    </row>
    <row r="24" spans="1:23" ht="15" x14ac:dyDescent="0.15">
      <c r="A24" s="4" t="s">
        <v>11</v>
      </c>
      <c r="B24" s="7"/>
      <c r="C24" s="7">
        <v>0.74004230000000004</v>
      </c>
      <c r="D24" s="7">
        <v>2.5</v>
      </c>
      <c r="E24" s="7">
        <v>0</v>
      </c>
      <c r="F24" s="4"/>
      <c r="G24" s="7">
        <v>0.73470530000000001</v>
      </c>
      <c r="H24" s="7">
        <v>2.5</v>
      </c>
      <c r="I24" s="7">
        <v>0</v>
      </c>
      <c r="J24" s="7" t="s">
        <v>137</v>
      </c>
      <c r="K24" s="7">
        <v>0.76594189999999995</v>
      </c>
      <c r="L24" s="7">
        <v>2.5</v>
      </c>
      <c r="M24" s="7">
        <v>0</v>
      </c>
      <c r="N24" s="7"/>
      <c r="O24" s="7">
        <v>0.85287360000000001</v>
      </c>
      <c r="P24" s="7">
        <v>2</v>
      </c>
      <c r="Q24" s="7">
        <v>0.5</v>
      </c>
      <c r="T24" s="7">
        <v>0.74004230000000004</v>
      </c>
      <c r="U24" s="7">
        <v>0.73470530000000001</v>
      </c>
      <c r="V24" s="7">
        <v>0.76594189999999995</v>
      </c>
      <c r="W24" s="7">
        <v>0.85287360000000001</v>
      </c>
    </row>
    <row r="25" spans="1:23" ht="15" x14ac:dyDescent="0.15">
      <c r="A25" s="4" t="s">
        <v>12</v>
      </c>
      <c r="B25" s="7"/>
      <c r="C25" s="7">
        <v>0.69114799999999998</v>
      </c>
      <c r="D25" s="7">
        <v>1</v>
      </c>
      <c r="E25" s="7">
        <v>0</v>
      </c>
      <c r="F25" s="4"/>
      <c r="G25" s="7">
        <v>0.71795319999999996</v>
      </c>
      <c r="H25" s="7">
        <v>1</v>
      </c>
      <c r="I25" s="7">
        <v>0</v>
      </c>
      <c r="K25" s="7">
        <v>0.55869539999999995</v>
      </c>
      <c r="L25" s="7">
        <v>0.97834739999999998</v>
      </c>
      <c r="M25" s="7">
        <v>0</v>
      </c>
      <c r="N25" s="7" t="s">
        <v>137</v>
      </c>
      <c r="O25" s="7">
        <v>0.25232270000000001</v>
      </c>
      <c r="P25" s="7">
        <v>0.85547890000000004</v>
      </c>
      <c r="Q25" s="7">
        <v>3.2248800000000001E-2</v>
      </c>
      <c r="R25" s="7" t="s">
        <v>137</v>
      </c>
      <c r="T25" s="7">
        <v>0.69114799999999998</v>
      </c>
      <c r="U25" s="7">
        <v>0.71795319999999996</v>
      </c>
      <c r="V25" s="7">
        <v>0.55869539999999995</v>
      </c>
      <c r="W25" s="7">
        <v>0.25232270000000001</v>
      </c>
    </row>
    <row r="26" spans="1:23" ht="14.25" customHeight="1" x14ac:dyDescent="0.15">
      <c r="A26" s="4" t="s">
        <v>14</v>
      </c>
      <c r="B26" s="7"/>
      <c r="C26" s="7">
        <v>0.60143000000000002</v>
      </c>
      <c r="D26" s="7">
        <v>1</v>
      </c>
      <c r="E26" s="7">
        <v>0</v>
      </c>
      <c r="F26" s="4"/>
      <c r="G26" s="7">
        <v>0.5985606</v>
      </c>
      <c r="H26" s="7">
        <v>1</v>
      </c>
      <c r="I26" s="7">
        <v>0</v>
      </c>
      <c r="J26" s="7"/>
      <c r="K26" s="7">
        <v>0.61740240000000002</v>
      </c>
      <c r="L26" s="7">
        <v>1</v>
      </c>
      <c r="M26" s="7">
        <v>0</v>
      </c>
      <c r="N26" s="7"/>
      <c r="O26" s="7">
        <v>0.55172410000000005</v>
      </c>
      <c r="P26" s="7">
        <v>1</v>
      </c>
      <c r="Q26" s="7">
        <v>0</v>
      </c>
      <c r="T26" s="7">
        <v>0.60143000000000002</v>
      </c>
      <c r="U26" s="7">
        <v>0.5985606</v>
      </c>
      <c r="V26" s="7">
        <v>0.61740240000000002</v>
      </c>
      <c r="W26" s="7">
        <v>0.55172410000000005</v>
      </c>
    </row>
    <row r="27" spans="1:23" ht="15" x14ac:dyDescent="0.15">
      <c r="A27" s="4" t="s">
        <v>15</v>
      </c>
      <c r="B27" s="7"/>
      <c r="C27" s="7">
        <v>54.690869999999997</v>
      </c>
      <c r="D27" s="7">
        <v>76</v>
      </c>
      <c r="E27" s="7">
        <v>31</v>
      </c>
      <c r="F27" s="4"/>
      <c r="G27" s="7">
        <v>54.79213</v>
      </c>
      <c r="H27" s="7">
        <v>76</v>
      </c>
      <c r="I27" s="7">
        <v>31</v>
      </c>
      <c r="J27" s="7" t="s">
        <v>139</v>
      </c>
      <c r="K27" s="7">
        <v>54.204509999999999</v>
      </c>
      <c r="L27" s="7">
        <v>76</v>
      </c>
      <c r="M27" s="7">
        <v>31</v>
      </c>
      <c r="N27" s="7"/>
      <c r="O27" s="7">
        <v>52.279429999999998</v>
      </c>
      <c r="P27" s="7">
        <v>65</v>
      </c>
      <c r="Q27" s="7">
        <v>39</v>
      </c>
      <c r="T27" s="7">
        <v>54.690869999999997</v>
      </c>
      <c r="U27" s="7">
        <v>54.79213</v>
      </c>
      <c r="V27" s="7">
        <v>54.204509999999999</v>
      </c>
      <c r="W27" s="7">
        <v>52.279429999999998</v>
      </c>
    </row>
    <row r="28" spans="1:23" ht="15" x14ac:dyDescent="0.15">
      <c r="A28" s="4" t="s">
        <v>16</v>
      </c>
      <c r="B28" s="7"/>
      <c r="C28" s="7">
        <v>6.644279</v>
      </c>
      <c r="D28" s="7">
        <v>16</v>
      </c>
      <c r="E28" s="7">
        <v>0</v>
      </c>
      <c r="F28" s="4"/>
      <c r="G28" s="7">
        <v>6.6815280000000001</v>
      </c>
      <c r="H28" s="7">
        <v>16</v>
      </c>
      <c r="I28" s="7">
        <v>0</v>
      </c>
      <c r="J28" s="7" t="s">
        <v>139</v>
      </c>
      <c r="K28" s="7">
        <v>6.4689379999999996</v>
      </c>
      <c r="L28" s="7">
        <v>13</v>
      </c>
      <c r="M28" s="7">
        <v>0</v>
      </c>
      <c r="N28" s="7"/>
      <c r="O28" s="7">
        <v>5.5646769999999997</v>
      </c>
      <c r="P28" s="7">
        <v>8</v>
      </c>
      <c r="Q28" s="7">
        <v>3</v>
      </c>
      <c r="R28" s="7" t="s">
        <v>137</v>
      </c>
      <c r="T28" s="7">
        <v>6.644279</v>
      </c>
      <c r="U28" s="7">
        <v>6.6815280000000001</v>
      </c>
      <c r="V28" s="7">
        <v>6.4689379999999996</v>
      </c>
      <c r="W28" s="7">
        <v>5.5646769999999997</v>
      </c>
    </row>
    <row r="29" spans="1:23" ht="15" x14ac:dyDescent="0.15">
      <c r="A29" s="4" t="s">
        <v>17</v>
      </c>
      <c r="B29" s="7"/>
      <c r="C29" s="7">
        <v>4.8518899999999997E-2</v>
      </c>
      <c r="D29" s="7">
        <v>1</v>
      </c>
      <c r="E29" s="7">
        <v>0</v>
      </c>
      <c r="F29" s="4"/>
      <c r="G29" s="7">
        <v>4.5254900000000001E-2</v>
      </c>
      <c r="H29" s="7">
        <v>1</v>
      </c>
      <c r="I29" s="7">
        <v>0</v>
      </c>
      <c r="J29" s="7" t="s">
        <v>137</v>
      </c>
      <c r="K29" s="7">
        <v>6.3339699999999999E-2</v>
      </c>
      <c r="L29" s="7">
        <v>1</v>
      </c>
      <c r="M29" s="7">
        <v>0</v>
      </c>
      <c r="N29" s="7" t="s">
        <v>139</v>
      </c>
      <c r="O29" s="7">
        <v>0.17241380000000001</v>
      </c>
      <c r="P29" s="7">
        <v>1</v>
      </c>
      <c r="Q29" s="7">
        <v>0</v>
      </c>
      <c r="R29" s="7" t="s">
        <v>137</v>
      </c>
      <c r="T29" s="7">
        <v>4.8518899999999997E-2</v>
      </c>
      <c r="U29" s="7">
        <v>4.5254900000000001E-2</v>
      </c>
      <c r="V29" s="7">
        <v>6.3339699999999999E-2</v>
      </c>
      <c r="W29" s="7">
        <v>0.17241380000000001</v>
      </c>
    </row>
    <row r="30" spans="1:23" ht="15" x14ac:dyDescent="0.15">
      <c r="A30" s="4" t="s">
        <v>18</v>
      </c>
      <c r="B30" s="7"/>
      <c r="C30" s="7">
        <v>4.1930540000000001</v>
      </c>
      <c r="D30" s="7">
        <v>5</v>
      </c>
      <c r="E30" s="7">
        <v>1</v>
      </c>
      <c r="F30" s="4"/>
      <c r="G30" s="7">
        <v>4.1818739999999996</v>
      </c>
      <c r="H30" s="7">
        <v>5</v>
      </c>
      <c r="I30" s="7">
        <v>1</v>
      </c>
      <c r="J30" s="7" t="s">
        <v>137</v>
      </c>
      <c r="K30" s="7">
        <v>4.2495200000000004</v>
      </c>
      <c r="L30" s="7">
        <v>5</v>
      </c>
      <c r="M30" s="7">
        <v>1</v>
      </c>
      <c r="N30" s="7"/>
      <c r="O30" s="7">
        <v>4.3103449999999999</v>
      </c>
      <c r="P30" s="7">
        <v>5</v>
      </c>
      <c r="Q30" s="7">
        <v>4</v>
      </c>
      <c r="T30" s="7">
        <v>4.1930540000000001</v>
      </c>
      <c r="U30" s="7">
        <v>4.1818739999999996</v>
      </c>
      <c r="V30" s="7">
        <v>4.2495200000000004</v>
      </c>
      <c r="W30" s="7">
        <v>4.3103449999999999</v>
      </c>
    </row>
    <row r="31" spans="1:23" ht="15" x14ac:dyDescent="0.15">
      <c r="A31" s="6" t="s">
        <v>19</v>
      </c>
      <c r="B31" s="8"/>
      <c r="C31" s="8">
        <v>0.17221649999999999</v>
      </c>
      <c r="D31" s="8">
        <v>1</v>
      </c>
      <c r="E31" s="8">
        <v>0</v>
      </c>
      <c r="F31" s="6"/>
      <c r="G31" s="8">
        <v>0.1695535</v>
      </c>
      <c r="H31" s="8">
        <v>1</v>
      </c>
      <c r="I31" s="8">
        <v>0</v>
      </c>
      <c r="J31" s="8"/>
      <c r="K31" s="8">
        <v>0.18426100000000001</v>
      </c>
      <c r="L31" s="8">
        <v>1</v>
      </c>
      <c r="M31" s="8">
        <v>0</v>
      </c>
      <c r="N31" s="8"/>
      <c r="O31" s="8">
        <v>0.2758621</v>
      </c>
      <c r="P31" s="8">
        <v>1</v>
      </c>
      <c r="Q31" s="8">
        <v>0</v>
      </c>
      <c r="T31" s="8">
        <v>0.17221649999999999</v>
      </c>
      <c r="U31" s="8">
        <v>0.1695535</v>
      </c>
      <c r="V31" s="8">
        <v>0.18426100000000001</v>
      </c>
      <c r="W31" s="8">
        <v>0.2758621</v>
      </c>
    </row>
    <row r="32" spans="1:23" ht="15" x14ac:dyDescent="0.15">
      <c r="A32" s="1"/>
      <c r="B32" s="1"/>
      <c r="C32" s="53" t="s">
        <v>132</v>
      </c>
      <c r="D32" s="53"/>
      <c r="E32" s="53"/>
      <c r="F32" s="1"/>
      <c r="G32" s="53" t="s">
        <v>133</v>
      </c>
      <c r="H32" s="53"/>
      <c r="I32" s="53"/>
      <c r="J32" s="1"/>
      <c r="K32" s="53" t="s">
        <v>134</v>
      </c>
      <c r="L32" s="53"/>
      <c r="M32" s="53"/>
      <c r="N32" s="1"/>
      <c r="O32" s="56" t="s">
        <v>135</v>
      </c>
      <c r="P32" s="56"/>
      <c r="Q32" s="56"/>
    </row>
    <row r="33" spans="1:50" ht="15" x14ac:dyDescent="0.15">
      <c r="A33" s="52" t="s">
        <v>31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</row>
    <row r="34" spans="1:50" ht="15" x14ac:dyDescent="0.15">
      <c r="A34" s="53" t="s">
        <v>30</v>
      </c>
      <c r="B34" s="3"/>
      <c r="C34" s="3">
        <v>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>
        <v>2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>
        <v>3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 t="s">
        <v>13</v>
      </c>
      <c r="AK34" s="3"/>
      <c r="AL34" s="3"/>
      <c r="AM34" s="3"/>
      <c r="AN34" s="3"/>
      <c r="AO34" s="3"/>
      <c r="AP34" s="3"/>
      <c r="AQ34" s="3"/>
      <c r="AR34" s="3"/>
      <c r="AS34" s="3"/>
    </row>
    <row r="35" spans="1:50" ht="15" x14ac:dyDescent="0.15">
      <c r="A35" s="54"/>
      <c r="B35" s="6"/>
      <c r="C35" s="6" t="s">
        <v>20</v>
      </c>
      <c r="D35" s="6" t="s">
        <v>21</v>
      </c>
      <c r="E35" s="6" t="s">
        <v>22</v>
      </c>
      <c r="F35" s="6" t="s">
        <v>23</v>
      </c>
      <c r="G35" s="6" t="s">
        <v>24</v>
      </c>
      <c r="H35" s="6" t="s">
        <v>25</v>
      </c>
      <c r="I35" s="6" t="s">
        <v>26</v>
      </c>
      <c r="J35" s="6" t="s">
        <v>27</v>
      </c>
      <c r="K35" s="6" t="s">
        <v>28</v>
      </c>
      <c r="L35" s="6" t="s">
        <v>29</v>
      </c>
      <c r="M35" s="6"/>
      <c r="N35" s="6" t="s">
        <v>20</v>
      </c>
      <c r="O35" s="6" t="s">
        <v>21</v>
      </c>
      <c r="P35" s="6" t="s">
        <v>22</v>
      </c>
      <c r="Q35" s="6" t="s">
        <v>23</v>
      </c>
      <c r="R35" s="6" t="s">
        <v>24</v>
      </c>
      <c r="S35" s="6" t="s">
        <v>25</v>
      </c>
      <c r="T35" s="6" t="s">
        <v>26</v>
      </c>
      <c r="U35" s="6" t="s">
        <v>27</v>
      </c>
      <c r="V35" s="6" t="s">
        <v>28</v>
      </c>
      <c r="W35" s="6" t="s">
        <v>29</v>
      </c>
      <c r="X35" s="6"/>
      <c r="Y35" s="6" t="s">
        <v>20</v>
      </c>
      <c r="Z35" s="6" t="s">
        <v>21</v>
      </c>
      <c r="AA35" s="6" t="s">
        <v>22</v>
      </c>
      <c r="AB35" s="6" t="s">
        <v>23</v>
      </c>
      <c r="AC35" s="6" t="s">
        <v>24</v>
      </c>
      <c r="AD35" s="6" t="s">
        <v>25</v>
      </c>
      <c r="AE35" s="6" t="s">
        <v>26</v>
      </c>
      <c r="AF35" s="6" t="s">
        <v>27</v>
      </c>
      <c r="AG35" s="6" t="s">
        <v>28</v>
      </c>
      <c r="AH35" s="6" t="s">
        <v>29</v>
      </c>
      <c r="AI35" s="6"/>
      <c r="AJ35" s="6" t="s">
        <v>20</v>
      </c>
      <c r="AK35" s="6" t="s">
        <v>21</v>
      </c>
      <c r="AL35" s="6" t="s">
        <v>22</v>
      </c>
      <c r="AM35" s="6" t="s">
        <v>23</v>
      </c>
      <c r="AN35" s="6" t="s">
        <v>24</v>
      </c>
      <c r="AO35" s="6" t="s">
        <v>25</v>
      </c>
      <c r="AP35" s="6" t="s">
        <v>26</v>
      </c>
      <c r="AQ35" s="6" t="s">
        <v>27</v>
      </c>
      <c r="AR35" s="6" t="s">
        <v>28</v>
      </c>
      <c r="AS35" s="6" t="s">
        <v>29</v>
      </c>
    </row>
    <row r="36" spans="1:50" ht="15" x14ac:dyDescent="0.15">
      <c r="A36" s="4" t="s">
        <v>0</v>
      </c>
      <c r="B36" s="4"/>
      <c r="C36" s="7">
        <v>463.95249999999999</v>
      </c>
      <c r="D36" s="7">
        <v>833.33339999999998</v>
      </c>
      <c r="E36" s="7">
        <v>285.83330000000001</v>
      </c>
      <c r="F36" s="7">
        <v>375.9615</v>
      </c>
      <c r="G36" s="7">
        <v>448.0385</v>
      </c>
      <c r="H36" s="7">
        <v>510</v>
      </c>
      <c r="I36" s="7">
        <v>0.95934419999999998</v>
      </c>
      <c r="J36" s="7">
        <v>3.7163400000000002</v>
      </c>
      <c r="K36" s="7">
        <v>117.07680000000001</v>
      </c>
      <c r="L36" s="7">
        <v>2026</v>
      </c>
      <c r="M36" s="7"/>
      <c r="N36" s="7">
        <v>431.95069999999998</v>
      </c>
      <c r="O36" s="7">
        <v>773.87379999999996</v>
      </c>
      <c r="P36" s="7">
        <v>286.66669999999999</v>
      </c>
      <c r="Q36" s="7">
        <v>362.45760000000001</v>
      </c>
      <c r="R36" s="7">
        <v>425</v>
      </c>
      <c r="S36" s="7">
        <v>500</v>
      </c>
      <c r="T36" s="7">
        <v>0.72744160000000002</v>
      </c>
      <c r="U36" s="7">
        <v>4.3349520000000004</v>
      </c>
      <c r="V36" s="7">
        <v>84.933120000000002</v>
      </c>
      <c r="W36" s="7">
        <v>369</v>
      </c>
      <c r="X36" s="7"/>
      <c r="Y36" s="7">
        <v>424.67939999999999</v>
      </c>
      <c r="Z36" s="7">
        <v>489.15190000000001</v>
      </c>
      <c r="AA36" s="7">
        <v>330.85109999999997</v>
      </c>
      <c r="AB36" s="7">
        <v>368.0181</v>
      </c>
      <c r="AC36" s="7">
        <v>439.35730000000001</v>
      </c>
      <c r="AD36" s="7">
        <v>481.34059999999999</v>
      </c>
      <c r="AE36" s="7">
        <v>-0.45520189999999999</v>
      </c>
      <c r="AF36" s="7">
        <v>1.6273359999999999</v>
      </c>
      <c r="AG36" s="7">
        <v>72.403499999999994</v>
      </c>
      <c r="AH36" s="7">
        <v>4</v>
      </c>
      <c r="AI36" s="7"/>
      <c r="AJ36" s="7">
        <v>458.96469999999999</v>
      </c>
      <c r="AK36" s="7">
        <v>833.33339999999998</v>
      </c>
      <c r="AL36" s="7">
        <v>285.83330000000001</v>
      </c>
      <c r="AM36" s="7">
        <v>375</v>
      </c>
      <c r="AN36" s="7">
        <v>442.9348</v>
      </c>
      <c r="AO36" s="7">
        <v>508.33330000000001</v>
      </c>
      <c r="AP36" s="7">
        <v>0.99709590000000003</v>
      </c>
      <c r="AQ36" s="7">
        <v>3.9492620000000001</v>
      </c>
      <c r="AR36" s="7">
        <v>113.242</v>
      </c>
      <c r="AS36" s="24">
        <v>2399</v>
      </c>
      <c r="AU36" s="7">
        <v>458.96469999999999</v>
      </c>
      <c r="AV36" s="7">
        <v>463.95249999999999</v>
      </c>
      <c r="AW36" s="7">
        <v>431.95069999999998</v>
      </c>
      <c r="AX36" s="7">
        <v>424.67939999999999</v>
      </c>
    </row>
    <row r="37" spans="1:50" ht="15" x14ac:dyDescent="0.15">
      <c r="A37" s="4" t="s">
        <v>1</v>
      </c>
      <c r="B37" s="4"/>
      <c r="C37" s="7">
        <v>3.308983</v>
      </c>
      <c r="D37" s="7">
        <v>9.6999999999999993</v>
      </c>
      <c r="E37" s="7">
        <v>0.2</v>
      </c>
      <c r="F37" s="7">
        <v>1.6</v>
      </c>
      <c r="G37" s="7">
        <v>2.8</v>
      </c>
      <c r="H37" s="7">
        <v>4.5</v>
      </c>
      <c r="I37" s="7">
        <v>0.92296579999999995</v>
      </c>
      <c r="J37" s="7">
        <v>3.0839150000000002</v>
      </c>
      <c r="K37" s="7">
        <v>2.1691180000000001</v>
      </c>
      <c r="L37" s="7">
        <v>2026</v>
      </c>
      <c r="M37" s="7"/>
      <c r="N37" s="7">
        <v>16.21762</v>
      </c>
      <c r="O37" s="7">
        <v>47</v>
      </c>
      <c r="P37" s="7">
        <v>10</v>
      </c>
      <c r="Q37" s="7">
        <v>11.5</v>
      </c>
      <c r="R37" s="7">
        <v>14</v>
      </c>
      <c r="S37" s="7">
        <v>19</v>
      </c>
      <c r="T37" s="7">
        <v>1.694958</v>
      </c>
      <c r="U37" s="7">
        <v>6.6634229999999999</v>
      </c>
      <c r="V37" s="7">
        <v>6.4208889999999998</v>
      </c>
      <c r="W37" s="7">
        <v>369</v>
      </c>
      <c r="X37" s="7"/>
      <c r="Y37" s="7">
        <v>65.8</v>
      </c>
      <c r="Z37" s="7">
        <v>94</v>
      </c>
      <c r="AA37" s="7">
        <v>50.7</v>
      </c>
      <c r="AB37" s="7">
        <v>50.85</v>
      </c>
      <c r="AC37" s="7">
        <v>59.25</v>
      </c>
      <c r="AD37" s="7">
        <v>80.75</v>
      </c>
      <c r="AE37" s="7">
        <v>0.71672130000000001</v>
      </c>
      <c r="AF37" s="7">
        <v>1.8894409999999999</v>
      </c>
      <c r="AG37" s="7">
        <v>20.37302</v>
      </c>
      <c r="AH37" s="7">
        <v>4</v>
      </c>
      <c r="AI37" s="7"/>
      <c r="AJ37" s="7">
        <v>5.3987080000000001</v>
      </c>
      <c r="AK37" s="7">
        <v>94</v>
      </c>
      <c r="AL37" s="7">
        <v>0.2</v>
      </c>
      <c r="AM37" s="7">
        <v>2</v>
      </c>
      <c r="AN37" s="7">
        <v>3.2</v>
      </c>
      <c r="AO37" s="7">
        <v>6.3</v>
      </c>
      <c r="AP37" s="7">
        <v>3.8051080000000002</v>
      </c>
      <c r="AQ37" s="7">
        <v>31.43591</v>
      </c>
      <c r="AR37" s="7">
        <v>6.213349</v>
      </c>
      <c r="AS37" s="24">
        <v>2399</v>
      </c>
      <c r="AU37" s="7">
        <v>5.3987080000000001</v>
      </c>
      <c r="AV37" s="7">
        <v>3.308983</v>
      </c>
      <c r="AW37" s="7">
        <v>16.21762</v>
      </c>
      <c r="AX37" s="7">
        <v>65.8</v>
      </c>
    </row>
    <row r="38" spans="1:50" ht="15" x14ac:dyDescent="0.15">
      <c r="A38" s="4" t="s">
        <v>2</v>
      </c>
      <c r="B38" s="4"/>
      <c r="C38" s="7">
        <v>22.42306</v>
      </c>
      <c r="D38" s="7">
        <v>83.333330000000004</v>
      </c>
      <c r="E38" s="7">
        <v>2.2222219999999999</v>
      </c>
      <c r="F38" s="7">
        <v>13.63636</v>
      </c>
      <c r="G38" s="7">
        <v>20</v>
      </c>
      <c r="H38" s="7">
        <v>26.470590000000001</v>
      </c>
      <c r="I38" s="7">
        <v>1.945611</v>
      </c>
      <c r="J38" s="7">
        <v>7.9030230000000001</v>
      </c>
      <c r="K38" s="7">
        <v>14.216749999999999</v>
      </c>
      <c r="L38" s="7">
        <v>2026</v>
      </c>
      <c r="M38" s="7"/>
      <c r="N38" s="7">
        <v>11.99973</v>
      </c>
      <c r="O38" s="7">
        <v>58.064520000000002</v>
      </c>
      <c r="P38" s="7">
        <v>2.2222219999999999</v>
      </c>
      <c r="Q38" s="7">
        <v>8.6956520000000008</v>
      </c>
      <c r="R38" s="7">
        <v>10.71429</v>
      </c>
      <c r="S38" s="7">
        <v>14.78261</v>
      </c>
      <c r="T38" s="7">
        <v>1.750027</v>
      </c>
      <c r="U38" s="7">
        <v>10.637040000000001</v>
      </c>
      <c r="V38" s="7">
        <v>6.3977930000000001</v>
      </c>
      <c r="W38" s="7">
        <v>369</v>
      </c>
      <c r="X38" s="7"/>
      <c r="Y38" s="7">
        <v>5.7774530000000004</v>
      </c>
      <c r="Z38" s="7">
        <v>9.803922</v>
      </c>
      <c r="AA38" s="7">
        <v>2.446809</v>
      </c>
      <c r="AB38" s="7">
        <v>2.9492419999999999</v>
      </c>
      <c r="AC38" s="7">
        <v>5.4295419999999996</v>
      </c>
      <c r="AD38" s="7">
        <v>8.6056640000000009</v>
      </c>
      <c r="AE38" s="7">
        <v>0.19091269999999999</v>
      </c>
      <c r="AF38" s="7">
        <v>1.3498619999999999</v>
      </c>
      <c r="AG38" s="7">
        <v>3.4337360000000001</v>
      </c>
      <c r="AH38" s="7">
        <v>4</v>
      </c>
      <c r="AI38" s="7"/>
      <c r="AJ38" s="7">
        <v>20.79205</v>
      </c>
      <c r="AK38" s="7">
        <v>83.333330000000004</v>
      </c>
      <c r="AL38" s="7">
        <v>2.2222219999999999</v>
      </c>
      <c r="AM38" s="7">
        <v>12.22222</v>
      </c>
      <c r="AN38" s="7">
        <v>18</v>
      </c>
      <c r="AO38" s="7">
        <v>25</v>
      </c>
      <c r="AP38" s="7">
        <v>2.0202260000000001</v>
      </c>
      <c r="AQ38" s="7">
        <v>8.4631629999999998</v>
      </c>
      <c r="AR38" s="7">
        <v>13.838089999999999</v>
      </c>
      <c r="AS38" s="24">
        <v>2399</v>
      </c>
      <c r="AU38" s="7">
        <v>20.79205</v>
      </c>
      <c r="AV38" s="7">
        <v>22.42306</v>
      </c>
      <c r="AW38" s="7">
        <v>11.99973</v>
      </c>
      <c r="AX38" s="7">
        <v>5.7774530000000004</v>
      </c>
    </row>
    <row r="39" spans="1:50" ht="15" x14ac:dyDescent="0.15">
      <c r="A39" s="4" t="s">
        <v>3</v>
      </c>
      <c r="B39" s="4"/>
      <c r="C39" s="7">
        <v>22.13006</v>
      </c>
      <c r="D39" s="7">
        <v>83.334329999999994</v>
      </c>
      <c r="E39" s="7">
        <v>1E-3</v>
      </c>
      <c r="F39" s="7">
        <v>13.33433</v>
      </c>
      <c r="G39" s="7">
        <v>19.231770000000001</v>
      </c>
      <c r="H39" s="7">
        <v>26.001000000000001</v>
      </c>
      <c r="I39" s="7">
        <v>1.964569</v>
      </c>
      <c r="J39" s="7">
        <v>7.9962229999999996</v>
      </c>
      <c r="K39" s="7">
        <v>14.23251</v>
      </c>
      <c r="L39" s="7">
        <v>2026</v>
      </c>
      <c r="M39" s="7"/>
      <c r="N39" s="7">
        <v>11.731159999999999</v>
      </c>
      <c r="O39" s="7">
        <v>58.065519999999999</v>
      </c>
      <c r="P39" s="7">
        <v>1E-3</v>
      </c>
      <c r="Q39" s="7">
        <v>8.3343330000000009</v>
      </c>
      <c r="R39" s="7">
        <v>10.534330000000001</v>
      </c>
      <c r="S39" s="7">
        <v>14.286709999999999</v>
      </c>
      <c r="T39" s="7">
        <v>1.7308239999999999</v>
      </c>
      <c r="U39" s="7">
        <v>11.1883</v>
      </c>
      <c r="V39" s="7">
        <v>6.2714249999999998</v>
      </c>
      <c r="W39" s="7">
        <v>369</v>
      </c>
      <c r="X39" s="7"/>
      <c r="Y39" s="7">
        <v>5.3655520000000001</v>
      </c>
      <c r="Z39" s="7">
        <v>9.8049219999999995</v>
      </c>
      <c r="AA39" s="7">
        <v>2.1286589999999999</v>
      </c>
      <c r="AB39" s="7">
        <v>2.4948100000000002</v>
      </c>
      <c r="AC39" s="7">
        <v>4.7643129999999996</v>
      </c>
      <c r="AD39" s="7">
        <v>8.2362939999999991</v>
      </c>
      <c r="AE39" s="7">
        <v>0.3400745</v>
      </c>
      <c r="AF39" s="7">
        <v>1.484918</v>
      </c>
      <c r="AG39" s="7">
        <v>3.5662289999999999</v>
      </c>
      <c r="AH39" s="7">
        <v>4</v>
      </c>
      <c r="AI39" s="7"/>
      <c r="AJ39" s="7">
        <v>20.502610000000001</v>
      </c>
      <c r="AK39" s="7">
        <v>83.334329999999994</v>
      </c>
      <c r="AL39" s="7">
        <v>1E-3</v>
      </c>
      <c r="AM39" s="7">
        <v>12.000999999999999</v>
      </c>
      <c r="AN39" s="7">
        <v>17.722519999999999</v>
      </c>
      <c r="AO39" s="7">
        <v>25.001000000000001</v>
      </c>
      <c r="AP39" s="7">
        <v>2.0433729999999999</v>
      </c>
      <c r="AQ39" s="7">
        <v>8.5856139999999996</v>
      </c>
      <c r="AR39" s="7">
        <v>13.840769999999999</v>
      </c>
      <c r="AS39" s="24">
        <v>2399</v>
      </c>
      <c r="AU39" s="7">
        <v>20.502610000000001</v>
      </c>
      <c r="AV39" s="7">
        <v>22.13006</v>
      </c>
      <c r="AW39" s="7">
        <v>11.731159999999999</v>
      </c>
      <c r="AX39" s="7">
        <v>5.3655520000000001</v>
      </c>
    </row>
    <row r="40" spans="1:50" ht="15" x14ac:dyDescent="0.15">
      <c r="A40" s="4" t="s">
        <v>4</v>
      </c>
      <c r="B40" s="4"/>
      <c r="C40" s="7">
        <v>0.29500090000000001</v>
      </c>
      <c r="D40" s="7">
        <v>35.000999999999998</v>
      </c>
      <c r="E40" s="7">
        <v>1E-3</v>
      </c>
      <c r="F40" s="7">
        <v>1E-3</v>
      </c>
      <c r="G40" s="7">
        <v>1E-3</v>
      </c>
      <c r="H40" s="7">
        <v>1E-3</v>
      </c>
      <c r="I40" s="7">
        <v>11.086589999999999</v>
      </c>
      <c r="J40" s="7">
        <v>182.80340000000001</v>
      </c>
      <c r="K40" s="7">
        <v>1.542486</v>
      </c>
      <c r="L40" s="7">
        <v>2026</v>
      </c>
      <c r="M40" s="7"/>
      <c r="N40" s="7">
        <v>0.27057959999999998</v>
      </c>
      <c r="O40" s="7">
        <v>35.644559999999998</v>
      </c>
      <c r="P40" s="7">
        <v>1E-3</v>
      </c>
      <c r="Q40" s="7">
        <v>1E-3</v>
      </c>
      <c r="R40" s="7">
        <v>1E-3</v>
      </c>
      <c r="S40" s="7">
        <v>1E-3</v>
      </c>
      <c r="T40" s="7">
        <v>15.121510000000001</v>
      </c>
      <c r="U40" s="7">
        <v>250.65809999999999</v>
      </c>
      <c r="V40" s="7">
        <v>2.0470709999999999</v>
      </c>
      <c r="W40" s="7">
        <v>369</v>
      </c>
      <c r="X40" s="7"/>
      <c r="Y40" s="7">
        <v>0.41390139999999997</v>
      </c>
      <c r="Z40" s="7">
        <v>0.74174070000000003</v>
      </c>
      <c r="AA40" s="7">
        <v>1E-3</v>
      </c>
      <c r="AB40" s="7">
        <v>0.16057450000000001</v>
      </c>
      <c r="AC40" s="7">
        <v>0.45643240000000002</v>
      </c>
      <c r="AD40" s="7">
        <v>0.6672283</v>
      </c>
      <c r="AE40" s="7">
        <v>-0.33638800000000002</v>
      </c>
      <c r="AF40" s="7">
        <v>1.64259</v>
      </c>
      <c r="AG40" s="7">
        <v>0.32595010000000002</v>
      </c>
      <c r="AH40" s="7">
        <v>4</v>
      </c>
      <c r="AI40" s="7"/>
      <c r="AJ40" s="7">
        <v>0.2914428</v>
      </c>
      <c r="AK40" s="7">
        <v>35.644559999999998</v>
      </c>
      <c r="AL40" s="7">
        <v>1E-3</v>
      </c>
      <c r="AM40" s="7">
        <v>1E-3</v>
      </c>
      <c r="AN40" s="7">
        <v>1E-3</v>
      </c>
      <c r="AO40" s="7">
        <v>1E-3</v>
      </c>
      <c r="AP40" s="7">
        <v>12.55151</v>
      </c>
      <c r="AQ40" s="7">
        <v>219.81559999999999</v>
      </c>
      <c r="AR40" s="7">
        <v>1.628647</v>
      </c>
      <c r="AS40" s="24">
        <v>2399</v>
      </c>
      <c r="AU40" s="7">
        <v>0.2914428</v>
      </c>
      <c r="AV40" s="7">
        <v>0.29500090000000001</v>
      </c>
      <c r="AW40" s="7">
        <v>0.27057959999999998</v>
      </c>
      <c r="AX40" s="7">
        <v>0.41390139999999997</v>
      </c>
    </row>
    <row r="41" spans="1:50" ht="15" x14ac:dyDescent="0.15">
      <c r="A41" s="4" t="s">
        <v>5</v>
      </c>
      <c r="B41" s="4"/>
      <c r="C41" s="7">
        <v>154.20160000000001</v>
      </c>
      <c r="D41" s="7">
        <v>462.50099999999998</v>
      </c>
      <c r="E41" s="7">
        <v>33.250999999999998</v>
      </c>
      <c r="F41" s="7">
        <v>103.11790000000001</v>
      </c>
      <c r="G41" s="7">
        <v>140.001</v>
      </c>
      <c r="H41" s="7">
        <v>187.501</v>
      </c>
      <c r="I41" s="7">
        <v>1.447735</v>
      </c>
      <c r="J41" s="7">
        <v>6.0202499999999999</v>
      </c>
      <c r="K41" s="7">
        <v>75.321259999999995</v>
      </c>
      <c r="L41" s="7">
        <v>2026</v>
      </c>
      <c r="M41" s="7"/>
      <c r="N41" s="7">
        <v>145.4941</v>
      </c>
      <c r="O41" s="7">
        <v>297.33440000000002</v>
      </c>
      <c r="P41" s="7">
        <v>38.462539999999997</v>
      </c>
      <c r="Q41" s="7">
        <v>115.85469999999999</v>
      </c>
      <c r="R41" s="7">
        <v>135.71530000000001</v>
      </c>
      <c r="S41" s="7">
        <v>180.001</v>
      </c>
      <c r="T41" s="7">
        <v>0.54944610000000005</v>
      </c>
      <c r="U41" s="7">
        <v>3.3357709999999998</v>
      </c>
      <c r="V41" s="7">
        <v>44.79224</v>
      </c>
      <c r="W41" s="7">
        <v>369</v>
      </c>
      <c r="X41" s="7"/>
      <c r="Y41" s="7">
        <v>110.3916</v>
      </c>
      <c r="Z41" s="7">
        <v>130.09899999999999</v>
      </c>
      <c r="AA41" s="7">
        <v>87.298829999999995</v>
      </c>
      <c r="AB41" s="7">
        <v>92.399910000000006</v>
      </c>
      <c r="AC41" s="7">
        <v>112.0843</v>
      </c>
      <c r="AD41" s="7">
        <v>128.38339999999999</v>
      </c>
      <c r="AE41" s="7">
        <v>-0.10014339999999999</v>
      </c>
      <c r="AF41" s="7">
        <v>1.165124</v>
      </c>
      <c r="AG41" s="7">
        <v>21.2347</v>
      </c>
      <c r="AH41" s="7">
        <v>4</v>
      </c>
      <c r="AI41" s="7"/>
      <c r="AJ41" s="7">
        <v>152.78919999999999</v>
      </c>
      <c r="AK41" s="7">
        <v>462.50099999999998</v>
      </c>
      <c r="AL41" s="7">
        <v>33.250999999999998</v>
      </c>
      <c r="AM41" s="7">
        <v>105.3135</v>
      </c>
      <c r="AN41" s="7">
        <v>140.001</v>
      </c>
      <c r="AO41" s="7">
        <v>185.001</v>
      </c>
      <c r="AP41" s="7">
        <v>1.4863139999999999</v>
      </c>
      <c r="AQ41" s="7">
        <v>6.4502189999999997</v>
      </c>
      <c r="AR41" s="7">
        <v>71.499409999999997</v>
      </c>
      <c r="AS41" s="24">
        <v>2399</v>
      </c>
      <c r="AU41" s="7">
        <v>152.78919999999999</v>
      </c>
      <c r="AV41" s="7">
        <v>154.20160000000001</v>
      </c>
      <c r="AW41" s="7">
        <v>145.4941</v>
      </c>
      <c r="AX41" s="7">
        <v>110.3916</v>
      </c>
    </row>
    <row r="42" spans="1:50" ht="15" x14ac:dyDescent="0.15">
      <c r="A42" s="4" t="s">
        <v>6</v>
      </c>
      <c r="B42" s="4"/>
      <c r="C42" s="7">
        <v>88.166210000000007</v>
      </c>
      <c r="D42" s="7">
        <v>422.72829999999999</v>
      </c>
      <c r="E42" s="7">
        <v>1E-3</v>
      </c>
      <c r="F42" s="7">
        <v>16.667670000000001</v>
      </c>
      <c r="G42" s="7">
        <v>81.080539999999999</v>
      </c>
      <c r="H42" s="7">
        <v>130.001</v>
      </c>
      <c r="I42" s="7">
        <v>1.0239400000000001</v>
      </c>
      <c r="J42" s="7">
        <v>4.6090229999999996</v>
      </c>
      <c r="K42" s="7">
        <v>76.427409999999995</v>
      </c>
      <c r="L42" s="7">
        <v>2026</v>
      </c>
      <c r="M42" s="7"/>
      <c r="N42" s="7">
        <v>106.45740000000001</v>
      </c>
      <c r="O42" s="7">
        <v>331.13310000000001</v>
      </c>
      <c r="P42" s="7">
        <v>1E-3</v>
      </c>
      <c r="Q42" s="7">
        <v>70.938500000000005</v>
      </c>
      <c r="R42" s="7">
        <v>115.001</v>
      </c>
      <c r="S42" s="7">
        <v>139.6439</v>
      </c>
      <c r="T42" s="7">
        <v>0.3661722</v>
      </c>
      <c r="U42" s="7">
        <v>3.7719719999999999</v>
      </c>
      <c r="V42" s="7">
        <v>57.177100000000003</v>
      </c>
      <c r="W42" s="7">
        <v>369</v>
      </c>
      <c r="X42" s="7"/>
      <c r="Y42" s="7">
        <v>86.070300000000003</v>
      </c>
      <c r="Z42" s="7">
        <v>107.9691</v>
      </c>
      <c r="AA42" s="7">
        <v>70.075069999999997</v>
      </c>
      <c r="AB42" s="7">
        <v>71.508629999999997</v>
      </c>
      <c r="AC42" s="7">
        <v>83.118530000000007</v>
      </c>
      <c r="AD42" s="7">
        <v>100.63200000000001</v>
      </c>
      <c r="AE42" s="7">
        <v>0.30420570000000002</v>
      </c>
      <c r="AF42" s="7">
        <v>1.423165</v>
      </c>
      <c r="AG42" s="7">
        <v>17.88804</v>
      </c>
      <c r="AH42" s="7">
        <v>4</v>
      </c>
      <c r="AI42" s="7"/>
      <c r="AJ42" s="7">
        <v>90.976169999999996</v>
      </c>
      <c r="AK42" s="7">
        <v>422.72829999999999</v>
      </c>
      <c r="AL42" s="7">
        <v>1E-3</v>
      </c>
      <c r="AM42" s="7">
        <v>26.191479999999999</v>
      </c>
      <c r="AN42" s="7">
        <v>86.364630000000005</v>
      </c>
      <c r="AO42" s="7">
        <v>133.33430000000001</v>
      </c>
      <c r="AP42" s="7">
        <v>0.93408820000000004</v>
      </c>
      <c r="AQ42" s="7">
        <v>4.5393410000000003</v>
      </c>
      <c r="AR42" s="7">
        <v>74.015330000000006</v>
      </c>
      <c r="AS42" s="24">
        <v>2399</v>
      </c>
      <c r="AU42" s="7">
        <v>90.976169999999996</v>
      </c>
      <c r="AV42" s="7">
        <v>88.166210000000007</v>
      </c>
      <c r="AW42" s="7">
        <v>106.45740000000001</v>
      </c>
      <c r="AX42" s="7">
        <v>86.070300000000003</v>
      </c>
    </row>
    <row r="43" spans="1:50" ht="15" x14ac:dyDescent="0.15">
      <c r="A43" s="4" t="s">
        <v>7</v>
      </c>
      <c r="B43" s="4"/>
      <c r="C43" s="7">
        <v>140.751</v>
      </c>
      <c r="D43" s="7">
        <v>264.75510000000003</v>
      </c>
      <c r="E43" s="7">
        <v>64.584339999999997</v>
      </c>
      <c r="F43" s="7">
        <v>85.162289999999999</v>
      </c>
      <c r="G43" s="7">
        <v>127.7081</v>
      </c>
      <c r="H43" s="7">
        <v>180.9101</v>
      </c>
      <c r="I43" s="7">
        <v>0.61184780000000005</v>
      </c>
      <c r="J43" s="7">
        <v>2.2360039999999999</v>
      </c>
      <c r="K43" s="7">
        <v>64.061570000000003</v>
      </c>
      <c r="L43" s="7">
        <v>2026</v>
      </c>
      <c r="M43" s="7"/>
      <c r="N43" s="7">
        <v>123.5311</v>
      </c>
      <c r="O43" s="7">
        <v>264.75510000000003</v>
      </c>
      <c r="P43" s="7">
        <v>64.584339999999997</v>
      </c>
      <c r="Q43" s="7">
        <v>93.001000000000005</v>
      </c>
      <c r="R43" s="7">
        <v>121.8343</v>
      </c>
      <c r="S43" s="7">
        <v>151.51140000000001</v>
      </c>
      <c r="T43" s="7">
        <v>0.48094809999999999</v>
      </c>
      <c r="U43" s="7">
        <v>3.1271770000000001</v>
      </c>
      <c r="V43" s="7">
        <v>38.489019999999996</v>
      </c>
      <c r="W43" s="7">
        <v>369</v>
      </c>
      <c r="X43" s="7"/>
      <c r="Y43" s="7">
        <v>136.86410000000001</v>
      </c>
      <c r="Z43" s="7">
        <v>168.59360000000001</v>
      </c>
      <c r="AA43" s="7">
        <v>64.584339999999997</v>
      </c>
      <c r="AB43" s="7">
        <v>106.11709999999999</v>
      </c>
      <c r="AC43" s="7">
        <v>157.13919999999999</v>
      </c>
      <c r="AD43" s="7">
        <v>167.61099999999999</v>
      </c>
      <c r="AE43" s="7">
        <v>-1.0339769999999999</v>
      </c>
      <c r="AF43" s="7">
        <v>2.225149</v>
      </c>
      <c r="AG43" s="7">
        <v>49.10322</v>
      </c>
      <c r="AH43" s="7">
        <v>4</v>
      </c>
      <c r="AI43" s="7"/>
      <c r="AJ43" s="7">
        <v>138.0959</v>
      </c>
      <c r="AK43" s="7">
        <v>264.75510000000003</v>
      </c>
      <c r="AL43" s="7">
        <v>64.584339999999997</v>
      </c>
      <c r="AM43" s="7">
        <v>87.501000000000005</v>
      </c>
      <c r="AN43" s="7">
        <v>126.6677</v>
      </c>
      <c r="AO43" s="7">
        <v>173.1335</v>
      </c>
      <c r="AP43" s="7">
        <v>0.68840029999999997</v>
      </c>
      <c r="AQ43" s="7">
        <v>2.4739629999999999</v>
      </c>
      <c r="AR43" s="7">
        <v>61.110529999999997</v>
      </c>
      <c r="AS43" s="24">
        <v>2399</v>
      </c>
      <c r="AU43" s="7">
        <v>138.0959</v>
      </c>
      <c r="AV43" s="7">
        <v>140.751</v>
      </c>
      <c r="AW43" s="7">
        <v>123.5311</v>
      </c>
      <c r="AX43" s="7">
        <v>136.86410000000001</v>
      </c>
    </row>
    <row r="44" spans="1:50" ht="15" x14ac:dyDescent="0.15">
      <c r="A44" s="4" t="s">
        <v>8</v>
      </c>
      <c r="B44" s="4"/>
      <c r="C44" s="7">
        <v>109.67449999999999</v>
      </c>
      <c r="D44" s="7">
        <v>618.00099999999998</v>
      </c>
      <c r="E44" s="7">
        <v>1E-3</v>
      </c>
      <c r="F44" s="7">
        <v>60.242519999999999</v>
      </c>
      <c r="G44" s="7">
        <v>93.718109999999996</v>
      </c>
      <c r="H44" s="7">
        <v>136.15889999999999</v>
      </c>
      <c r="I44" s="7">
        <v>2.6840850000000001</v>
      </c>
      <c r="J44" s="7">
        <v>14.13899</v>
      </c>
      <c r="K44" s="7">
        <v>85.577489999999997</v>
      </c>
      <c r="L44" s="7">
        <v>2024</v>
      </c>
      <c r="M44" s="7"/>
      <c r="N44" s="7">
        <v>97.083359999999999</v>
      </c>
      <c r="O44" s="7">
        <v>618.00099999999998</v>
      </c>
      <c r="P44" s="7">
        <v>1E-3</v>
      </c>
      <c r="Q44" s="7">
        <v>54.54645</v>
      </c>
      <c r="R44" s="7">
        <v>88.919910000000002</v>
      </c>
      <c r="S44" s="7">
        <v>137.43219999999999</v>
      </c>
      <c r="T44" s="7">
        <v>3.2863869999999999</v>
      </c>
      <c r="U44" s="7">
        <v>26.894120000000001</v>
      </c>
      <c r="V44" s="7">
        <v>63.501240000000003</v>
      </c>
      <c r="W44" s="7">
        <v>369</v>
      </c>
      <c r="X44" s="7"/>
      <c r="Y44" s="7">
        <v>43.233339999999998</v>
      </c>
      <c r="Z44" s="7">
        <v>89.559820000000002</v>
      </c>
      <c r="AA44" s="7">
        <v>5.8589880000000001</v>
      </c>
      <c r="AB44" s="7">
        <v>19.635259999999999</v>
      </c>
      <c r="AC44" s="7">
        <v>38.757280000000002</v>
      </c>
      <c r="AD44" s="7">
        <v>66.831429999999997</v>
      </c>
      <c r="AE44" s="7">
        <v>0.4213498</v>
      </c>
      <c r="AF44" s="7">
        <v>1.9821420000000001</v>
      </c>
      <c r="AG44" s="7">
        <v>34.833939999999998</v>
      </c>
      <c r="AH44" s="7">
        <v>4</v>
      </c>
      <c r="AI44" s="7"/>
      <c r="AJ44" s="7">
        <v>107.6253</v>
      </c>
      <c r="AK44" s="7">
        <v>618.00099999999998</v>
      </c>
      <c r="AL44" s="7">
        <v>1E-3</v>
      </c>
      <c r="AM44" s="7">
        <v>59.524810000000002</v>
      </c>
      <c r="AN44" s="7">
        <v>93.334329999999994</v>
      </c>
      <c r="AO44" s="7">
        <v>136.58000000000001</v>
      </c>
      <c r="AP44" s="7">
        <v>2.774804</v>
      </c>
      <c r="AQ44" s="7">
        <v>15.29904</v>
      </c>
      <c r="AR44" s="7">
        <v>82.655000000000001</v>
      </c>
      <c r="AS44" s="24">
        <v>2397</v>
      </c>
      <c r="AU44" s="7">
        <v>107.6253</v>
      </c>
      <c r="AV44" s="7">
        <v>109.67449999999999</v>
      </c>
      <c r="AW44" s="7">
        <v>97.083359999999999</v>
      </c>
      <c r="AX44" s="7">
        <v>43.233339999999998</v>
      </c>
    </row>
    <row r="45" spans="1:50" ht="15" x14ac:dyDescent="0.15">
      <c r="A45" s="4" t="s">
        <v>9</v>
      </c>
      <c r="B45" s="4"/>
      <c r="C45" s="7">
        <v>9.0325799999999998E-2</v>
      </c>
      <c r="D45" s="7">
        <v>1</v>
      </c>
      <c r="E45" s="7">
        <v>0</v>
      </c>
      <c r="F45" s="7">
        <v>0</v>
      </c>
      <c r="G45" s="7">
        <v>0</v>
      </c>
      <c r="H45" s="7">
        <v>0</v>
      </c>
      <c r="I45" s="7">
        <v>2.8583789999999998</v>
      </c>
      <c r="J45" s="7">
        <v>9.1703329999999994</v>
      </c>
      <c r="K45" s="7">
        <v>0.28671869999999999</v>
      </c>
      <c r="L45" s="7">
        <v>2026</v>
      </c>
      <c r="M45" s="7"/>
      <c r="N45" s="7">
        <v>2.7100300000000001E-2</v>
      </c>
      <c r="O45" s="7">
        <v>1</v>
      </c>
      <c r="P45" s="7">
        <v>0</v>
      </c>
      <c r="Q45" s="7">
        <v>0</v>
      </c>
      <c r="R45" s="7">
        <v>0</v>
      </c>
      <c r="S45" s="7">
        <v>0</v>
      </c>
      <c r="T45" s="7">
        <v>5.8247619999999998</v>
      </c>
      <c r="U45" s="7">
        <v>34.927860000000003</v>
      </c>
      <c r="V45" s="7">
        <v>0.16259609999999999</v>
      </c>
      <c r="W45" s="7">
        <v>369</v>
      </c>
      <c r="X45" s="7"/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 t="s">
        <v>120</v>
      </c>
      <c r="AF45" s="7" t="s">
        <v>120</v>
      </c>
      <c r="AG45" s="7">
        <v>0</v>
      </c>
      <c r="AH45" s="7">
        <v>4</v>
      </c>
      <c r="AI45" s="7"/>
      <c r="AJ45" s="7">
        <v>8.0450199999999999E-2</v>
      </c>
      <c r="AK45" s="7">
        <v>1</v>
      </c>
      <c r="AL45" s="7">
        <v>0</v>
      </c>
      <c r="AM45" s="7">
        <v>0</v>
      </c>
      <c r="AN45" s="7">
        <v>0</v>
      </c>
      <c r="AO45" s="7">
        <v>0</v>
      </c>
      <c r="AP45" s="7">
        <v>3.085051</v>
      </c>
      <c r="AQ45" s="7">
        <v>10.51754</v>
      </c>
      <c r="AR45" s="7">
        <v>0.2720456</v>
      </c>
      <c r="AS45" s="24">
        <v>2399</v>
      </c>
      <c r="AU45" s="7">
        <v>8.0450199999999999E-2</v>
      </c>
      <c r="AV45" s="7">
        <v>9.0325799999999998E-2</v>
      </c>
      <c r="AW45" s="7">
        <v>2.7100300000000001E-2</v>
      </c>
      <c r="AX45" s="7">
        <v>0</v>
      </c>
    </row>
    <row r="46" spans="1:50" ht="15" x14ac:dyDescent="0.15">
      <c r="A46" s="4" t="s">
        <v>10</v>
      </c>
      <c r="B46" s="4"/>
      <c r="C46" s="7">
        <v>0.85932169999999997</v>
      </c>
      <c r="D46" s="7">
        <v>7.2</v>
      </c>
      <c r="E46" s="7">
        <v>0</v>
      </c>
      <c r="F46" s="7">
        <v>0.46</v>
      </c>
      <c r="G46" s="7">
        <v>0.7</v>
      </c>
      <c r="H46" s="7">
        <v>1</v>
      </c>
      <c r="I46" s="7">
        <v>2.7852049999999999</v>
      </c>
      <c r="J46" s="7">
        <v>15.80691</v>
      </c>
      <c r="K46" s="7">
        <v>0.67253450000000004</v>
      </c>
      <c r="L46" s="7">
        <v>2026</v>
      </c>
      <c r="M46" s="7"/>
      <c r="N46" s="7">
        <v>1.8934679999999999</v>
      </c>
      <c r="O46" s="7">
        <v>14.1</v>
      </c>
      <c r="P46" s="7">
        <v>0.28000000000000003</v>
      </c>
      <c r="Q46" s="7">
        <v>0.66666669999999995</v>
      </c>
      <c r="R46" s="7">
        <v>1.1399999999999999</v>
      </c>
      <c r="S46" s="7">
        <v>2.0750000000000002</v>
      </c>
      <c r="T46" s="7">
        <v>2.4292020000000001</v>
      </c>
      <c r="U46" s="7">
        <v>9.9550070000000002</v>
      </c>
      <c r="V46" s="7">
        <v>2.0197729999999998</v>
      </c>
      <c r="W46" s="7">
        <v>369</v>
      </c>
      <c r="X46" s="7"/>
      <c r="Y46" s="7">
        <v>6.4252079999999996</v>
      </c>
      <c r="Z46" s="7">
        <v>11.875</v>
      </c>
      <c r="AA46" s="7">
        <v>1.2250000000000001</v>
      </c>
      <c r="AB46" s="7">
        <v>1.2462500000000001</v>
      </c>
      <c r="AC46" s="7">
        <v>6.3004170000000004</v>
      </c>
      <c r="AD46" s="7">
        <v>11.60417</v>
      </c>
      <c r="AE46" s="7">
        <v>4.0685000000000001E-3</v>
      </c>
      <c r="AF46" s="7">
        <v>1.00549</v>
      </c>
      <c r="AG46" s="7">
        <v>5.9842579999999996</v>
      </c>
      <c r="AH46" s="7">
        <v>4</v>
      </c>
      <c r="AI46" s="7"/>
      <c r="AJ46" s="7">
        <v>1.027668</v>
      </c>
      <c r="AK46" s="7">
        <v>14.1</v>
      </c>
      <c r="AL46" s="7">
        <v>0</v>
      </c>
      <c r="AM46" s="7">
        <v>0.5</v>
      </c>
      <c r="AN46" s="7">
        <v>0.74666670000000002</v>
      </c>
      <c r="AO46" s="7">
        <v>1.1200000000000001</v>
      </c>
      <c r="AP46" s="7">
        <v>4.5600800000000001</v>
      </c>
      <c r="AQ46" s="7">
        <v>33.582529999999998</v>
      </c>
      <c r="AR46" s="7">
        <v>1.1138589999999999</v>
      </c>
      <c r="AS46" s="24">
        <v>2399</v>
      </c>
      <c r="AU46" s="7">
        <v>1.027668</v>
      </c>
      <c r="AV46" s="7">
        <v>0.85932169999999997</v>
      </c>
      <c r="AW46" s="7">
        <v>1.8934679999999999</v>
      </c>
      <c r="AX46" s="7">
        <v>6.4252079999999996</v>
      </c>
    </row>
    <row r="47" spans="1:50" ht="15" x14ac:dyDescent="0.15">
      <c r="A47" s="4" t="s">
        <v>11</v>
      </c>
      <c r="B47" s="4"/>
      <c r="C47" s="7">
        <v>0.73725560000000001</v>
      </c>
      <c r="D47" s="7">
        <v>2.5</v>
      </c>
      <c r="E47" s="7">
        <v>0</v>
      </c>
      <c r="F47" s="7">
        <v>0.5</v>
      </c>
      <c r="G47" s="7">
        <v>0.71428570000000002</v>
      </c>
      <c r="H47" s="7">
        <v>1</v>
      </c>
      <c r="I47" s="7">
        <v>1.633391</v>
      </c>
      <c r="J47" s="7">
        <v>10.777430000000001</v>
      </c>
      <c r="K47" s="7">
        <v>0.32235229999999998</v>
      </c>
      <c r="L47" s="7">
        <v>2026</v>
      </c>
      <c r="M47" s="7"/>
      <c r="N47" s="7">
        <v>0.76926919999999999</v>
      </c>
      <c r="O47" s="7">
        <v>2.5</v>
      </c>
      <c r="P47" s="7">
        <v>0.2</v>
      </c>
      <c r="Q47" s="7">
        <v>0.57142859999999995</v>
      </c>
      <c r="R47" s="7">
        <v>0.75</v>
      </c>
      <c r="S47" s="7">
        <v>1</v>
      </c>
      <c r="T47" s="7">
        <v>2.0630130000000002</v>
      </c>
      <c r="U47" s="7">
        <v>13.767289999999999</v>
      </c>
      <c r="V47" s="7">
        <v>0.28563549999999999</v>
      </c>
      <c r="W47" s="7">
        <v>369</v>
      </c>
      <c r="X47" s="7"/>
      <c r="Y47" s="7">
        <v>0.79166669999999995</v>
      </c>
      <c r="Z47" s="7">
        <v>1</v>
      </c>
      <c r="AA47" s="7">
        <v>0.66666669999999995</v>
      </c>
      <c r="AB47" s="7">
        <v>0.66666669999999995</v>
      </c>
      <c r="AC47" s="7">
        <v>0.75</v>
      </c>
      <c r="AD47" s="7">
        <v>0.91666669999999995</v>
      </c>
      <c r="AE47" s="7">
        <v>0.4933824</v>
      </c>
      <c r="AF47" s="7">
        <v>1.628099</v>
      </c>
      <c r="AG47" s="7">
        <v>0.1595712</v>
      </c>
      <c r="AH47" s="7">
        <v>4</v>
      </c>
      <c r="AI47" s="7"/>
      <c r="AJ47" s="7">
        <v>0.74227050000000006</v>
      </c>
      <c r="AK47" s="7">
        <v>2.5</v>
      </c>
      <c r="AL47" s="7">
        <v>0</v>
      </c>
      <c r="AM47" s="7">
        <v>0.5</v>
      </c>
      <c r="AN47" s="7">
        <v>0.75</v>
      </c>
      <c r="AO47" s="7">
        <v>1</v>
      </c>
      <c r="AP47" s="7">
        <v>1.6736470000000001</v>
      </c>
      <c r="AQ47" s="7">
        <v>11.12548</v>
      </c>
      <c r="AR47" s="7">
        <v>0.31691940000000002</v>
      </c>
      <c r="AS47" s="24">
        <v>2399</v>
      </c>
      <c r="AU47" s="7">
        <v>0.74227050000000006</v>
      </c>
      <c r="AV47" s="7">
        <v>0.73725560000000001</v>
      </c>
      <c r="AW47" s="7">
        <v>0.76926919999999999</v>
      </c>
      <c r="AX47" s="7">
        <v>0.79166669999999995</v>
      </c>
    </row>
    <row r="48" spans="1:50" ht="15" x14ac:dyDescent="0.15">
      <c r="A48" s="4" t="s">
        <v>12</v>
      </c>
      <c r="B48" s="4"/>
      <c r="C48" s="7">
        <v>0.68893159999999998</v>
      </c>
      <c r="D48" s="7">
        <v>0.99981529999999996</v>
      </c>
      <c r="E48" s="7">
        <v>0</v>
      </c>
      <c r="F48" s="7">
        <v>0.53889600000000004</v>
      </c>
      <c r="G48" s="7">
        <v>0.76060510000000003</v>
      </c>
      <c r="H48" s="7">
        <v>0.89687289999999997</v>
      </c>
      <c r="I48" s="7">
        <v>-0.91945350000000003</v>
      </c>
      <c r="J48" s="7">
        <v>2.999879</v>
      </c>
      <c r="K48" s="7">
        <v>0.25320369999999998</v>
      </c>
      <c r="L48" s="7">
        <v>2026</v>
      </c>
      <c r="M48" s="7"/>
      <c r="N48" s="7">
        <v>0.57258520000000002</v>
      </c>
      <c r="O48" s="7">
        <v>0.96135899999999996</v>
      </c>
      <c r="P48" s="7">
        <v>3.1058599999999999E-2</v>
      </c>
      <c r="Q48" s="7">
        <v>0.42504209999999998</v>
      </c>
      <c r="R48" s="7">
        <v>0.60348579999999996</v>
      </c>
      <c r="S48" s="7">
        <v>0.7553626</v>
      </c>
      <c r="T48" s="7">
        <v>-0.45106499999999999</v>
      </c>
      <c r="U48" s="7">
        <v>2.2517589999999998</v>
      </c>
      <c r="V48" s="7">
        <v>0.2282516</v>
      </c>
      <c r="W48" s="7">
        <v>369</v>
      </c>
      <c r="X48" s="7"/>
      <c r="Y48" s="7">
        <v>0.1515369</v>
      </c>
      <c r="Z48" s="7">
        <v>0.21443119999999999</v>
      </c>
      <c r="AA48" s="7">
        <v>9.90476E-2</v>
      </c>
      <c r="AB48" s="7">
        <v>0.1222675</v>
      </c>
      <c r="AC48" s="7">
        <v>0.14633450000000001</v>
      </c>
      <c r="AD48" s="7">
        <v>0.18080640000000001</v>
      </c>
      <c r="AE48" s="7">
        <v>0.37324269999999998</v>
      </c>
      <c r="AF48" s="7">
        <v>2.0303979999999999</v>
      </c>
      <c r="AG48" s="7">
        <v>4.7491699999999998E-2</v>
      </c>
      <c r="AH48" s="7">
        <v>4</v>
      </c>
      <c r="AI48" s="7"/>
      <c r="AJ48" s="7">
        <v>0.67013979999999995</v>
      </c>
      <c r="AK48" s="7">
        <v>0.99981529999999996</v>
      </c>
      <c r="AL48" s="7">
        <v>0</v>
      </c>
      <c r="AM48" s="7">
        <v>0.50824769999999997</v>
      </c>
      <c r="AN48" s="7">
        <v>0.73304130000000001</v>
      </c>
      <c r="AO48" s="7">
        <v>0.88276829999999995</v>
      </c>
      <c r="AP48" s="7">
        <v>-0.80178050000000001</v>
      </c>
      <c r="AQ48" s="7">
        <v>2.760729</v>
      </c>
      <c r="AR48" s="7">
        <v>0.25367129999999999</v>
      </c>
      <c r="AS48" s="24">
        <v>2399</v>
      </c>
      <c r="AU48" s="7">
        <v>0.67013979999999995</v>
      </c>
      <c r="AV48" s="7">
        <v>0.68893159999999998</v>
      </c>
      <c r="AW48" s="7">
        <v>0.57258520000000002</v>
      </c>
      <c r="AX48" s="7">
        <v>0.1515369</v>
      </c>
    </row>
    <row r="49" spans="1:51" ht="15" x14ac:dyDescent="0.15">
      <c r="A49" s="4" t="s">
        <v>14</v>
      </c>
      <c r="B49" s="4"/>
      <c r="C49" s="7">
        <v>0.92744320000000002</v>
      </c>
      <c r="D49" s="7">
        <v>1</v>
      </c>
      <c r="E49" s="7">
        <v>0</v>
      </c>
      <c r="F49" s="7">
        <v>1</v>
      </c>
      <c r="G49" s="7">
        <v>1</v>
      </c>
      <c r="H49" s="7">
        <v>1</v>
      </c>
      <c r="I49" s="7">
        <v>-3.295534</v>
      </c>
      <c r="J49" s="7">
        <v>11.86055</v>
      </c>
      <c r="K49" s="7">
        <v>0.25947160000000002</v>
      </c>
      <c r="L49" s="7">
        <v>2026</v>
      </c>
      <c r="M49" s="7"/>
      <c r="N49" s="7">
        <v>0.9512195</v>
      </c>
      <c r="O49" s="7">
        <v>1</v>
      </c>
      <c r="P49" s="7">
        <v>0</v>
      </c>
      <c r="Q49" s="7">
        <v>1</v>
      </c>
      <c r="R49" s="7">
        <v>1</v>
      </c>
      <c r="S49" s="7">
        <v>1</v>
      </c>
      <c r="T49" s="7">
        <v>-4.189425</v>
      </c>
      <c r="U49" s="7">
        <v>18.551279999999998</v>
      </c>
      <c r="V49" s="7">
        <v>0.21570130000000001</v>
      </c>
      <c r="W49" s="7">
        <v>369</v>
      </c>
      <c r="X49" s="7"/>
      <c r="Y49" s="7">
        <v>1</v>
      </c>
      <c r="Z49" s="7">
        <v>1</v>
      </c>
      <c r="AA49" s="7">
        <v>1</v>
      </c>
      <c r="AB49" s="7">
        <v>1</v>
      </c>
      <c r="AC49" s="7">
        <v>1</v>
      </c>
      <c r="AD49" s="7">
        <v>1</v>
      </c>
      <c r="AE49" s="7" t="s">
        <v>120</v>
      </c>
      <c r="AF49" s="7" t="s">
        <v>120</v>
      </c>
      <c r="AG49" s="7">
        <v>0</v>
      </c>
      <c r="AH49" s="7">
        <v>4</v>
      </c>
      <c r="AI49" s="7"/>
      <c r="AJ49" s="7">
        <v>0.93122130000000003</v>
      </c>
      <c r="AK49" s="7">
        <v>1</v>
      </c>
      <c r="AL49" s="7">
        <v>0</v>
      </c>
      <c r="AM49" s="7">
        <v>1</v>
      </c>
      <c r="AN49" s="7">
        <v>1</v>
      </c>
      <c r="AO49" s="7">
        <v>1</v>
      </c>
      <c r="AP49" s="7">
        <v>-3.4078219999999999</v>
      </c>
      <c r="AQ49" s="7">
        <v>12.613250000000001</v>
      </c>
      <c r="AR49" s="7">
        <v>0.25313010000000002</v>
      </c>
      <c r="AS49" s="24">
        <v>2399</v>
      </c>
      <c r="AU49" s="7">
        <v>0.93122130000000003</v>
      </c>
      <c r="AV49" s="7">
        <v>0.92744320000000002</v>
      </c>
      <c r="AW49" s="7">
        <v>0.9512195</v>
      </c>
      <c r="AX49" s="7">
        <v>1</v>
      </c>
    </row>
    <row r="50" spans="1:51" ht="15" x14ac:dyDescent="0.15">
      <c r="A50" s="4" t="s">
        <v>15</v>
      </c>
      <c r="B50" s="4"/>
      <c r="C50" s="7">
        <v>53.981099999999998</v>
      </c>
      <c r="D50" s="7">
        <v>76</v>
      </c>
      <c r="E50" s="7">
        <v>31</v>
      </c>
      <c r="F50" s="7">
        <v>46</v>
      </c>
      <c r="G50" s="7">
        <v>55</v>
      </c>
      <c r="H50" s="7">
        <v>62</v>
      </c>
      <c r="I50" s="7">
        <v>-0.1594275</v>
      </c>
      <c r="J50" s="7">
        <v>2.393974</v>
      </c>
      <c r="K50" s="7">
        <v>10.52153</v>
      </c>
      <c r="L50" s="7">
        <v>2026</v>
      </c>
      <c r="M50" s="7"/>
      <c r="N50" s="7">
        <v>53.051490000000001</v>
      </c>
      <c r="O50" s="7">
        <v>76</v>
      </c>
      <c r="P50" s="7">
        <v>31</v>
      </c>
      <c r="Q50" s="7">
        <v>47</v>
      </c>
      <c r="R50" s="7">
        <v>54</v>
      </c>
      <c r="S50" s="7">
        <v>60</v>
      </c>
      <c r="T50" s="7">
        <v>-9.9406499999999995E-2</v>
      </c>
      <c r="U50" s="7">
        <v>2.7418149999999999</v>
      </c>
      <c r="V50" s="7">
        <v>9.2330959999999997</v>
      </c>
      <c r="W50" s="7">
        <v>369</v>
      </c>
      <c r="X50" s="7"/>
      <c r="Y50" s="7">
        <v>49.5</v>
      </c>
      <c r="Z50" s="7">
        <v>62</v>
      </c>
      <c r="AA50" s="7">
        <v>39</v>
      </c>
      <c r="AB50" s="7">
        <v>42</v>
      </c>
      <c r="AC50" s="7">
        <v>48.5</v>
      </c>
      <c r="AD50" s="7">
        <v>57</v>
      </c>
      <c r="AE50" s="7">
        <v>0.2871184</v>
      </c>
      <c r="AF50" s="7">
        <v>1.7248079999999999</v>
      </c>
      <c r="AG50" s="7">
        <v>9.8826450000000001</v>
      </c>
      <c r="AH50" s="7">
        <v>4</v>
      </c>
      <c r="AI50" s="7"/>
      <c r="AJ50" s="7">
        <v>53.830640000000002</v>
      </c>
      <c r="AK50" s="7">
        <v>76</v>
      </c>
      <c r="AL50" s="7">
        <v>31</v>
      </c>
      <c r="AM50" s="7">
        <v>46</v>
      </c>
      <c r="AN50" s="7">
        <v>55</v>
      </c>
      <c r="AO50" s="7">
        <v>61</v>
      </c>
      <c r="AP50" s="7">
        <v>-0.1436983</v>
      </c>
      <c r="AQ50" s="7">
        <v>2.4403549999999998</v>
      </c>
      <c r="AR50" s="7">
        <v>10.33595</v>
      </c>
      <c r="AS50" s="24">
        <v>2399</v>
      </c>
      <c r="AU50" s="7">
        <v>53.830640000000002</v>
      </c>
      <c r="AV50" s="7">
        <v>53.981099999999998</v>
      </c>
      <c r="AW50" s="7">
        <v>53.051490000000001</v>
      </c>
      <c r="AX50" s="7">
        <v>49.5</v>
      </c>
    </row>
    <row r="51" spans="1:51" ht="15" x14ac:dyDescent="0.15">
      <c r="A51" s="4" t="s">
        <v>16</v>
      </c>
      <c r="B51" s="4"/>
      <c r="C51" s="7">
        <v>6.6867559999999999</v>
      </c>
      <c r="D51" s="7">
        <v>16</v>
      </c>
      <c r="E51" s="7">
        <v>0</v>
      </c>
      <c r="F51" s="7">
        <v>5</v>
      </c>
      <c r="G51" s="7">
        <v>6.644279</v>
      </c>
      <c r="H51" s="7">
        <v>9</v>
      </c>
      <c r="I51" s="7">
        <v>-8.4995999999999995E-3</v>
      </c>
      <c r="J51" s="7">
        <v>3.2336580000000001</v>
      </c>
      <c r="K51" s="7">
        <v>2.4732189999999998</v>
      </c>
      <c r="L51" s="7">
        <v>2026</v>
      </c>
      <c r="M51" s="7"/>
      <c r="N51" s="7">
        <v>6.2011419999999999</v>
      </c>
      <c r="O51" s="7">
        <v>13</v>
      </c>
      <c r="P51" s="7">
        <v>0</v>
      </c>
      <c r="Q51" s="7">
        <v>5</v>
      </c>
      <c r="R51" s="7">
        <v>6</v>
      </c>
      <c r="S51" s="7">
        <v>8</v>
      </c>
      <c r="T51" s="7">
        <v>-3.1755600000000002E-2</v>
      </c>
      <c r="U51" s="7">
        <v>2.5569899999999999</v>
      </c>
      <c r="V51" s="7">
        <v>2.5708160000000002</v>
      </c>
      <c r="W51" s="7">
        <v>369</v>
      </c>
      <c r="X51" s="7"/>
      <c r="Y51" s="7">
        <v>5</v>
      </c>
      <c r="Z51" s="7">
        <v>8</v>
      </c>
      <c r="AA51" s="7">
        <v>3</v>
      </c>
      <c r="AB51" s="7">
        <v>3</v>
      </c>
      <c r="AC51" s="7">
        <v>4.5</v>
      </c>
      <c r="AD51" s="7">
        <v>7</v>
      </c>
      <c r="AE51" s="7">
        <v>0.31426969999999999</v>
      </c>
      <c r="AF51" s="7">
        <v>1.4074070000000001</v>
      </c>
      <c r="AG51" s="7">
        <v>2.4494899999999999</v>
      </c>
      <c r="AH51" s="7">
        <v>4</v>
      </c>
      <c r="AI51" s="7"/>
      <c r="AJ51" s="7">
        <v>6.6092500000000003</v>
      </c>
      <c r="AK51" s="7">
        <v>16</v>
      </c>
      <c r="AL51" s="7">
        <v>0</v>
      </c>
      <c r="AM51" s="7">
        <v>5</v>
      </c>
      <c r="AN51" s="7">
        <v>6.644279</v>
      </c>
      <c r="AO51" s="7">
        <v>8</v>
      </c>
      <c r="AP51" s="7">
        <v>-1.8057199999999999E-2</v>
      </c>
      <c r="AQ51" s="7">
        <v>3.1179480000000002</v>
      </c>
      <c r="AR51" s="7">
        <v>2.494421</v>
      </c>
      <c r="AS51" s="24">
        <v>2399</v>
      </c>
      <c r="AU51" s="7">
        <v>6.6092500000000003</v>
      </c>
      <c r="AV51" s="7">
        <v>6.6867559999999999</v>
      </c>
      <c r="AW51" s="7">
        <v>6.2011419999999999</v>
      </c>
      <c r="AX51" s="7">
        <v>5</v>
      </c>
    </row>
    <row r="52" spans="1:51" ht="15" x14ac:dyDescent="0.15">
      <c r="A52" s="4" t="s">
        <v>17</v>
      </c>
      <c r="B52" s="4"/>
      <c r="C52" s="7">
        <v>8.0454100000000001E-2</v>
      </c>
      <c r="D52" s="7">
        <v>1</v>
      </c>
      <c r="E52" s="7">
        <v>0</v>
      </c>
      <c r="F52" s="7">
        <v>0</v>
      </c>
      <c r="G52" s="7">
        <v>0</v>
      </c>
      <c r="H52" s="7">
        <v>0</v>
      </c>
      <c r="I52" s="7">
        <v>3.0849540000000002</v>
      </c>
      <c r="J52" s="7">
        <v>10.51694</v>
      </c>
      <c r="K52" s="7">
        <v>0.27206209999999997</v>
      </c>
      <c r="L52" s="7">
        <v>2026</v>
      </c>
      <c r="M52" s="7"/>
      <c r="N52" s="7">
        <v>0.1111111</v>
      </c>
      <c r="O52" s="7">
        <v>1</v>
      </c>
      <c r="P52" s="7">
        <v>0</v>
      </c>
      <c r="Q52" s="7">
        <v>0</v>
      </c>
      <c r="R52" s="7">
        <v>0</v>
      </c>
      <c r="S52" s="7">
        <v>0</v>
      </c>
      <c r="T52" s="7">
        <v>2.4748739999999998</v>
      </c>
      <c r="U52" s="7">
        <v>7.125</v>
      </c>
      <c r="V52" s="7">
        <v>0.31469639999999999</v>
      </c>
      <c r="W52" s="7">
        <v>369</v>
      </c>
      <c r="X52" s="7"/>
      <c r="Y52" s="7">
        <v>0.5</v>
      </c>
      <c r="Z52" s="7">
        <v>1</v>
      </c>
      <c r="AA52" s="7">
        <v>0</v>
      </c>
      <c r="AB52" s="7">
        <v>0</v>
      </c>
      <c r="AC52" s="7">
        <v>0.5</v>
      </c>
      <c r="AD52" s="7">
        <v>1</v>
      </c>
      <c r="AE52" s="7">
        <v>0</v>
      </c>
      <c r="AF52" s="7">
        <v>1</v>
      </c>
      <c r="AG52" s="7">
        <v>0.57735029999999998</v>
      </c>
      <c r="AH52" s="7">
        <v>4</v>
      </c>
      <c r="AI52" s="7"/>
      <c r="AJ52" s="7">
        <v>8.5869100000000004E-2</v>
      </c>
      <c r="AK52" s="7">
        <v>1</v>
      </c>
      <c r="AL52" s="7">
        <v>0</v>
      </c>
      <c r="AM52" s="7">
        <v>0</v>
      </c>
      <c r="AN52" s="7">
        <v>0</v>
      </c>
      <c r="AO52" s="7">
        <v>0</v>
      </c>
      <c r="AP52" s="7">
        <v>2.9562759999999999</v>
      </c>
      <c r="AQ52" s="7">
        <v>9.7395659999999999</v>
      </c>
      <c r="AR52" s="7">
        <v>0.28022910000000001</v>
      </c>
      <c r="AS52" s="24">
        <v>2399</v>
      </c>
      <c r="AU52" s="7">
        <v>8.5869100000000004E-2</v>
      </c>
      <c r="AV52" s="7">
        <v>8.0454100000000001E-2</v>
      </c>
      <c r="AW52" s="7">
        <v>0.1111111</v>
      </c>
      <c r="AX52" s="7">
        <v>0.5</v>
      </c>
    </row>
    <row r="53" spans="1:51" ht="15" x14ac:dyDescent="0.15">
      <c r="A53" s="4" t="s">
        <v>18</v>
      </c>
      <c r="B53" s="4"/>
      <c r="C53" s="7">
        <v>4.3035540000000001</v>
      </c>
      <c r="D53" s="7">
        <v>5</v>
      </c>
      <c r="E53" s="7">
        <v>1</v>
      </c>
      <c r="F53" s="7">
        <v>4</v>
      </c>
      <c r="G53" s="7">
        <v>4</v>
      </c>
      <c r="H53" s="7">
        <v>5</v>
      </c>
      <c r="I53" s="7">
        <v>-0.68318670000000004</v>
      </c>
      <c r="J53" s="7">
        <v>3.6538879999999998</v>
      </c>
      <c r="K53" s="7">
        <v>0.67414850000000004</v>
      </c>
      <c r="L53" s="7">
        <v>2026</v>
      </c>
      <c r="M53" s="7"/>
      <c r="N53" s="7">
        <v>4.3929539999999996</v>
      </c>
      <c r="O53" s="7">
        <v>5</v>
      </c>
      <c r="P53" s="7">
        <v>1</v>
      </c>
      <c r="Q53" s="7">
        <v>4</v>
      </c>
      <c r="R53" s="7">
        <v>5</v>
      </c>
      <c r="S53" s="7">
        <v>5</v>
      </c>
      <c r="T53" s="7">
        <v>-0.92229969999999994</v>
      </c>
      <c r="U53" s="7">
        <v>3.3536000000000001</v>
      </c>
      <c r="V53" s="7">
        <v>0.72235590000000005</v>
      </c>
      <c r="W53" s="7">
        <v>369</v>
      </c>
      <c r="X53" s="7"/>
      <c r="Y53" s="7">
        <v>4.75</v>
      </c>
      <c r="Z53" s="7">
        <v>5</v>
      </c>
      <c r="AA53" s="7">
        <v>4</v>
      </c>
      <c r="AB53" s="7">
        <v>4.5</v>
      </c>
      <c r="AC53" s="7">
        <v>5</v>
      </c>
      <c r="AD53" s="7">
        <v>5</v>
      </c>
      <c r="AE53" s="7">
        <v>-1.154701</v>
      </c>
      <c r="AF53" s="7">
        <v>2.3333330000000001</v>
      </c>
      <c r="AG53" s="7">
        <v>0.5</v>
      </c>
      <c r="AH53" s="7">
        <v>4</v>
      </c>
      <c r="AI53" s="7"/>
      <c r="AJ53" s="7">
        <v>4.3180490000000002</v>
      </c>
      <c r="AK53" s="7">
        <v>5</v>
      </c>
      <c r="AL53" s="7">
        <v>1</v>
      </c>
      <c r="AM53" s="7">
        <v>4</v>
      </c>
      <c r="AN53" s="7">
        <v>4</v>
      </c>
      <c r="AO53" s="7">
        <v>5</v>
      </c>
      <c r="AP53" s="7">
        <v>-0.71873909999999996</v>
      </c>
      <c r="AQ53" s="7">
        <v>3.5752769999999998</v>
      </c>
      <c r="AR53" s="7">
        <v>0.68229379999999995</v>
      </c>
      <c r="AS53" s="24">
        <v>2399</v>
      </c>
      <c r="AU53" s="7">
        <v>4.3180490000000002</v>
      </c>
      <c r="AV53" s="7">
        <v>4.3035540000000001</v>
      </c>
      <c r="AW53" s="7">
        <v>4.3929539999999996</v>
      </c>
      <c r="AX53" s="7">
        <v>4.75</v>
      </c>
    </row>
    <row r="54" spans="1:51" ht="15" x14ac:dyDescent="0.15">
      <c r="A54" s="6" t="s">
        <v>19</v>
      </c>
      <c r="B54" s="6"/>
      <c r="C54" s="8">
        <v>0.16140180000000001</v>
      </c>
      <c r="D54" s="8">
        <v>1</v>
      </c>
      <c r="E54" s="8">
        <v>0</v>
      </c>
      <c r="F54" s="8">
        <v>0</v>
      </c>
      <c r="G54" s="8">
        <v>0</v>
      </c>
      <c r="H54" s="8">
        <v>0</v>
      </c>
      <c r="I54" s="8">
        <v>1.8407020000000001</v>
      </c>
      <c r="J54" s="8">
        <v>4.388185</v>
      </c>
      <c r="K54" s="8">
        <v>0.36799199999999999</v>
      </c>
      <c r="L54" s="8">
        <v>2026</v>
      </c>
      <c r="M54" s="8"/>
      <c r="N54" s="8">
        <v>0.17073169999999999</v>
      </c>
      <c r="O54" s="8">
        <v>1</v>
      </c>
      <c r="P54" s="8">
        <v>0</v>
      </c>
      <c r="Q54" s="8">
        <v>0</v>
      </c>
      <c r="R54" s="8">
        <v>0</v>
      </c>
      <c r="S54" s="8">
        <v>0</v>
      </c>
      <c r="T54" s="8">
        <v>1.7501500000000001</v>
      </c>
      <c r="U54" s="8">
        <v>4.0630249999999997</v>
      </c>
      <c r="V54" s="8">
        <v>0.37678529999999999</v>
      </c>
      <c r="W54" s="8">
        <v>369</v>
      </c>
      <c r="X54" s="8"/>
      <c r="Y54" s="8">
        <v>0.5</v>
      </c>
      <c r="Z54" s="8">
        <v>1</v>
      </c>
      <c r="AA54" s="8">
        <v>0</v>
      </c>
      <c r="AB54" s="8">
        <v>0</v>
      </c>
      <c r="AC54" s="8">
        <v>0.5</v>
      </c>
      <c r="AD54" s="8">
        <v>1</v>
      </c>
      <c r="AE54" s="8">
        <v>0</v>
      </c>
      <c r="AF54" s="8">
        <v>1</v>
      </c>
      <c r="AG54" s="8">
        <v>0.57735029999999998</v>
      </c>
      <c r="AH54" s="8">
        <v>4</v>
      </c>
      <c r="AI54" s="8"/>
      <c r="AJ54" s="8">
        <v>0.1634014</v>
      </c>
      <c r="AK54" s="8">
        <v>1</v>
      </c>
      <c r="AL54" s="8">
        <v>0</v>
      </c>
      <c r="AM54" s="8">
        <v>0</v>
      </c>
      <c r="AN54" s="8">
        <v>0</v>
      </c>
      <c r="AO54" s="8">
        <v>0</v>
      </c>
      <c r="AP54" s="8">
        <v>1.820773</v>
      </c>
      <c r="AQ54" s="8">
        <v>4.3152140000000001</v>
      </c>
      <c r="AR54" s="8">
        <v>0.36980859999999999</v>
      </c>
      <c r="AS54" s="25">
        <v>2399</v>
      </c>
      <c r="AU54" s="8">
        <v>0.1634014</v>
      </c>
      <c r="AV54" s="8">
        <v>0.16140180000000001</v>
      </c>
      <c r="AW54" s="8">
        <v>0.17073169999999999</v>
      </c>
      <c r="AX54" s="8">
        <v>0.5</v>
      </c>
    </row>
    <row r="57" spans="1:51" ht="15" x14ac:dyDescent="0.15">
      <c r="A57" s="52" t="s">
        <v>32</v>
      </c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</row>
    <row r="58" spans="1:51" ht="15" x14ac:dyDescent="0.15">
      <c r="A58" s="53" t="s">
        <v>30</v>
      </c>
      <c r="B58" s="3"/>
      <c r="C58" s="3">
        <v>1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v>2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>
        <v>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 t="s">
        <v>13</v>
      </c>
      <c r="AK58" s="3"/>
      <c r="AL58" s="3"/>
      <c r="AM58" s="3"/>
      <c r="AN58" s="3"/>
      <c r="AO58" s="3"/>
      <c r="AP58" s="3"/>
      <c r="AQ58" s="3"/>
      <c r="AR58" s="3"/>
      <c r="AS58" s="3"/>
    </row>
    <row r="59" spans="1:51" ht="15" x14ac:dyDescent="0.15">
      <c r="A59" s="54"/>
      <c r="B59" s="6"/>
      <c r="C59" s="6" t="s">
        <v>20</v>
      </c>
      <c r="D59" s="6" t="s">
        <v>21</v>
      </c>
      <c r="E59" s="6" t="s">
        <v>22</v>
      </c>
      <c r="F59" s="6" t="s">
        <v>23</v>
      </c>
      <c r="G59" s="6" t="s">
        <v>24</v>
      </c>
      <c r="H59" s="6" t="s">
        <v>25</v>
      </c>
      <c r="I59" s="6" t="s">
        <v>26</v>
      </c>
      <c r="J59" s="6" t="s">
        <v>27</v>
      </c>
      <c r="K59" s="6" t="s">
        <v>28</v>
      </c>
      <c r="L59" s="6" t="s">
        <v>29</v>
      </c>
      <c r="M59" s="6"/>
      <c r="N59" s="6" t="s">
        <v>20</v>
      </c>
      <c r="O59" s="6" t="s">
        <v>21</v>
      </c>
      <c r="P59" s="6" t="s">
        <v>22</v>
      </c>
      <c r="Q59" s="6" t="s">
        <v>23</v>
      </c>
      <c r="R59" s="6" t="s">
        <v>24</v>
      </c>
      <c r="S59" s="6" t="s">
        <v>25</v>
      </c>
      <c r="T59" s="6" t="s">
        <v>26</v>
      </c>
      <c r="U59" s="6" t="s">
        <v>27</v>
      </c>
      <c r="V59" s="6" t="s">
        <v>28</v>
      </c>
      <c r="W59" s="6" t="s">
        <v>29</v>
      </c>
      <c r="X59" s="6"/>
      <c r="Y59" s="6" t="s">
        <v>20</v>
      </c>
      <c r="Z59" s="6" t="s">
        <v>21</v>
      </c>
      <c r="AA59" s="6" t="s">
        <v>22</v>
      </c>
      <c r="AB59" s="6" t="s">
        <v>23</v>
      </c>
      <c r="AC59" s="6" t="s">
        <v>24</v>
      </c>
      <c r="AD59" s="6" t="s">
        <v>25</v>
      </c>
      <c r="AE59" s="6" t="s">
        <v>26</v>
      </c>
      <c r="AF59" s="6" t="s">
        <v>27</v>
      </c>
      <c r="AG59" s="6" t="s">
        <v>28</v>
      </c>
      <c r="AH59" s="6" t="s">
        <v>29</v>
      </c>
      <c r="AI59" s="6"/>
      <c r="AJ59" s="6" t="s">
        <v>20</v>
      </c>
      <c r="AK59" s="6" t="s">
        <v>21</v>
      </c>
      <c r="AL59" s="6" t="s">
        <v>22</v>
      </c>
      <c r="AM59" s="6" t="s">
        <v>23</v>
      </c>
      <c r="AN59" s="6" t="s">
        <v>24</v>
      </c>
      <c r="AO59" s="6" t="s">
        <v>25</v>
      </c>
      <c r="AP59" s="6" t="s">
        <v>26</v>
      </c>
      <c r="AQ59" s="6" t="s">
        <v>27</v>
      </c>
      <c r="AR59" s="6" t="s">
        <v>28</v>
      </c>
      <c r="AS59" s="6" t="s">
        <v>29</v>
      </c>
    </row>
    <row r="60" spans="1:51" ht="15" x14ac:dyDescent="0.15">
      <c r="A60" s="4" t="s">
        <v>0</v>
      </c>
      <c r="B60" s="4"/>
      <c r="C60" s="4">
        <v>477.4683</v>
      </c>
      <c r="D60" s="4">
        <v>833.33339999999998</v>
      </c>
      <c r="E60" s="4">
        <v>286.66669999999999</v>
      </c>
      <c r="F60" s="4">
        <v>400</v>
      </c>
      <c r="G60" s="4">
        <v>454.54539999999997</v>
      </c>
      <c r="H60" s="4">
        <v>533.33330000000001</v>
      </c>
      <c r="I60" s="4">
        <v>0.90559210000000001</v>
      </c>
      <c r="J60" s="4">
        <v>3.5170729999999999</v>
      </c>
      <c r="K60" s="4">
        <v>116.7491</v>
      </c>
      <c r="L60" s="4">
        <v>1749</v>
      </c>
      <c r="M60" s="4"/>
      <c r="N60" s="4">
        <v>459.79570000000001</v>
      </c>
      <c r="O60" s="4">
        <v>822</v>
      </c>
      <c r="P60" s="4">
        <v>290</v>
      </c>
      <c r="Q60" s="4">
        <v>400</v>
      </c>
      <c r="R60" s="4">
        <v>458.09809999999999</v>
      </c>
      <c r="S60" s="4">
        <v>520</v>
      </c>
      <c r="T60" s="4">
        <v>0.4633255</v>
      </c>
      <c r="U60" s="4">
        <v>3.9242599999999999</v>
      </c>
      <c r="V60" s="4">
        <v>89.772019999999998</v>
      </c>
      <c r="W60" s="4">
        <v>352</v>
      </c>
      <c r="X60" s="4"/>
      <c r="Y60" s="4">
        <v>407.14429999999999</v>
      </c>
      <c r="Z60" s="4">
        <v>456.0976</v>
      </c>
      <c r="AA60" s="4">
        <v>339.62270000000001</v>
      </c>
      <c r="AB60" s="4">
        <v>361.23989999999998</v>
      </c>
      <c r="AC60" s="4">
        <v>416.42860000000002</v>
      </c>
      <c r="AD60" s="4">
        <v>453.04880000000003</v>
      </c>
      <c r="AE60" s="4">
        <v>-0.27762789999999998</v>
      </c>
      <c r="AF60" s="4">
        <v>1.374636</v>
      </c>
      <c r="AG60" s="4">
        <v>55.922780000000003</v>
      </c>
      <c r="AH60" s="4">
        <v>4</v>
      </c>
      <c r="AI60" s="4"/>
      <c r="AJ60" s="4">
        <v>474.37939999999998</v>
      </c>
      <c r="AK60" s="4">
        <v>833.33339999999998</v>
      </c>
      <c r="AL60" s="4">
        <v>286.66669999999999</v>
      </c>
      <c r="AM60" s="4">
        <v>400</v>
      </c>
      <c r="AN60" s="4">
        <v>454.54539999999997</v>
      </c>
      <c r="AO60" s="4">
        <v>527.5</v>
      </c>
      <c r="AP60" s="4">
        <v>0.90364789999999995</v>
      </c>
      <c r="AQ60" s="4">
        <v>3.7012139999999998</v>
      </c>
      <c r="AR60" s="4">
        <v>112.80549999999999</v>
      </c>
      <c r="AS60" s="4">
        <v>2105</v>
      </c>
      <c r="AV60" s="4">
        <v>474.37939999999998</v>
      </c>
      <c r="AW60" s="4">
        <v>477.4683</v>
      </c>
      <c r="AX60" s="4">
        <v>459.79570000000001</v>
      </c>
      <c r="AY60" s="4">
        <v>407.14429999999999</v>
      </c>
    </row>
    <row r="61" spans="1:51" ht="15" x14ac:dyDescent="0.15">
      <c r="A61" s="4" t="s">
        <v>1</v>
      </c>
      <c r="B61" s="4"/>
      <c r="C61" s="4">
        <v>3.4025159999999999</v>
      </c>
      <c r="D61" s="4">
        <v>9.8000000000000007</v>
      </c>
      <c r="E61" s="4">
        <v>0.2</v>
      </c>
      <c r="F61" s="4">
        <v>1.7</v>
      </c>
      <c r="G61" s="4">
        <v>3</v>
      </c>
      <c r="H61" s="4">
        <v>4.5</v>
      </c>
      <c r="I61" s="4">
        <v>0.91745770000000004</v>
      </c>
      <c r="J61" s="4">
        <v>3.0479780000000001</v>
      </c>
      <c r="K61" s="4">
        <v>2.2359969999999998</v>
      </c>
      <c r="L61" s="4">
        <v>1749</v>
      </c>
      <c r="M61" s="4"/>
      <c r="N61" s="4">
        <v>16.757390000000001</v>
      </c>
      <c r="O61" s="4">
        <v>48</v>
      </c>
      <c r="P61" s="4">
        <v>10</v>
      </c>
      <c r="Q61" s="4">
        <v>11.6</v>
      </c>
      <c r="R61" s="4">
        <v>14.6</v>
      </c>
      <c r="S61" s="4">
        <v>19.8</v>
      </c>
      <c r="T61" s="4">
        <v>1.6523620000000001</v>
      </c>
      <c r="U61" s="4">
        <v>5.9648709999999996</v>
      </c>
      <c r="V61" s="4">
        <v>7.0790610000000003</v>
      </c>
      <c r="W61" s="4">
        <v>352</v>
      </c>
      <c r="X61" s="4"/>
      <c r="Y61" s="4">
        <v>84.75</v>
      </c>
      <c r="Z61" s="4">
        <v>123</v>
      </c>
      <c r="AA61" s="4">
        <v>53</v>
      </c>
      <c r="AB61" s="4">
        <v>55.5</v>
      </c>
      <c r="AC61" s="4">
        <v>81.5</v>
      </c>
      <c r="AD61" s="4">
        <v>114</v>
      </c>
      <c r="AE61" s="4">
        <v>0.1216334</v>
      </c>
      <c r="AF61" s="4">
        <v>1.186377</v>
      </c>
      <c r="AG61" s="4">
        <v>34.62538</v>
      </c>
      <c r="AH61" s="4">
        <v>4</v>
      </c>
      <c r="AI61" s="4"/>
      <c r="AJ61" s="4">
        <v>5.7903089999999997</v>
      </c>
      <c r="AK61" s="4">
        <v>123</v>
      </c>
      <c r="AL61" s="4">
        <v>0.2</v>
      </c>
      <c r="AM61" s="4">
        <v>2</v>
      </c>
      <c r="AN61" s="4">
        <v>3.5</v>
      </c>
      <c r="AO61" s="4">
        <v>7</v>
      </c>
      <c r="AP61" s="4">
        <v>5.2492580000000002</v>
      </c>
      <c r="AQ61" s="4">
        <v>60.544350000000001</v>
      </c>
      <c r="AR61" s="4">
        <v>7.1370969999999998</v>
      </c>
      <c r="AS61" s="4">
        <v>2105</v>
      </c>
      <c r="AV61" s="4">
        <v>5.7903089999999997</v>
      </c>
      <c r="AW61" s="4">
        <v>3.4025159999999999</v>
      </c>
      <c r="AX61" s="4">
        <v>16.757390000000001</v>
      </c>
      <c r="AY61" s="4">
        <v>84.75</v>
      </c>
    </row>
    <row r="62" spans="1:51" ht="15" x14ac:dyDescent="0.15">
      <c r="A62" s="4" t="s">
        <v>2</v>
      </c>
      <c r="B62" s="4"/>
      <c r="C62" s="4">
        <v>22.10378</v>
      </c>
      <c r="D62" s="4">
        <v>83.333330000000004</v>
      </c>
      <c r="E62" s="4">
        <v>2.2222219999999999</v>
      </c>
      <c r="F62" s="4">
        <v>12.25</v>
      </c>
      <c r="G62" s="4">
        <v>18</v>
      </c>
      <c r="H62" s="4">
        <v>26.66667</v>
      </c>
      <c r="I62" s="4">
        <v>1.907349</v>
      </c>
      <c r="J62" s="4">
        <v>7.2449950000000003</v>
      </c>
      <c r="K62" s="4">
        <v>15.22991</v>
      </c>
      <c r="L62" s="4">
        <v>1749</v>
      </c>
      <c r="M62" s="4"/>
      <c r="N62" s="4">
        <v>10.883330000000001</v>
      </c>
      <c r="O62" s="4">
        <v>30</v>
      </c>
      <c r="P62" s="4">
        <v>2.2222219999999999</v>
      </c>
      <c r="Q62" s="4">
        <v>7.1380949999999999</v>
      </c>
      <c r="R62" s="4">
        <v>9.4008760000000002</v>
      </c>
      <c r="S62" s="4">
        <v>13.762460000000001</v>
      </c>
      <c r="T62" s="4">
        <v>1.121942</v>
      </c>
      <c r="U62" s="4">
        <v>4.1333229999999999</v>
      </c>
      <c r="V62" s="4">
        <v>6.0493180000000004</v>
      </c>
      <c r="W62" s="4">
        <v>352</v>
      </c>
      <c r="X62" s="4"/>
      <c r="Y62" s="4">
        <v>3.6597650000000002</v>
      </c>
      <c r="Z62" s="4">
        <v>4.7586209999999998</v>
      </c>
      <c r="AA62" s="4">
        <v>2.285714</v>
      </c>
      <c r="AB62" s="4">
        <v>3.0296500000000002</v>
      </c>
      <c r="AC62" s="4">
        <v>3.797361</v>
      </c>
      <c r="AD62" s="4">
        <v>4.289879</v>
      </c>
      <c r="AE62" s="4">
        <v>-0.45470880000000002</v>
      </c>
      <c r="AF62" s="4">
        <v>2.0451630000000001</v>
      </c>
      <c r="AG62" s="4">
        <v>1.02217</v>
      </c>
      <c r="AH62" s="4">
        <v>4</v>
      </c>
      <c r="AI62" s="4"/>
      <c r="AJ62" s="4">
        <v>20.192440000000001</v>
      </c>
      <c r="AK62" s="4">
        <v>83.333330000000004</v>
      </c>
      <c r="AL62" s="4">
        <v>2.2222219999999999</v>
      </c>
      <c r="AM62" s="4">
        <v>11</v>
      </c>
      <c r="AN62" s="4">
        <v>16.66667</v>
      </c>
      <c r="AO62" s="4">
        <v>25</v>
      </c>
      <c r="AP62" s="4">
        <v>2.0151910000000002</v>
      </c>
      <c r="AQ62" s="4">
        <v>7.9693820000000004</v>
      </c>
      <c r="AR62" s="4">
        <v>14.726330000000001</v>
      </c>
      <c r="AS62" s="4">
        <v>2105</v>
      </c>
      <c r="AV62" s="4">
        <v>20.192440000000001</v>
      </c>
      <c r="AW62" s="4">
        <v>22.10378</v>
      </c>
      <c r="AX62" s="4">
        <v>10.883330000000001</v>
      </c>
      <c r="AY62" s="4">
        <v>3.6597650000000002</v>
      </c>
    </row>
    <row r="63" spans="1:51" ht="15" x14ac:dyDescent="0.15">
      <c r="A63" s="4" t="s">
        <v>3</v>
      </c>
      <c r="B63" s="4"/>
      <c r="C63" s="4">
        <v>21.839749999999999</v>
      </c>
      <c r="D63" s="4">
        <v>83.334329999999994</v>
      </c>
      <c r="E63" s="4">
        <v>1E-3</v>
      </c>
      <c r="F63" s="4">
        <v>12.000999999999999</v>
      </c>
      <c r="G63" s="4">
        <v>17.69331</v>
      </c>
      <c r="H63" s="4">
        <v>26.316790000000001</v>
      </c>
      <c r="I63" s="4">
        <v>1.916496</v>
      </c>
      <c r="J63" s="4">
        <v>7.2659979999999997</v>
      </c>
      <c r="K63" s="4">
        <v>15.294689999999999</v>
      </c>
      <c r="L63" s="4">
        <v>1749</v>
      </c>
      <c r="M63" s="4"/>
      <c r="N63" s="4">
        <v>10.75759</v>
      </c>
      <c r="O63" s="4">
        <v>30.001000000000001</v>
      </c>
      <c r="P63" s="4">
        <v>1.3141309999999999</v>
      </c>
      <c r="Q63" s="4">
        <v>7.014513</v>
      </c>
      <c r="R63" s="4">
        <v>9.3759999999999994</v>
      </c>
      <c r="S63" s="4">
        <v>13.33433</v>
      </c>
      <c r="T63" s="4">
        <v>1.1378159999999999</v>
      </c>
      <c r="U63" s="4">
        <v>4.2262839999999997</v>
      </c>
      <c r="V63" s="4">
        <v>5.9906319999999997</v>
      </c>
      <c r="W63" s="4">
        <v>352</v>
      </c>
      <c r="X63" s="4"/>
      <c r="Y63" s="4">
        <v>2.897999</v>
      </c>
      <c r="Z63" s="4">
        <v>4.3113450000000002</v>
      </c>
      <c r="AA63" s="4">
        <v>1.5050650000000001</v>
      </c>
      <c r="AB63" s="4">
        <v>1.7530330000000001</v>
      </c>
      <c r="AC63" s="4">
        <v>2.8877920000000001</v>
      </c>
      <c r="AD63" s="4">
        <v>4.0429649999999997</v>
      </c>
      <c r="AE63" s="4">
        <v>1.11941E-2</v>
      </c>
      <c r="AF63" s="4">
        <v>1.1844460000000001</v>
      </c>
      <c r="AG63" s="4">
        <v>1.3553379999999999</v>
      </c>
      <c r="AH63" s="4">
        <v>4</v>
      </c>
      <c r="AI63" s="4"/>
      <c r="AJ63" s="4">
        <v>19.950589999999998</v>
      </c>
      <c r="AK63" s="4">
        <v>83.334329999999994</v>
      </c>
      <c r="AL63" s="4">
        <v>1E-3</v>
      </c>
      <c r="AM63" s="4">
        <v>10.6393</v>
      </c>
      <c r="AN63" s="4">
        <v>16.001000000000001</v>
      </c>
      <c r="AO63" s="4">
        <v>25.001000000000001</v>
      </c>
      <c r="AP63" s="4">
        <v>2.0318740000000002</v>
      </c>
      <c r="AQ63" s="4">
        <v>8.0245069999999998</v>
      </c>
      <c r="AR63" s="4">
        <v>14.76464</v>
      </c>
      <c r="AS63" s="4">
        <v>2105</v>
      </c>
      <c r="AV63" s="4">
        <v>19.950589999999998</v>
      </c>
      <c r="AW63" s="4">
        <v>21.839749999999999</v>
      </c>
      <c r="AX63" s="4">
        <v>10.75759</v>
      </c>
      <c r="AY63" s="4">
        <v>2.897999</v>
      </c>
    </row>
    <row r="64" spans="1:51" ht="15" x14ac:dyDescent="0.15">
      <c r="A64" s="4" t="s">
        <v>4</v>
      </c>
      <c r="B64" s="4"/>
      <c r="C64" s="4">
        <v>0.26602920000000002</v>
      </c>
      <c r="D64" s="4">
        <v>18.751000000000001</v>
      </c>
      <c r="E64" s="4">
        <v>1E-3</v>
      </c>
      <c r="F64" s="4">
        <v>1E-3</v>
      </c>
      <c r="G64" s="4">
        <v>1E-3</v>
      </c>
      <c r="H64" s="4">
        <v>1E-3</v>
      </c>
      <c r="I64" s="4">
        <v>7.7354390000000004</v>
      </c>
      <c r="J64" s="4">
        <v>86.989649999999997</v>
      </c>
      <c r="K64" s="4">
        <v>1.1760980000000001</v>
      </c>
      <c r="L64" s="4">
        <v>1749</v>
      </c>
      <c r="M64" s="4"/>
      <c r="N64" s="4">
        <v>0.1277385</v>
      </c>
      <c r="O64" s="4">
        <v>6.0010000000000003</v>
      </c>
      <c r="P64" s="4">
        <v>1E-3</v>
      </c>
      <c r="Q64" s="4">
        <v>1E-3</v>
      </c>
      <c r="R64" s="4">
        <v>1E-3</v>
      </c>
      <c r="S64" s="4">
        <v>1E-3</v>
      </c>
      <c r="T64" s="4">
        <v>7.4878330000000002</v>
      </c>
      <c r="U64" s="4">
        <v>76.386129999999994</v>
      </c>
      <c r="V64" s="4">
        <v>0.48329070000000002</v>
      </c>
      <c r="W64" s="4">
        <v>352</v>
      </c>
      <c r="X64" s="4"/>
      <c r="Y64" s="4">
        <v>0.76376580000000005</v>
      </c>
      <c r="Z64" s="4">
        <v>2.3180730000000001</v>
      </c>
      <c r="AA64" s="4">
        <v>1E-3</v>
      </c>
      <c r="AB64" s="4">
        <v>0.14385709999999999</v>
      </c>
      <c r="AC64" s="4">
        <v>0.36799510000000002</v>
      </c>
      <c r="AD64" s="4">
        <v>1.3836740000000001</v>
      </c>
      <c r="AE64" s="4">
        <v>1.046592</v>
      </c>
      <c r="AF64" s="4">
        <v>2.2575460000000001</v>
      </c>
      <c r="AG64" s="4">
        <v>1.0526420000000001</v>
      </c>
      <c r="AH64" s="4">
        <v>4</v>
      </c>
      <c r="AI64" s="4"/>
      <c r="AJ64" s="4">
        <v>0.24384990000000001</v>
      </c>
      <c r="AK64" s="4">
        <v>18.751000000000001</v>
      </c>
      <c r="AL64" s="4">
        <v>1E-3</v>
      </c>
      <c r="AM64" s="4">
        <v>1E-3</v>
      </c>
      <c r="AN64" s="4">
        <v>1E-3</v>
      </c>
      <c r="AO64" s="4">
        <v>1E-3</v>
      </c>
      <c r="AP64" s="4">
        <v>8.1834240000000005</v>
      </c>
      <c r="AQ64" s="4">
        <v>98.265810000000002</v>
      </c>
      <c r="AR64" s="4">
        <v>1.092195</v>
      </c>
      <c r="AS64" s="4">
        <v>2105</v>
      </c>
      <c r="AV64" s="4">
        <v>0.24384990000000001</v>
      </c>
      <c r="AW64" s="4">
        <v>0.26602920000000002</v>
      </c>
      <c r="AX64" s="4">
        <v>0.1277385</v>
      </c>
      <c r="AY64" s="4">
        <v>0.76376580000000005</v>
      </c>
    </row>
    <row r="65" spans="1:51" ht="15" x14ac:dyDescent="0.15">
      <c r="A65" s="4" t="s">
        <v>5</v>
      </c>
      <c r="B65" s="4"/>
      <c r="C65" s="4">
        <v>171.87010000000001</v>
      </c>
      <c r="D65" s="4">
        <v>462.50099999999998</v>
      </c>
      <c r="E65" s="4">
        <v>33.250999999999998</v>
      </c>
      <c r="F65" s="4">
        <v>117.1885</v>
      </c>
      <c r="G65" s="4">
        <v>150.001</v>
      </c>
      <c r="H65" s="4">
        <v>205.1292</v>
      </c>
      <c r="I65" s="4">
        <v>1.2086159999999999</v>
      </c>
      <c r="J65" s="4">
        <v>4.4837049999999996</v>
      </c>
      <c r="K65" s="4">
        <v>82.824299999999994</v>
      </c>
      <c r="L65" s="4">
        <v>1749</v>
      </c>
      <c r="M65" s="4"/>
      <c r="N65" s="4">
        <v>163.1636</v>
      </c>
      <c r="O65" s="4">
        <v>462.50099999999998</v>
      </c>
      <c r="P65" s="4">
        <v>33.250999999999998</v>
      </c>
      <c r="Q65" s="4">
        <v>127.4408</v>
      </c>
      <c r="R65" s="4">
        <v>156.73240000000001</v>
      </c>
      <c r="S65" s="4">
        <v>192.4922</v>
      </c>
      <c r="T65" s="4">
        <v>1.7379720000000001</v>
      </c>
      <c r="U65" s="4">
        <v>9.0708029999999997</v>
      </c>
      <c r="V65" s="4">
        <v>56.613729999999997</v>
      </c>
      <c r="W65" s="4">
        <v>352</v>
      </c>
      <c r="X65" s="4"/>
      <c r="Y65" s="4">
        <v>125.1247</v>
      </c>
      <c r="Z65" s="4">
        <v>158.1311</v>
      </c>
      <c r="AA65" s="4">
        <v>104.38030000000001</v>
      </c>
      <c r="AB65" s="4">
        <v>105.96420000000001</v>
      </c>
      <c r="AC65" s="4">
        <v>118.9936</v>
      </c>
      <c r="AD65" s="4">
        <v>144.2851</v>
      </c>
      <c r="AE65" s="4">
        <v>0.54365189999999997</v>
      </c>
      <c r="AF65" s="4">
        <v>1.7032320000000001</v>
      </c>
      <c r="AG65" s="4">
        <v>24.87923</v>
      </c>
      <c r="AH65" s="4">
        <v>4</v>
      </c>
      <c r="AI65" s="4"/>
      <c r="AJ65" s="4">
        <v>170.3254</v>
      </c>
      <c r="AK65" s="4">
        <v>462.50099999999998</v>
      </c>
      <c r="AL65" s="4">
        <v>33.250999999999998</v>
      </c>
      <c r="AM65" s="4">
        <v>120.001</v>
      </c>
      <c r="AN65" s="4">
        <v>152.77879999999999</v>
      </c>
      <c r="AO65" s="4">
        <v>200.001</v>
      </c>
      <c r="AP65" s="4">
        <v>1.2906740000000001</v>
      </c>
      <c r="AQ65" s="4">
        <v>4.9438329999999997</v>
      </c>
      <c r="AR65" s="4">
        <v>79.051820000000006</v>
      </c>
      <c r="AS65" s="4">
        <v>2105</v>
      </c>
      <c r="AV65" s="4">
        <v>170.3254</v>
      </c>
      <c r="AW65" s="4">
        <v>171.87010000000001</v>
      </c>
      <c r="AX65" s="4">
        <v>163.1636</v>
      </c>
      <c r="AY65" s="4">
        <v>125.1247</v>
      </c>
    </row>
    <row r="66" spans="1:51" ht="15" x14ac:dyDescent="0.15">
      <c r="A66" s="4" t="s">
        <v>6</v>
      </c>
      <c r="B66" s="4"/>
      <c r="C66" s="4">
        <v>109.7632</v>
      </c>
      <c r="D66" s="4">
        <v>422.72829999999999</v>
      </c>
      <c r="E66" s="4">
        <v>1E-3</v>
      </c>
      <c r="F66" s="4">
        <v>33.334330000000001</v>
      </c>
      <c r="G66" s="4">
        <v>102.7037</v>
      </c>
      <c r="H66" s="4">
        <v>160.001</v>
      </c>
      <c r="I66" s="4">
        <v>0.69645979999999996</v>
      </c>
      <c r="J66" s="4">
        <v>3.599418</v>
      </c>
      <c r="K66" s="4">
        <v>85.99391</v>
      </c>
      <c r="L66" s="4">
        <v>1749</v>
      </c>
      <c r="M66" s="4"/>
      <c r="N66" s="4">
        <v>118.922</v>
      </c>
      <c r="O66" s="4">
        <v>336.06659999999999</v>
      </c>
      <c r="P66" s="4">
        <v>1E-3</v>
      </c>
      <c r="Q66" s="4">
        <v>80.001000000000005</v>
      </c>
      <c r="R66" s="4">
        <v>120.001</v>
      </c>
      <c r="S66" s="4">
        <v>152.8168</v>
      </c>
      <c r="T66" s="4">
        <v>0.40277980000000002</v>
      </c>
      <c r="U66" s="4">
        <v>3.7590720000000002</v>
      </c>
      <c r="V66" s="4">
        <v>55.528829999999999</v>
      </c>
      <c r="W66" s="4">
        <v>352</v>
      </c>
      <c r="X66" s="4"/>
      <c r="Y66" s="4">
        <v>138.19370000000001</v>
      </c>
      <c r="Z66" s="4">
        <v>156.2079</v>
      </c>
      <c r="AA66" s="4">
        <v>114.8878</v>
      </c>
      <c r="AB66" s="4">
        <v>122.0634</v>
      </c>
      <c r="AC66" s="4">
        <v>140.83959999999999</v>
      </c>
      <c r="AD66" s="4">
        <v>154.32400000000001</v>
      </c>
      <c r="AE66" s="4">
        <v>-0.2376935</v>
      </c>
      <c r="AF66" s="4">
        <v>1.3529530000000001</v>
      </c>
      <c r="AG66" s="4">
        <v>19.58587</v>
      </c>
      <c r="AH66" s="4">
        <v>4</v>
      </c>
      <c r="AI66" s="4"/>
      <c r="AJ66" s="4">
        <v>111.3488</v>
      </c>
      <c r="AK66" s="4">
        <v>422.72829999999999</v>
      </c>
      <c r="AL66" s="4">
        <v>1E-3</v>
      </c>
      <c r="AM66" s="4">
        <v>50.000999999999998</v>
      </c>
      <c r="AN66" s="4">
        <v>109.4747</v>
      </c>
      <c r="AO66" s="4">
        <v>156.6677</v>
      </c>
      <c r="AP66" s="4">
        <v>0.66434700000000002</v>
      </c>
      <c r="AQ66" s="4">
        <v>3.7686799999999998</v>
      </c>
      <c r="AR66" s="4">
        <v>81.68056</v>
      </c>
      <c r="AS66" s="4">
        <v>2105</v>
      </c>
      <c r="AV66" s="4">
        <v>111.3488</v>
      </c>
      <c r="AW66" s="4">
        <v>109.7632</v>
      </c>
      <c r="AX66" s="4">
        <v>118.922</v>
      </c>
      <c r="AY66" s="4">
        <v>138.19370000000001</v>
      </c>
    </row>
    <row r="67" spans="1:51" ht="15" x14ac:dyDescent="0.15">
      <c r="A67" s="4" t="s">
        <v>7</v>
      </c>
      <c r="B67" s="4"/>
      <c r="C67" s="4">
        <v>147.4658</v>
      </c>
      <c r="D67" s="4">
        <v>264.75510000000003</v>
      </c>
      <c r="E67" s="4">
        <v>64.584339999999997</v>
      </c>
      <c r="F67" s="4">
        <v>90.001000000000005</v>
      </c>
      <c r="G67" s="4">
        <v>138.09630000000001</v>
      </c>
      <c r="H67" s="4">
        <v>193.9545</v>
      </c>
      <c r="I67" s="4">
        <v>0.44445790000000002</v>
      </c>
      <c r="J67" s="4">
        <v>2.0045929999999998</v>
      </c>
      <c r="K67" s="4">
        <v>65.996880000000004</v>
      </c>
      <c r="L67" s="4">
        <v>1749</v>
      </c>
      <c r="M67" s="4"/>
      <c r="N67" s="4">
        <v>142.0772</v>
      </c>
      <c r="O67" s="4">
        <v>264.75510000000003</v>
      </c>
      <c r="P67" s="4">
        <v>64.584339999999997</v>
      </c>
      <c r="Q67" s="4">
        <v>95.195449999999994</v>
      </c>
      <c r="R67" s="4">
        <v>141.40100000000001</v>
      </c>
      <c r="S67" s="4">
        <v>181.67930000000001</v>
      </c>
      <c r="T67" s="4">
        <v>0.31181520000000001</v>
      </c>
      <c r="U67" s="4">
        <v>2.1770770000000002</v>
      </c>
      <c r="V67" s="4">
        <v>53.984920000000002</v>
      </c>
      <c r="W67" s="4">
        <v>352</v>
      </c>
      <c r="X67" s="4"/>
      <c r="Y67" s="4">
        <v>147.3245</v>
      </c>
      <c r="Z67" s="4">
        <v>218.6189</v>
      </c>
      <c r="AA67" s="4">
        <v>74.828580000000002</v>
      </c>
      <c r="AB67" s="4">
        <v>99.367620000000002</v>
      </c>
      <c r="AC67" s="4">
        <v>147.92529999999999</v>
      </c>
      <c r="AD67" s="4">
        <v>195.28139999999999</v>
      </c>
      <c r="AE67" s="4">
        <v>-2.68679E-2</v>
      </c>
      <c r="AF67" s="4">
        <v>1.6390549999999999</v>
      </c>
      <c r="AG67" s="4">
        <v>61.895229999999998</v>
      </c>
      <c r="AH67" s="4">
        <v>4</v>
      </c>
      <c r="AI67" s="4"/>
      <c r="AJ67" s="4">
        <v>146.56440000000001</v>
      </c>
      <c r="AK67" s="4">
        <v>264.75510000000003</v>
      </c>
      <c r="AL67" s="4">
        <v>64.584339999999997</v>
      </c>
      <c r="AM67" s="4">
        <v>90.001000000000005</v>
      </c>
      <c r="AN67" s="4">
        <v>138.33430000000001</v>
      </c>
      <c r="AO67" s="4">
        <v>190.001</v>
      </c>
      <c r="AP67" s="4">
        <v>0.44540610000000003</v>
      </c>
      <c r="AQ67" s="4">
        <v>2.0680719999999999</v>
      </c>
      <c r="AR67" s="4">
        <v>64.142920000000004</v>
      </c>
      <c r="AS67" s="4">
        <v>2105</v>
      </c>
      <c r="AV67" s="4">
        <v>146.56440000000001</v>
      </c>
      <c r="AW67" s="4">
        <v>147.4658</v>
      </c>
      <c r="AX67" s="4">
        <v>142.0772</v>
      </c>
      <c r="AY67" s="4">
        <v>147.3245</v>
      </c>
    </row>
    <row r="68" spans="1:51" ht="15" x14ac:dyDescent="0.15">
      <c r="A68" s="4" t="s">
        <v>8</v>
      </c>
      <c r="B68" s="4"/>
      <c r="C68" s="4">
        <v>122.5722</v>
      </c>
      <c r="D68" s="4">
        <v>618.00099999999998</v>
      </c>
      <c r="E68" s="4">
        <v>1E-3</v>
      </c>
      <c r="F68" s="4">
        <v>66.667659999999998</v>
      </c>
      <c r="G68" s="4">
        <v>105.3343</v>
      </c>
      <c r="H68" s="4">
        <v>152.33430000000001</v>
      </c>
      <c r="I68" s="4">
        <v>2.3934869999999999</v>
      </c>
      <c r="J68" s="4">
        <v>11.69247</v>
      </c>
      <c r="K68" s="4">
        <v>92.991249999999994</v>
      </c>
      <c r="L68" s="4">
        <v>1747</v>
      </c>
      <c r="M68" s="4"/>
      <c r="N68" s="4">
        <v>100.4025</v>
      </c>
      <c r="O68" s="4">
        <v>300.00099999999998</v>
      </c>
      <c r="P68" s="4">
        <v>1E-3</v>
      </c>
      <c r="Q68" s="4">
        <v>58.719450000000002</v>
      </c>
      <c r="R68" s="4">
        <v>100.001</v>
      </c>
      <c r="S68" s="4">
        <v>137.2533</v>
      </c>
      <c r="T68" s="4">
        <v>0.4270466</v>
      </c>
      <c r="U68" s="4">
        <v>3.3241350000000001</v>
      </c>
      <c r="V68" s="4">
        <v>53.502319999999997</v>
      </c>
      <c r="W68" s="4">
        <v>352</v>
      </c>
      <c r="X68" s="4"/>
      <c r="Y68" s="4">
        <v>45.938960000000002</v>
      </c>
      <c r="Z68" s="4">
        <v>151.42959999999999</v>
      </c>
      <c r="AA68" s="4">
        <v>5.1216900000000001</v>
      </c>
      <c r="AB68" s="4">
        <v>8.0407969999999995</v>
      </c>
      <c r="AC68" s="4">
        <v>13.60228</v>
      </c>
      <c r="AD68" s="4">
        <v>83.837119999999999</v>
      </c>
      <c r="AE68" s="4">
        <v>1.1403099999999999</v>
      </c>
      <c r="AF68" s="4">
        <v>2.322336</v>
      </c>
      <c r="AG68" s="4">
        <v>70.473650000000006</v>
      </c>
      <c r="AH68" s="4">
        <v>4</v>
      </c>
      <c r="AI68" s="4"/>
      <c r="AJ68" s="4">
        <v>118.7157</v>
      </c>
      <c r="AK68" s="4">
        <v>618.00099999999998</v>
      </c>
      <c r="AL68" s="4">
        <v>1E-3</v>
      </c>
      <c r="AM68" s="4">
        <v>65.001000000000005</v>
      </c>
      <c r="AN68" s="4">
        <v>105.001</v>
      </c>
      <c r="AO68" s="4">
        <v>151.001</v>
      </c>
      <c r="AP68" s="4">
        <v>2.4400330000000001</v>
      </c>
      <c r="AQ68" s="4">
        <v>12.604939999999999</v>
      </c>
      <c r="AR68" s="4">
        <v>88.014269999999996</v>
      </c>
      <c r="AS68" s="4">
        <v>2103</v>
      </c>
      <c r="AV68" s="4">
        <v>118.7157</v>
      </c>
      <c r="AW68" s="4">
        <v>122.5722</v>
      </c>
      <c r="AX68" s="4">
        <v>100.4025</v>
      </c>
      <c r="AY68" s="4">
        <v>45.938960000000002</v>
      </c>
    </row>
    <row r="69" spans="1:51" ht="15" x14ac:dyDescent="0.15">
      <c r="A69" s="4" t="s">
        <v>9</v>
      </c>
      <c r="B69" s="4"/>
      <c r="C69" s="4">
        <v>8.8050299999999998E-2</v>
      </c>
      <c r="D69" s="4">
        <v>1</v>
      </c>
      <c r="E69" s="4">
        <v>0</v>
      </c>
      <c r="F69" s="4">
        <v>0</v>
      </c>
      <c r="G69" s="4">
        <v>0</v>
      </c>
      <c r="H69" s="4">
        <v>0</v>
      </c>
      <c r="I69" s="4">
        <v>2.907524</v>
      </c>
      <c r="J69" s="4">
        <v>9.4536949999999997</v>
      </c>
      <c r="K69" s="4">
        <v>0.28344910000000001</v>
      </c>
      <c r="L69" s="4">
        <v>1749</v>
      </c>
      <c r="M69" s="4"/>
      <c r="N69" s="4">
        <v>3.6931800000000001E-2</v>
      </c>
      <c r="O69" s="4">
        <v>1</v>
      </c>
      <c r="P69" s="4">
        <v>0</v>
      </c>
      <c r="Q69" s="4">
        <v>0</v>
      </c>
      <c r="R69" s="4">
        <v>0</v>
      </c>
      <c r="S69" s="4">
        <v>0</v>
      </c>
      <c r="T69" s="4">
        <v>4.91073</v>
      </c>
      <c r="U69" s="4">
        <v>25.115269999999999</v>
      </c>
      <c r="V69" s="4">
        <v>0.1888629</v>
      </c>
      <c r="W69" s="4">
        <v>352</v>
      </c>
      <c r="X69" s="4"/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 t="s">
        <v>120</v>
      </c>
      <c r="AF69" s="4" t="s">
        <v>120</v>
      </c>
      <c r="AG69" s="4">
        <v>0</v>
      </c>
      <c r="AH69" s="4">
        <v>4</v>
      </c>
      <c r="AI69" s="4"/>
      <c r="AJ69" s="4">
        <v>7.93349E-2</v>
      </c>
      <c r="AK69" s="4">
        <v>1</v>
      </c>
      <c r="AL69" s="4">
        <v>0</v>
      </c>
      <c r="AM69" s="4">
        <v>0</v>
      </c>
      <c r="AN69" s="4">
        <v>0</v>
      </c>
      <c r="AO69" s="4">
        <v>0</v>
      </c>
      <c r="AP69" s="4">
        <v>3.1130309999999999</v>
      </c>
      <c r="AQ69" s="4">
        <v>10.69096</v>
      </c>
      <c r="AR69" s="4">
        <v>0.27032499999999998</v>
      </c>
      <c r="AS69" s="4">
        <v>2105</v>
      </c>
      <c r="AV69" s="4">
        <v>7.93349E-2</v>
      </c>
      <c r="AW69" s="4">
        <v>8.8050299999999998E-2</v>
      </c>
      <c r="AX69" s="4">
        <v>3.6931800000000001E-2</v>
      </c>
      <c r="AY69" s="4">
        <v>0</v>
      </c>
    </row>
    <row r="70" spans="1:51" ht="15" x14ac:dyDescent="0.15">
      <c r="A70" s="4" t="s">
        <v>10</v>
      </c>
      <c r="B70" s="4"/>
      <c r="C70" s="4">
        <v>0.93060569999999998</v>
      </c>
      <c r="D70" s="4">
        <v>7.4</v>
      </c>
      <c r="E70" s="4">
        <v>0</v>
      </c>
      <c r="F70" s="4">
        <v>0.47499999999999998</v>
      </c>
      <c r="G70" s="4">
        <v>0.73750000000000004</v>
      </c>
      <c r="H70" s="4">
        <v>1.125</v>
      </c>
      <c r="I70" s="4">
        <v>2.7796460000000001</v>
      </c>
      <c r="J70" s="4">
        <v>15.59151</v>
      </c>
      <c r="K70" s="4">
        <v>0.754834</v>
      </c>
      <c r="L70" s="4">
        <v>1749</v>
      </c>
      <c r="M70" s="4"/>
      <c r="N70" s="4">
        <v>2.0241500000000001</v>
      </c>
      <c r="O70" s="4">
        <v>14.1</v>
      </c>
      <c r="P70" s="4">
        <v>0.25</v>
      </c>
      <c r="Q70" s="4">
        <v>0.71291210000000005</v>
      </c>
      <c r="R70" s="4">
        <v>1.2</v>
      </c>
      <c r="S70" s="4">
        <v>2.4</v>
      </c>
      <c r="T70" s="4">
        <v>2.3954149999999998</v>
      </c>
      <c r="U70" s="4">
        <v>9.6918489999999995</v>
      </c>
      <c r="V70" s="4">
        <v>2.1233789999999999</v>
      </c>
      <c r="W70" s="4">
        <v>352</v>
      </c>
      <c r="X70" s="4"/>
      <c r="Y70" s="4">
        <v>3.4704389999999998</v>
      </c>
      <c r="Z70" s="4">
        <v>9.85</v>
      </c>
      <c r="AA70" s="4">
        <v>0.75675680000000001</v>
      </c>
      <c r="AB70" s="4">
        <v>1.103378</v>
      </c>
      <c r="AC70" s="4">
        <v>1.6375</v>
      </c>
      <c r="AD70" s="4">
        <v>5.8375000000000004</v>
      </c>
      <c r="AE70" s="4">
        <v>1.117308</v>
      </c>
      <c r="AF70" s="4">
        <v>2.3060580000000002</v>
      </c>
      <c r="AG70" s="4">
        <v>4.2759999999999998</v>
      </c>
      <c r="AH70" s="4">
        <v>4</v>
      </c>
      <c r="AI70" s="4"/>
      <c r="AJ70" s="4">
        <v>1.118295</v>
      </c>
      <c r="AK70" s="4">
        <v>14.1</v>
      </c>
      <c r="AL70" s="4">
        <v>0</v>
      </c>
      <c r="AM70" s="4">
        <v>0.5</v>
      </c>
      <c r="AN70" s="4">
        <v>0.78</v>
      </c>
      <c r="AO70" s="4">
        <v>1.25</v>
      </c>
      <c r="AP70" s="4">
        <v>4.115475</v>
      </c>
      <c r="AQ70" s="4">
        <v>27.81851</v>
      </c>
      <c r="AR70" s="4">
        <v>1.1952799999999999</v>
      </c>
      <c r="AS70" s="4">
        <v>2105</v>
      </c>
      <c r="AV70" s="4">
        <v>1.118295</v>
      </c>
      <c r="AW70" s="4">
        <v>0.93060569999999998</v>
      </c>
      <c r="AX70" s="4">
        <v>2.0241500000000001</v>
      </c>
      <c r="AY70" s="4">
        <v>3.4704389999999998</v>
      </c>
    </row>
    <row r="71" spans="1:51" ht="15" x14ac:dyDescent="0.15">
      <c r="A71" s="4" t="s">
        <v>11</v>
      </c>
      <c r="B71" s="4"/>
      <c r="C71" s="4">
        <v>0.80136200000000002</v>
      </c>
      <c r="D71" s="4">
        <v>2.5</v>
      </c>
      <c r="E71" s="4">
        <v>0</v>
      </c>
      <c r="F71" s="4">
        <v>0.4</v>
      </c>
      <c r="G71" s="4">
        <v>0.66666669999999995</v>
      </c>
      <c r="H71" s="4">
        <v>1</v>
      </c>
      <c r="I71" s="4">
        <v>1.3688309999999999</v>
      </c>
      <c r="J71" s="4">
        <v>4.6438949999999997</v>
      </c>
      <c r="K71" s="4">
        <v>0.55794029999999994</v>
      </c>
      <c r="L71" s="4">
        <v>1749</v>
      </c>
      <c r="M71" s="4"/>
      <c r="N71" s="4">
        <v>0.79896509999999998</v>
      </c>
      <c r="O71" s="4">
        <v>2.5</v>
      </c>
      <c r="P71" s="4">
        <v>0</v>
      </c>
      <c r="Q71" s="4">
        <v>0.4</v>
      </c>
      <c r="R71" s="4">
        <v>0.66666669999999995</v>
      </c>
      <c r="S71" s="4">
        <v>1</v>
      </c>
      <c r="T71" s="4">
        <v>1.300576</v>
      </c>
      <c r="U71" s="4">
        <v>4.2755020000000004</v>
      </c>
      <c r="V71" s="4">
        <v>0.56917629999999997</v>
      </c>
      <c r="W71" s="4">
        <v>352</v>
      </c>
      <c r="X71" s="4"/>
      <c r="Y71" s="4">
        <v>1</v>
      </c>
      <c r="Z71" s="4">
        <v>2</v>
      </c>
      <c r="AA71" s="4">
        <v>0.5</v>
      </c>
      <c r="AB71" s="4">
        <v>0.5</v>
      </c>
      <c r="AC71" s="4">
        <v>0.75</v>
      </c>
      <c r="AD71" s="4">
        <v>1.5</v>
      </c>
      <c r="AE71" s="4">
        <v>0.81649660000000002</v>
      </c>
      <c r="AF71" s="4">
        <v>2</v>
      </c>
      <c r="AG71" s="4">
        <v>0.70710680000000004</v>
      </c>
      <c r="AH71" s="4">
        <v>4</v>
      </c>
      <c r="AI71" s="4"/>
      <c r="AJ71" s="4">
        <v>0.80133869999999996</v>
      </c>
      <c r="AK71" s="4">
        <v>2.5</v>
      </c>
      <c r="AL71" s="4">
        <v>0</v>
      </c>
      <c r="AM71" s="4">
        <v>0.4</v>
      </c>
      <c r="AN71" s="4">
        <v>0.66666669999999995</v>
      </c>
      <c r="AO71" s="4">
        <v>1</v>
      </c>
      <c r="AP71" s="4">
        <v>1.355566</v>
      </c>
      <c r="AQ71" s="4">
        <v>4.5712149999999996</v>
      </c>
      <c r="AR71" s="4">
        <v>0.55987419999999999</v>
      </c>
      <c r="AS71" s="4">
        <v>2105</v>
      </c>
      <c r="AV71" s="4">
        <v>0.80133869999999996</v>
      </c>
      <c r="AW71" s="4">
        <v>0.80136200000000002</v>
      </c>
      <c r="AX71" s="4">
        <v>0.79896509999999998</v>
      </c>
      <c r="AY71" s="4">
        <v>1</v>
      </c>
    </row>
    <row r="72" spans="1:51" ht="15" x14ac:dyDescent="0.15">
      <c r="A72" s="4" t="s">
        <v>12</v>
      </c>
      <c r="B72" s="4"/>
      <c r="C72" s="4">
        <v>0.69666170000000005</v>
      </c>
      <c r="D72" s="4">
        <v>1</v>
      </c>
      <c r="E72" s="4">
        <v>0</v>
      </c>
      <c r="F72" s="4">
        <v>0.54657800000000001</v>
      </c>
      <c r="G72" s="4">
        <v>0.77521070000000003</v>
      </c>
      <c r="H72" s="4">
        <v>0.90442820000000002</v>
      </c>
      <c r="I72" s="4">
        <v>-0.95251549999999996</v>
      </c>
      <c r="J72" s="4">
        <v>3.0144350000000002</v>
      </c>
      <c r="K72" s="4">
        <v>0.25476399999999999</v>
      </c>
      <c r="L72" s="4">
        <v>1749</v>
      </c>
      <c r="M72" s="4"/>
      <c r="N72" s="4">
        <v>0.54997790000000002</v>
      </c>
      <c r="O72" s="4">
        <v>0.95966090000000004</v>
      </c>
      <c r="P72" s="4">
        <v>0</v>
      </c>
      <c r="Q72" s="4">
        <v>0.35007759999999999</v>
      </c>
      <c r="R72" s="4">
        <v>0.57735029999999998</v>
      </c>
      <c r="S72" s="4">
        <v>0.74346259999999997</v>
      </c>
      <c r="T72" s="4">
        <v>-0.282495</v>
      </c>
      <c r="U72" s="4">
        <v>2.0033400000000001</v>
      </c>
      <c r="V72" s="4">
        <v>0.23636099999999999</v>
      </c>
      <c r="W72" s="4">
        <v>352</v>
      </c>
      <c r="X72" s="4"/>
      <c r="Y72" s="4">
        <v>0.34549780000000002</v>
      </c>
      <c r="Z72" s="4">
        <v>0.85547890000000004</v>
      </c>
      <c r="AA72" s="4">
        <v>5.8129500000000001E-2</v>
      </c>
      <c r="AB72" s="4">
        <v>0.11559510000000001</v>
      </c>
      <c r="AC72" s="4">
        <v>0.23419129999999999</v>
      </c>
      <c r="AD72" s="4">
        <v>0.57540040000000003</v>
      </c>
      <c r="AE72" s="4">
        <v>0.90304549999999995</v>
      </c>
      <c r="AF72" s="4">
        <v>2.1443370000000002</v>
      </c>
      <c r="AG72" s="4">
        <v>0.35351260000000001</v>
      </c>
      <c r="AH72" s="4">
        <v>4</v>
      </c>
      <c r="AI72" s="4"/>
      <c r="AJ72" s="4">
        <v>0.6714658</v>
      </c>
      <c r="AK72" s="4">
        <v>1</v>
      </c>
      <c r="AL72" s="4">
        <v>0</v>
      </c>
      <c r="AM72" s="4">
        <v>0.502722</v>
      </c>
      <c r="AN72" s="4">
        <v>0.7390466</v>
      </c>
      <c r="AO72" s="4">
        <v>0.88847039999999999</v>
      </c>
      <c r="AP72" s="4">
        <v>-0.78537060000000003</v>
      </c>
      <c r="AQ72" s="4">
        <v>2.6468919999999998</v>
      </c>
      <c r="AR72" s="4">
        <v>0.25810810000000001</v>
      </c>
      <c r="AS72" s="4">
        <v>2105</v>
      </c>
      <c r="AV72" s="4">
        <v>0.6714658</v>
      </c>
      <c r="AW72" s="4">
        <v>0.69666170000000005</v>
      </c>
      <c r="AX72" s="4">
        <v>0.54997790000000002</v>
      </c>
      <c r="AY72" s="4">
        <v>0.34549780000000002</v>
      </c>
    </row>
    <row r="73" spans="1:51" ht="15" x14ac:dyDescent="0.15">
      <c r="A73" s="4" t="s">
        <v>14</v>
      </c>
      <c r="B73" s="4"/>
      <c r="C73" s="4">
        <v>0.92109779999999997</v>
      </c>
      <c r="D73" s="4">
        <v>1</v>
      </c>
      <c r="E73" s="4">
        <v>0</v>
      </c>
      <c r="F73" s="4">
        <v>1</v>
      </c>
      <c r="G73" s="4">
        <v>1</v>
      </c>
      <c r="H73" s="4">
        <v>1</v>
      </c>
      <c r="I73" s="4">
        <v>-3.1240320000000001</v>
      </c>
      <c r="J73" s="4">
        <v>10.75957</v>
      </c>
      <c r="K73" s="4">
        <v>0.26966319999999999</v>
      </c>
      <c r="L73" s="4">
        <v>1749</v>
      </c>
      <c r="M73" s="4"/>
      <c r="N73" s="4">
        <v>0.96022730000000001</v>
      </c>
      <c r="O73" s="4">
        <v>1</v>
      </c>
      <c r="P73" s="4">
        <v>0</v>
      </c>
      <c r="Q73" s="4">
        <v>1</v>
      </c>
      <c r="R73" s="4">
        <v>1</v>
      </c>
      <c r="S73" s="4">
        <v>1</v>
      </c>
      <c r="T73" s="4">
        <v>-4.710019</v>
      </c>
      <c r="U73" s="4">
        <v>23.184280000000001</v>
      </c>
      <c r="V73" s="4">
        <v>0.19570299999999999</v>
      </c>
      <c r="W73" s="4">
        <v>352</v>
      </c>
      <c r="X73" s="4"/>
      <c r="Y73" s="4">
        <v>1</v>
      </c>
      <c r="Z73" s="4">
        <v>1</v>
      </c>
      <c r="AA73" s="4">
        <v>1</v>
      </c>
      <c r="AB73" s="4">
        <v>1</v>
      </c>
      <c r="AC73" s="4">
        <v>1</v>
      </c>
      <c r="AD73" s="4">
        <v>1</v>
      </c>
      <c r="AE73" s="4" t="s">
        <v>120</v>
      </c>
      <c r="AF73" s="4" t="s">
        <v>120</v>
      </c>
      <c r="AG73" s="4">
        <v>0</v>
      </c>
      <c r="AH73" s="4">
        <v>4</v>
      </c>
      <c r="AI73" s="4"/>
      <c r="AJ73" s="4">
        <v>0.92779100000000003</v>
      </c>
      <c r="AK73" s="4">
        <v>1</v>
      </c>
      <c r="AL73" s="4">
        <v>0</v>
      </c>
      <c r="AM73" s="4">
        <v>1</v>
      </c>
      <c r="AN73" s="4">
        <v>1</v>
      </c>
      <c r="AO73" s="4">
        <v>1</v>
      </c>
      <c r="AP73" s="4">
        <v>-3.3055279999999998</v>
      </c>
      <c r="AQ73" s="4">
        <v>11.92651</v>
      </c>
      <c r="AR73" s="4">
        <v>0.25889519999999999</v>
      </c>
      <c r="AS73" s="4">
        <v>2105</v>
      </c>
      <c r="AV73" s="4">
        <v>0.92779100000000003</v>
      </c>
      <c r="AW73" s="4">
        <v>0.92109779999999997</v>
      </c>
      <c r="AX73" s="4">
        <v>0.96022730000000001</v>
      </c>
      <c r="AY73" s="4">
        <v>1</v>
      </c>
    </row>
    <row r="74" spans="1:51" ht="15" x14ac:dyDescent="0.15">
      <c r="A74" s="4" t="s">
        <v>15</v>
      </c>
      <c r="B74" s="4"/>
      <c r="C74" s="4">
        <v>54.870780000000003</v>
      </c>
      <c r="D74" s="4">
        <v>76</v>
      </c>
      <c r="E74" s="4">
        <v>31</v>
      </c>
      <c r="F74" s="4">
        <v>47</v>
      </c>
      <c r="G74" s="4">
        <v>56</v>
      </c>
      <c r="H74" s="4">
        <v>63</v>
      </c>
      <c r="I74" s="4">
        <v>-0.1862269</v>
      </c>
      <c r="J74" s="4">
        <v>2.37249</v>
      </c>
      <c r="K74" s="4">
        <v>10.65489</v>
      </c>
      <c r="L74" s="4">
        <v>1749</v>
      </c>
      <c r="M74" s="4"/>
      <c r="N74" s="4">
        <v>54.073860000000003</v>
      </c>
      <c r="O74" s="4">
        <v>76</v>
      </c>
      <c r="P74" s="4">
        <v>31</v>
      </c>
      <c r="Q74" s="4">
        <v>48</v>
      </c>
      <c r="R74" s="4">
        <v>55</v>
      </c>
      <c r="S74" s="4">
        <v>60</v>
      </c>
      <c r="T74" s="4">
        <v>-0.2053063</v>
      </c>
      <c r="U74" s="4">
        <v>2.81725</v>
      </c>
      <c r="V74" s="4">
        <v>8.4610859999999999</v>
      </c>
      <c r="W74" s="4">
        <v>352</v>
      </c>
      <c r="X74" s="4"/>
      <c r="Y74" s="4">
        <v>48</v>
      </c>
      <c r="Z74" s="4">
        <v>57</v>
      </c>
      <c r="AA74" s="4">
        <v>40</v>
      </c>
      <c r="AB74" s="4">
        <v>43</v>
      </c>
      <c r="AC74" s="4">
        <v>47.5</v>
      </c>
      <c r="AD74" s="4">
        <v>53</v>
      </c>
      <c r="AE74" s="4">
        <v>0.22861899999999999</v>
      </c>
      <c r="AF74" s="4">
        <v>1.8976</v>
      </c>
      <c r="AG74" s="4">
        <v>7.0710680000000004</v>
      </c>
      <c r="AH74" s="4">
        <v>4</v>
      </c>
      <c r="AI74" s="4"/>
      <c r="AJ74" s="4">
        <v>54.724469999999997</v>
      </c>
      <c r="AK74" s="4">
        <v>76</v>
      </c>
      <c r="AL74" s="4">
        <v>31</v>
      </c>
      <c r="AM74" s="4">
        <v>47</v>
      </c>
      <c r="AN74" s="4">
        <v>56</v>
      </c>
      <c r="AO74" s="4">
        <v>62</v>
      </c>
      <c r="AP74" s="4">
        <v>-0.1744279</v>
      </c>
      <c r="AQ74" s="4">
        <v>2.4521820000000001</v>
      </c>
      <c r="AR74" s="4">
        <v>10.320209999999999</v>
      </c>
      <c r="AS74" s="4">
        <v>2105</v>
      </c>
      <c r="AV74" s="4">
        <v>54.724469999999997</v>
      </c>
      <c r="AW74" s="4">
        <v>54.870780000000003</v>
      </c>
      <c r="AX74" s="4">
        <v>54.073860000000003</v>
      </c>
      <c r="AY74" s="4">
        <v>48</v>
      </c>
    </row>
    <row r="75" spans="1:51" ht="15" x14ac:dyDescent="0.15">
      <c r="A75" s="4" t="s">
        <v>16</v>
      </c>
      <c r="B75" s="4"/>
      <c r="C75" s="4">
        <v>6.7523489999999997</v>
      </c>
      <c r="D75" s="4">
        <v>16</v>
      </c>
      <c r="E75" s="4">
        <v>0</v>
      </c>
      <c r="F75" s="4">
        <v>5</v>
      </c>
      <c r="G75" s="4">
        <v>7</v>
      </c>
      <c r="H75" s="4">
        <v>9</v>
      </c>
      <c r="I75" s="4">
        <v>-0.1098601</v>
      </c>
      <c r="J75" s="4">
        <v>3.2369819999999998</v>
      </c>
      <c r="K75" s="4">
        <v>2.4918840000000002</v>
      </c>
      <c r="L75" s="4">
        <v>1749</v>
      </c>
      <c r="M75" s="4"/>
      <c r="N75" s="4">
        <v>6.5176740000000004</v>
      </c>
      <c r="O75" s="4">
        <v>13</v>
      </c>
      <c r="P75" s="4">
        <v>0</v>
      </c>
      <c r="Q75" s="4">
        <v>5</v>
      </c>
      <c r="R75" s="4">
        <v>6.644279</v>
      </c>
      <c r="S75" s="4">
        <v>8</v>
      </c>
      <c r="T75" s="4">
        <v>-0.1895464</v>
      </c>
      <c r="U75" s="4">
        <v>2.716739</v>
      </c>
      <c r="V75" s="4">
        <v>2.5085289999999998</v>
      </c>
      <c r="W75" s="4">
        <v>352</v>
      </c>
      <c r="X75" s="4"/>
      <c r="Y75" s="4">
        <v>4.5</v>
      </c>
      <c r="Z75" s="4">
        <v>6</v>
      </c>
      <c r="AA75" s="4">
        <v>3</v>
      </c>
      <c r="AB75" s="4">
        <v>3</v>
      </c>
      <c r="AC75" s="4">
        <v>4.5</v>
      </c>
      <c r="AD75" s="4">
        <v>6</v>
      </c>
      <c r="AE75" s="4">
        <v>0</v>
      </c>
      <c r="AF75" s="4">
        <v>1</v>
      </c>
      <c r="AG75" s="4">
        <v>1.732051</v>
      </c>
      <c r="AH75" s="4">
        <v>4</v>
      </c>
      <c r="AI75" s="4"/>
      <c r="AJ75" s="4">
        <v>6.7088260000000002</v>
      </c>
      <c r="AK75" s="4">
        <v>16</v>
      </c>
      <c r="AL75" s="4">
        <v>0</v>
      </c>
      <c r="AM75" s="4">
        <v>5</v>
      </c>
      <c r="AN75" s="4">
        <v>7</v>
      </c>
      <c r="AO75" s="4">
        <v>9</v>
      </c>
      <c r="AP75" s="4">
        <v>-0.121491</v>
      </c>
      <c r="AQ75" s="4">
        <v>3.1483629999999998</v>
      </c>
      <c r="AR75" s="4">
        <v>2.495968</v>
      </c>
      <c r="AS75" s="4">
        <v>2105</v>
      </c>
      <c r="AV75" s="4">
        <v>6.7088260000000002</v>
      </c>
      <c r="AW75" s="4">
        <v>6.7523489999999997</v>
      </c>
      <c r="AX75" s="4">
        <v>6.5176740000000004</v>
      </c>
      <c r="AY75" s="4">
        <v>4.5</v>
      </c>
    </row>
    <row r="76" spans="1:51" ht="15" x14ac:dyDescent="0.15">
      <c r="A76" s="4" t="s">
        <v>17</v>
      </c>
      <c r="B76" s="4"/>
      <c r="C76" s="4">
        <v>5.6603800000000003E-2</v>
      </c>
      <c r="D76" s="4">
        <v>1</v>
      </c>
      <c r="E76" s="4">
        <v>0</v>
      </c>
      <c r="F76" s="4">
        <v>0</v>
      </c>
      <c r="G76" s="4">
        <v>0</v>
      </c>
      <c r="H76" s="4">
        <v>0</v>
      </c>
      <c r="I76" s="4">
        <v>3.8375339999999998</v>
      </c>
      <c r="J76" s="4">
        <v>15.72667</v>
      </c>
      <c r="K76" s="4">
        <v>0.23114999999999999</v>
      </c>
      <c r="L76" s="4">
        <v>1749</v>
      </c>
      <c r="M76" s="4"/>
      <c r="N76" s="4">
        <v>0.11647730000000001</v>
      </c>
      <c r="O76" s="4">
        <v>1</v>
      </c>
      <c r="P76" s="4">
        <v>0</v>
      </c>
      <c r="Q76" s="4">
        <v>0</v>
      </c>
      <c r="R76" s="4">
        <v>0</v>
      </c>
      <c r="S76" s="4">
        <v>0</v>
      </c>
      <c r="T76" s="4">
        <v>2.3910659999999999</v>
      </c>
      <c r="U76" s="4">
        <v>6.7171989999999999</v>
      </c>
      <c r="V76" s="4">
        <v>0.32125300000000001</v>
      </c>
      <c r="W76" s="4">
        <v>352</v>
      </c>
      <c r="X76" s="4"/>
      <c r="Y76" s="4">
        <v>0.25</v>
      </c>
      <c r="Z76" s="4">
        <v>1</v>
      </c>
      <c r="AA76" s="4">
        <v>0</v>
      </c>
      <c r="AB76" s="4">
        <v>0</v>
      </c>
      <c r="AC76" s="4">
        <v>0</v>
      </c>
      <c r="AD76" s="4">
        <v>0.5</v>
      </c>
      <c r="AE76" s="4">
        <v>1.154701</v>
      </c>
      <c r="AF76" s="4">
        <v>2.3333330000000001</v>
      </c>
      <c r="AG76" s="4">
        <v>0.5</v>
      </c>
      <c r="AH76" s="4">
        <v>4</v>
      </c>
      <c r="AI76" s="4"/>
      <c r="AJ76" s="4">
        <v>6.6983399999999998E-2</v>
      </c>
      <c r="AK76" s="4">
        <v>1</v>
      </c>
      <c r="AL76" s="4">
        <v>0</v>
      </c>
      <c r="AM76" s="4">
        <v>0</v>
      </c>
      <c r="AN76" s="4">
        <v>0</v>
      </c>
      <c r="AO76" s="4">
        <v>0</v>
      </c>
      <c r="AP76" s="4">
        <v>3.4642270000000002</v>
      </c>
      <c r="AQ76" s="4">
        <v>13.000870000000001</v>
      </c>
      <c r="AR76" s="4">
        <v>0.25005260000000001</v>
      </c>
      <c r="AS76" s="4">
        <v>2105</v>
      </c>
      <c r="AV76" s="4">
        <v>6.6983399999999998E-2</v>
      </c>
      <c r="AW76" s="4">
        <v>5.6603800000000003E-2</v>
      </c>
      <c r="AX76" s="4">
        <v>0.11647730000000001</v>
      </c>
      <c r="AY76" s="4">
        <v>0.25</v>
      </c>
    </row>
    <row r="77" spans="1:51" ht="15" x14ac:dyDescent="0.15">
      <c r="A77" s="4" t="s">
        <v>18</v>
      </c>
      <c r="B77" s="4"/>
      <c r="C77" s="4">
        <v>4.2624360000000001</v>
      </c>
      <c r="D77" s="4">
        <v>5</v>
      </c>
      <c r="E77" s="4">
        <v>1</v>
      </c>
      <c r="F77" s="4">
        <v>4</v>
      </c>
      <c r="G77" s="4">
        <v>4</v>
      </c>
      <c r="H77" s="4">
        <v>5</v>
      </c>
      <c r="I77" s="4">
        <v>-1.050808</v>
      </c>
      <c r="J77" s="4">
        <v>5.3139760000000003</v>
      </c>
      <c r="K77" s="4">
        <v>0.72962090000000002</v>
      </c>
      <c r="L77" s="4">
        <v>1749</v>
      </c>
      <c r="M77" s="4"/>
      <c r="N77" s="4">
        <v>4.4119320000000002</v>
      </c>
      <c r="O77" s="4">
        <v>5</v>
      </c>
      <c r="P77" s="4">
        <v>1</v>
      </c>
      <c r="Q77" s="4">
        <v>4</v>
      </c>
      <c r="R77" s="4">
        <v>5</v>
      </c>
      <c r="S77" s="4">
        <v>5</v>
      </c>
      <c r="T77" s="4">
        <v>-1.1605540000000001</v>
      </c>
      <c r="U77" s="4">
        <v>4.2731859999999999</v>
      </c>
      <c r="V77" s="4">
        <v>0.74968159999999995</v>
      </c>
      <c r="W77" s="4">
        <v>352</v>
      </c>
      <c r="X77" s="4"/>
      <c r="Y77" s="4">
        <v>4.25</v>
      </c>
      <c r="Z77" s="4">
        <v>5</v>
      </c>
      <c r="AA77" s="4">
        <v>4</v>
      </c>
      <c r="AB77" s="4">
        <v>4</v>
      </c>
      <c r="AC77" s="4">
        <v>4</v>
      </c>
      <c r="AD77" s="4">
        <v>4.5</v>
      </c>
      <c r="AE77" s="4">
        <v>1.154701</v>
      </c>
      <c r="AF77" s="4">
        <v>2.3333330000000001</v>
      </c>
      <c r="AG77" s="4">
        <v>0.5</v>
      </c>
      <c r="AH77" s="4">
        <v>4</v>
      </c>
      <c r="AI77" s="4"/>
      <c r="AJ77" s="4">
        <v>4.2874109999999996</v>
      </c>
      <c r="AK77" s="4">
        <v>5</v>
      </c>
      <c r="AL77" s="4">
        <v>1</v>
      </c>
      <c r="AM77" s="4">
        <v>4</v>
      </c>
      <c r="AN77" s="4">
        <v>4</v>
      </c>
      <c r="AO77" s="4">
        <v>5</v>
      </c>
      <c r="AP77" s="4">
        <v>-1.0553710000000001</v>
      </c>
      <c r="AQ77" s="4">
        <v>5.0830700000000002</v>
      </c>
      <c r="AR77" s="4">
        <v>0.73450939999999998</v>
      </c>
      <c r="AS77" s="4">
        <v>2105</v>
      </c>
      <c r="AV77" s="4">
        <v>4.2874109999999996</v>
      </c>
      <c r="AW77" s="4">
        <v>4.2624360000000001</v>
      </c>
      <c r="AX77" s="4">
        <v>4.4119320000000002</v>
      </c>
      <c r="AY77" s="4">
        <v>4.25</v>
      </c>
    </row>
    <row r="78" spans="1:51" ht="15" x14ac:dyDescent="0.15">
      <c r="A78" s="6" t="s">
        <v>19</v>
      </c>
      <c r="B78" s="6"/>
      <c r="C78" s="6">
        <v>0.1989708</v>
      </c>
      <c r="D78" s="6">
        <v>1</v>
      </c>
      <c r="E78" s="6">
        <v>0</v>
      </c>
      <c r="F78" s="6">
        <v>0</v>
      </c>
      <c r="G78" s="6">
        <v>0</v>
      </c>
      <c r="H78" s="6">
        <v>0</v>
      </c>
      <c r="I78" s="6">
        <v>1.5080640000000001</v>
      </c>
      <c r="J78" s="6">
        <v>3.2742559999999998</v>
      </c>
      <c r="K78" s="6">
        <v>0.39934019999999998</v>
      </c>
      <c r="L78" s="6">
        <v>1749</v>
      </c>
      <c r="M78" s="6"/>
      <c r="N78" s="6">
        <v>0.21590909999999999</v>
      </c>
      <c r="O78" s="6">
        <v>1</v>
      </c>
      <c r="P78" s="6">
        <v>0</v>
      </c>
      <c r="Q78" s="6">
        <v>0</v>
      </c>
      <c r="R78" s="6">
        <v>0</v>
      </c>
      <c r="S78" s="6">
        <v>0</v>
      </c>
      <c r="T78" s="6">
        <v>1.3809199999999999</v>
      </c>
      <c r="U78" s="6">
        <v>2.9069410000000002</v>
      </c>
      <c r="V78" s="6">
        <v>0.41203719999999999</v>
      </c>
      <c r="W78" s="6">
        <v>352</v>
      </c>
      <c r="X78" s="6"/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 t="s">
        <v>120</v>
      </c>
      <c r="AF78" s="6" t="s">
        <v>120</v>
      </c>
      <c r="AG78" s="6">
        <v>0</v>
      </c>
      <c r="AH78" s="6">
        <v>4</v>
      </c>
      <c r="AI78" s="6"/>
      <c r="AJ78" s="6">
        <v>0.2014252</v>
      </c>
      <c r="AK78" s="6">
        <v>1</v>
      </c>
      <c r="AL78" s="6">
        <v>0</v>
      </c>
      <c r="AM78" s="6">
        <v>0</v>
      </c>
      <c r="AN78" s="6">
        <v>0</v>
      </c>
      <c r="AO78" s="6">
        <v>0</v>
      </c>
      <c r="AP78" s="6">
        <v>1.48891</v>
      </c>
      <c r="AQ78" s="6">
        <v>3.216853</v>
      </c>
      <c r="AR78" s="6">
        <v>0.40116020000000002</v>
      </c>
      <c r="AS78" s="6">
        <v>2105</v>
      </c>
      <c r="AV78" s="6">
        <v>0.2014252</v>
      </c>
      <c r="AW78" s="6">
        <v>0.1989708</v>
      </c>
      <c r="AX78" s="6">
        <v>0.21590909999999999</v>
      </c>
      <c r="AY78" s="6">
        <v>0</v>
      </c>
    </row>
    <row r="81" spans="1:50" ht="15" x14ac:dyDescent="0.15">
      <c r="A81" s="52" t="s">
        <v>33</v>
      </c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</row>
    <row r="82" spans="1:50" ht="15" x14ac:dyDescent="0.15">
      <c r="A82" s="53" t="s">
        <v>30</v>
      </c>
      <c r="B82" s="3"/>
      <c r="C82" s="3">
        <v>1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>
        <v>2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>
        <v>3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 t="s">
        <v>13</v>
      </c>
      <c r="AK82" s="3"/>
      <c r="AL82" s="3"/>
      <c r="AM82" s="3"/>
      <c r="AN82" s="3"/>
      <c r="AO82" s="3"/>
      <c r="AP82" s="3"/>
      <c r="AQ82" s="3"/>
      <c r="AR82" s="3"/>
      <c r="AS82" s="3"/>
    </row>
    <row r="83" spans="1:50" ht="15" x14ac:dyDescent="0.15">
      <c r="A83" s="54"/>
      <c r="B83" s="6"/>
      <c r="C83" s="6" t="s">
        <v>20</v>
      </c>
      <c r="D83" s="6" t="s">
        <v>21</v>
      </c>
      <c r="E83" s="6" t="s">
        <v>22</v>
      </c>
      <c r="F83" s="6" t="s">
        <v>23</v>
      </c>
      <c r="G83" s="6" t="s">
        <v>24</v>
      </c>
      <c r="H83" s="6" t="s">
        <v>25</v>
      </c>
      <c r="I83" s="6" t="s">
        <v>26</v>
      </c>
      <c r="J83" s="6" t="s">
        <v>27</v>
      </c>
      <c r="K83" s="6" t="s">
        <v>28</v>
      </c>
      <c r="L83" s="6" t="s">
        <v>29</v>
      </c>
      <c r="M83" s="6"/>
      <c r="N83" s="6" t="s">
        <v>20</v>
      </c>
      <c r="O83" s="6" t="s">
        <v>21</v>
      </c>
      <c r="P83" s="6" t="s">
        <v>22</v>
      </c>
      <c r="Q83" s="6" t="s">
        <v>23</v>
      </c>
      <c r="R83" s="6" t="s">
        <v>24</v>
      </c>
      <c r="S83" s="6" t="s">
        <v>25</v>
      </c>
      <c r="T83" s="6" t="s">
        <v>26</v>
      </c>
      <c r="U83" s="6" t="s">
        <v>27</v>
      </c>
      <c r="V83" s="6" t="s">
        <v>28</v>
      </c>
      <c r="W83" s="6" t="s">
        <v>29</v>
      </c>
      <c r="X83" s="6"/>
      <c r="Y83" s="6" t="s">
        <v>20</v>
      </c>
      <c r="Z83" s="6" t="s">
        <v>21</v>
      </c>
      <c r="AA83" s="6" t="s">
        <v>22</v>
      </c>
      <c r="AB83" s="6" t="s">
        <v>23</v>
      </c>
      <c r="AC83" s="6" t="s">
        <v>24</v>
      </c>
      <c r="AD83" s="6" t="s">
        <v>25</v>
      </c>
      <c r="AE83" s="6" t="s">
        <v>26</v>
      </c>
      <c r="AF83" s="6" t="s">
        <v>27</v>
      </c>
      <c r="AG83" s="6" t="s">
        <v>28</v>
      </c>
      <c r="AH83" s="6" t="s">
        <v>29</v>
      </c>
      <c r="AI83" s="6"/>
      <c r="AJ83" s="6" t="s">
        <v>20</v>
      </c>
      <c r="AK83" s="6" t="s">
        <v>21</v>
      </c>
      <c r="AL83" s="6" t="s">
        <v>22</v>
      </c>
      <c r="AM83" s="6" t="s">
        <v>23</v>
      </c>
      <c r="AN83" s="6" t="s">
        <v>24</v>
      </c>
      <c r="AO83" s="6" t="s">
        <v>25</v>
      </c>
      <c r="AP83" s="6" t="s">
        <v>26</v>
      </c>
      <c r="AQ83" s="6" t="s">
        <v>27</v>
      </c>
      <c r="AR83" s="6" t="s">
        <v>28</v>
      </c>
      <c r="AS83" s="6" t="s">
        <v>29</v>
      </c>
    </row>
    <row r="84" spans="1:50" ht="15" x14ac:dyDescent="0.15">
      <c r="A84" s="4" t="s">
        <v>0</v>
      </c>
      <c r="B84" s="4"/>
      <c r="C84" s="4">
        <v>475.10239999999999</v>
      </c>
      <c r="D84" s="4">
        <v>833.33339999999998</v>
      </c>
      <c r="E84" s="4">
        <v>286</v>
      </c>
      <c r="F84" s="4">
        <v>393.71969999999999</v>
      </c>
      <c r="G84" s="4">
        <v>461.5385</v>
      </c>
      <c r="H84" s="4">
        <v>533.33330000000001</v>
      </c>
      <c r="I84" s="4">
        <v>0.81008690000000005</v>
      </c>
      <c r="J84" s="4">
        <v>3.4416730000000002</v>
      </c>
      <c r="K84" s="4">
        <v>120.6862</v>
      </c>
      <c r="L84" s="4">
        <v>1580</v>
      </c>
      <c r="M84" s="4"/>
      <c r="N84" s="4">
        <v>460.0899</v>
      </c>
      <c r="O84" s="4">
        <v>824</v>
      </c>
      <c r="P84" s="4">
        <v>288</v>
      </c>
      <c r="Q84" s="4">
        <v>400</v>
      </c>
      <c r="R84" s="4">
        <v>457.41</v>
      </c>
      <c r="S84" s="4">
        <v>516.66669999999999</v>
      </c>
      <c r="T84" s="4">
        <v>0.54356300000000002</v>
      </c>
      <c r="U84" s="4">
        <v>3.6926380000000001</v>
      </c>
      <c r="V84" s="4">
        <v>89.878829999999994</v>
      </c>
      <c r="W84" s="4">
        <v>314</v>
      </c>
      <c r="X84" s="4"/>
      <c r="Y84" s="4">
        <v>432.6354</v>
      </c>
      <c r="Z84" s="4">
        <v>520.33330000000001</v>
      </c>
      <c r="AA84" s="4">
        <v>339.62270000000001</v>
      </c>
      <c r="AB84" s="4">
        <v>365.95749999999998</v>
      </c>
      <c r="AC84" s="4">
        <v>448.10739999999998</v>
      </c>
      <c r="AD84" s="4">
        <v>473.68419999999998</v>
      </c>
      <c r="AE84" s="4">
        <v>-0.2452694</v>
      </c>
      <c r="AF84" s="4">
        <v>1.7811250000000001</v>
      </c>
      <c r="AG84" s="4">
        <v>67.793139999999994</v>
      </c>
      <c r="AH84" s="4">
        <v>6</v>
      </c>
      <c r="AI84" s="4"/>
      <c r="AJ84" s="4">
        <v>472.4873</v>
      </c>
      <c r="AK84" s="4">
        <v>833.33339999999998</v>
      </c>
      <c r="AL84" s="4">
        <v>286</v>
      </c>
      <c r="AM84" s="4">
        <v>395</v>
      </c>
      <c r="AN84" s="4">
        <v>461.5385</v>
      </c>
      <c r="AO84" s="4">
        <v>527.77779999999996</v>
      </c>
      <c r="AP84" s="4">
        <v>0.82474930000000002</v>
      </c>
      <c r="AQ84" s="4">
        <v>3.6142759999999998</v>
      </c>
      <c r="AR84" s="4">
        <v>116.1486</v>
      </c>
      <c r="AS84" s="4">
        <v>1900</v>
      </c>
      <c r="AU84" s="4">
        <v>472.4873</v>
      </c>
      <c r="AV84" s="4">
        <v>475.10239999999999</v>
      </c>
      <c r="AW84" s="4">
        <v>460.0899</v>
      </c>
      <c r="AX84" s="4">
        <v>432.6354</v>
      </c>
    </row>
    <row r="85" spans="1:50" ht="15" x14ac:dyDescent="0.15">
      <c r="A85" s="4" t="s">
        <v>1</v>
      </c>
      <c r="B85" s="4"/>
      <c r="C85" s="4">
        <v>3.2810760000000001</v>
      </c>
      <c r="D85" s="4">
        <v>9.9</v>
      </c>
      <c r="E85" s="4">
        <v>0.1</v>
      </c>
      <c r="F85" s="4">
        <v>1.55</v>
      </c>
      <c r="G85" s="4">
        <v>2.9</v>
      </c>
      <c r="H85" s="4">
        <v>4.3</v>
      </c>
      <c r="I85" s="4">
        <v>0.92393400000000003</v>
      </c>
      <c r="J85" s="4">
        <v>3.159761</v>
      </c>
      <c r="K85" s="4">
        <v>2.134951</v>
      </c>
      <c r="L85" s="4">
        <v>1580</v>
      </c>
      <c r="M85" s="4"/>
      <c r="N85" s="4">
        <v>17.28312</v>
      </c>
      <c r="O85" s="4">
        <v>46</v>
      </c>
      <c r="P85" s="4">
        <v>10</v>
      </c>
      <c r="Q85" s="4">
        <v>11.3</v>
      </c>
      <c r="R85" s="4">
        <v>14.8</v>
      </c>
      <c r="S85" s="4">
        <v>21</v>
      </c>
      <c r="T85" s="4">
        <v>1.4032789999999999</v>
      </c>
      <c r="U85" s="4">
        <v>4.6968420000000002</v>
      </c>
      <c r="V85" s="4">
        <v>7.6611260000000003</v>
      </c>
      <c r="W85" s="4">
        <v>314</v>
      </c>
      <c r="X85" s="4"/>
      <c r="Y85" s="4">
        <v>73.133330000000001</v>
      </c>
      <c r="Z85" s="4">
        <v>116</v>
      </c>
      <c r="AA85" s="4">
        <v>53</v>
      </c>
      <c r="AB85" s="4">
        <v>55</v>
      </c>
      <c r="AC85" s="4">
        <v>60.4</v>
      </c>
      <c r="AD85" s="4">
        <v>94</v>
      </c>
      <c r="AE85" s="4">
        <v>0.8863799</v>
      </c>
      <c r="AF85" s="4">
        <v>2.1034299999999999</v>
      </c>
      <c r="AG85" s="4">
        <v>25.813690000000001</v>
      </c>
      <c r="AH85" s="4">
        <v>6</v>
      </c>
      <c r="AI85" s="4"/>
      <c r="AJ85" s="4">
        <v>5.8156840000000001</v>
      </c>
      <c r="AK85" s="4">
        <v>116</v>
      </c>
      <c r="AL85" s="4">
        <v>0.1</v>
      </c>
      <c r="AM85" s="4">
        <v>1.9</v>
      </c>
      <c r="AN85" s="4">
        <v>3.5</v>
      </c>
      <c r="AO85" s="4">
        <v>6.5</v>
      </c>
      <c r="AP85" s="4">
        <v>4.7088099999999997</v>
      </c>
      <c r="AQ85" s="4">
        <v>44.489669999999997</v>
      </c>
      <c r="AR85" s="4">
        <v>7.5249860000000002</v>
      </c>
      <c r="AS85" s="4">
        <v>1900</v>
      </c>
      <c r="AU85" s="4">
        <v>5.8156840000000001</v>
      </c>
      <c r="AV85" s="4">
        <v>3.2810760000000001</v>
      </c>
      <c r="AW85" s="4">
        <v>17.28312</v>
      </c>
      <c r="AX85" s="4">
        <v>73.133330000000001</v>
      </c>
    </row>
    <row r="86" spans="1:50" ht="15" x14ac:dyDescent="0.15">
      <c r="A86" s="4" t="s">
        <v>2</v>
      </c>
      <c r="B86" s="4"/>
      <c r="C86" s="4">
        <v>20.964449999999999</v>
      </c>
      <c r="D86" s="4">
        <v>83.333330000000004</v>
      </c>
      <c r="E86" s="4">
        <v>2.2222219999999999</v>
      </c>
      <c r="F86" s="4">
        <v>12</v>
      </c>
      <c r="G86" s="4">
        <v>17.15476</v>
      </c>
      <c r="H86" s="4">
        <v>25</v>
      </c>
      <c r="I86" s="4">
        <v>1.9959359999999999</v>
      </c>
      <c r="J86" s="4">
        <v>8.0858509999999999</v>
      </c>
      <c r="K86" s="4">
        <v>14.020009999999999</v>
      </c>
      <c r="L86" s="4">
        <v>1580</v>
      </c>
      <c r="M86" s="4"/>
      <c r="N86" s="4">
        <v>10.1305</v>
      </c>
      <c r="O86" s="4">
        <v>70</v>
      </c>
      <c r="P86" s="4">
        <v>2.2222219999999999</v>
      </c>
      <c r="Q86" s="4">
        <v>6.1403509999999999</v>
      </c>
      <c r="R86" s="4">
        <v>9.0161289999999994</v>
      </c>
      <c r="S86" s="4">
        <v>12</v>
      </c>
      <c r="T86" s="4">
        <v>3.2231679999999998</v>
      </c>
      <c r="U86" s="4">
        <v>26.5078</v>
      </c>
      <c r="V86" s="4">
        <v>6.4387559999999997</v>
      </c>
      <c r="W86" s="4">
        <v>314</v>
      </c>
      <c r="X86" s="4"/>
      <c r="Y86" s="4">
        <v>5.0297369999999999</v>
      </c>
      <c r="Z86" s="4">
        <v>7.8947370000000001</v>
      </c>
      <c r="AA86" s="4">
        <v>2.2222219999999999</v>
      </c>
      <c r="AB86" s="4">
        <v>3.7735850000000002</v>
      </c>
      <c r="AC86" s="4">
        <v>5.2272730000000003</v>
      </c>
      <c r="AD86" s="4">
        <v>5.8333329999999997</v>
      </c>
      <c r="AE86" s="4">
        <v>2.4499999999999999E-5</v>
      </c>
      <c r="AF86" s="4">
        <v>2.3230110000000002</v>
      </c>
      <c r="AG86" s="4">
        <v>1.9232990000000001</v>
      </c>
      <c r="AH86" s="4">
        <v>6</v>
      </c>
      <c r="AI86" s="4"/>
      <c r="AJ86" s="4">
        <v>19.12368</v>
      </c>
      <c r="AK86" s="4">
        <v>83.333330000000004</v>
      </c>
      <c r="AL86" s="4">
        <v>2.2222219999999999</v>
      </c>
      <c r="AM86" s="4">
        <v>10</v>
      </c>
      <c r="AN86" s="4">
        <v>15.505050000000001</v>
      </c>
      <c r="AO86" s="4">
        <v>23.33333</v>
      </c>
      <c r="AP86" s="4">
        <v>2.0743879999999999</v>
      </c>
      <c r="AQ86" s="4">
        <v>8.6748940000000001</v>
      </c>
      <c r="AR86" s="4">
        <v>13.67849</v>
      </c>
      <c r="AS86" s="4">
        <v>1900</v>
      </c>
      <c r="AU86" s="4">
        <v>19.12368</v>
      </c>
      <c r="AV86" s="4">
        <v>20.964449999999999</v>
      </c>
      <c r="AW86" s="4">
        <v>10.1305</v>
      </c>
      <c r="AX86" s="4">
        <v>5.0297369999999999</v>
      </c>
    </row>
    <row r="87" spans="1:50" ht="15" x14ac:dyDescent="0.15">
      <c r="A87" s="4" t="s">
        <v>3</v>
      </c>
      <c r="B87" s="4"/>
      <c r="C87" s="4">
        <v>20.665849999999999</v>
      </c>
      <c r="D87" s="4">
        <v>83.334329999999994</v>
      </c>
      <c r="E87" s="4">
        <v>1E-3</v>
      </c>
      <c r="F87" s="4">
        <v>12.000999999999999</v>
      </c>
      <c r="G87" s="4">
        <v>16.985849999999999</v>
      </c>
      <c r="H87" s="4">
        <v>25.001000000000001</v>
      </c>
      <c r="I87" s="4">
        <v>2.004467</v>
      </c>
      <c r="J87" s="4">
        <v>8.1616029999999995</v>
      </c>
      <c r="K87" s="4">
        <v>14.05583</v>
      </c>
      <c r="L87" s="4">
        <v>1580</v>
      </c>
      <c r="M87" s="4"/>
      <c r="N87" s="4">
        <v>9.9504429999999999</v>
      </c>
      <c r="O87" s="4">
        <v>70.001000000000005</v>
      </c>
      <c r="P87" s="4">
        <v>1.892892</v>
      </c>
      <c r="Q87" s="4">
        <v>6.0010000000000003</v>
      </c>
      <c r="R87" s="4">
        <v>8.9652989999999999</v>
      </c>
      <c r="S87" s="4">
        <v>11.76571</v>
      </c>
      <c r="T87" s="4">
        <v>3.3251849999999998</v>
      </c>
      <c r="U87" s="4">
        <v>28.13841</v>
      </c>
      <c r="V87" s="4">
        <v>6.3422919999999996</v>
      </c>
      <c r="W87" s="4">
        <v>314</v>
      </c>
      <c r="X87" s="4"/>
      <c r="Y87" s="4">
        <v>3.700447</v>
      </c>
      <c r="Z87" s="4">
        <v>5.0010000000000003</v>
      </c>
      <c r="AA87" s="4">
        <v>2.2232219999999998</v>
      </c>
      <c r="AB87" s="4">
        <v>2.414793</v>
      </c>
      <c r="AC87" s="4">
        <v>3.978701</v>
      </c>
      <c r="AD87" s="4">
        <v>4.6062630000000002</v>
      </c>
      <c r="AE87" s="4">
        <v>-0.33236850000000001</v>
      </c>
      <c r="AF87" s="4">
        <v>1.5333650000000001</v>
      </c>
      <c r="AG87" s="4">
        <v>1.1476249999999999</v>
      </c>
      <c r="AH87" s="4">
        <v>6</v>
      </c>
      <c r="AI87" s="4"/>
      <c r="AJ87" s="4">
        <v>18.84141</v>
      </c>
      <c r="AK87" s="4">
        <v>83.334329999999994</v>
      </c>
      <c r="AL87" s="4">
        <v>1E-3</v>
      </c>
      <c r="AM87" s="4">
        <v>10.000999999999999</v>
      </c>
      <c r="AN87" s="4">
        <v>15.152520000000001</v>
      </c>
      <c r="AO87" s="4">
        <v>23.061199999999999</v>
      </c>
      <c r="AP87" s="4">
        <v>2.091208</v>
      </c>
      <c r="AQ87" s="4">
        <v>8.7862419999999997</v>
      </c>
      <c r="AR87" s="4">
        <v>13.69206</v>
      </c>
      <c r="AS87" s="4">
        <v>1900</v>
      </c>
      <c r="AU87" s="4">
        <v>18.84141</v>
      </c>
      <c r="AV87" s="4">
        <v>20.665849999999999</v>
      </c>
      <c r="AW87" s="4">
        <v>9.9504429999999999</v>
      </c>
      <c r="AX87" s="4">
        <v>3.700447</v>
      </c>
    </row>
    <row r="88" spans="1:50" ht="15" x14ac:dyDescent="0.15">
      <c r="A88" s="4" t="s">
        <v>4</v>
      </c>
      <c r="B88" s="4"/>
      <c r="C88" s="4">
        <v>0.30060360000000003</v>
      </c>
      <c r="D88" s="4">
        <v>50.000999999999998</v>
      </c>
      <c r="E88" s="4">
        <v>1E-3</v>
      </c>
      <c r="F88" s="4">
        <v>1E-3</v>
      </c>
      <c r="G88" s="4">
        <v>1E-3</v>
      </c>
      <c r="H88" s="4">
        <v>1E-3</v>
      </c>
      <c r="I88" s="4">
        <v>16.394559999999998</v>
      </c>
      <c r="J88" s="4">
        <v>325.2482</v>
      </c>
      <c r="K88" s="4">
        <v>2.1189809999999998</v>
      </c>
      <c r="L88" s="4">
        <v>1580</v>
      </c>
      <c r="M88" s="4"/>
      <c r="N88" s="4">
        <v>0.18205869999999999</v>
      </c>
      <c r="O88" s="4">
        <v>13.637359999999999</v>
      </c>
      <c r="P88" s="4">
        <v>1E-3</v>
      </c>
      <c r="Q88" s="4">
        <v>1E-3</v>
      </c>
      <c r="R88" s="4">
        <v>1E-3</v>
      </c>
      <c r="S88" s="4">
        <v>1E-3</v>
      </c>
      <c r="T88" s="4">
        <v>11.343299999999999</v>
      </c>
      <c r="U88" s="4">
        <v>158.60220000000001</v>
      </c>
      <c r="V88" s="4">
        <v>0.90808580000000005</v>
      </c>
      <c r="W88" s="4">
        <v>314</v>
      </c>
      <c r="X88" s="4"/>
      <c r="Y88" s="4">
        <v>1.3312900000000001</v>
      </c>
      <c r="Z88" s="4">
        <v>3.2904740000000001</v>
      </c>
      <c r="AA88" s="4">
        <v>1E-3</v>
      </c>
      <c r="AB88" s="4">
        <v>1E-3</v>
      </c>
      <c r="AC88" s="4">
        <v>1.05403</v>
      </c>
      <c r="AD88" s="4">
        <v>2.5872069999999998</v>
      </c>
      <c r="AE88" s="4">
        <v>0.40955999999999998</v>
      </c>
      <c r="AF88" s="4">
        <v>1.6671830000000001</v>
      </c>
      <c r="AG88" s="4">
        <v>1.35686</v>
      </c>
      <c r="AH88" s="4">
        <v>6</v>
      </c>
      <c r="AI88" s="4"/>
      <c r="AJ88" s="4">
        <v>0.2842673</v>
      </c>
      <c r="AK88" s="4">
        <v>50.000999999999998</v>
      </c>
      <c r="AL88" s="4">
        <v>1E-3</v>
      </c>
      <c r="AM88" s="4">
        <v>1E-3</v>
      </c>
      <c r="AN88" s="4">
        <v>1E-3</v>
      </c>
      <c r="AO88" s="4">
        <v>1E-3</v>
      </c>
      <c r="AP88" s="4">
        <v>17.17606</v>
      </c>
      <c r="AQ88" s="4">
        <v>363.911</v>
      </c>
      <c r="AR88" s="4">
        <v>1.969679</v>
      </c>
      <c r="AS88" s="4">
        <v>1900</v>
      </c>
      <c r="AU88" s="4">
        <v>0.2842673</v>
      </c>
      <c r="AV88" s="4">
        <v>0.30060360000000003</v>
      </c>
      <c r="AW88" s="4">
        <v>0.18205869999999999</v>
      </c>
      <c r="AX88" s="4">
        <v>1.3312900000000001</v>
      </c>
    </row>
    <row r="89" spans="1:50" ht="15" x14ac:dyDescent="0.15">
      <c r="A89" s="4" t="s">
        <v>5</v>
      </c>
      <c r="B89" s="4"/>
      <c r="C89" s="4">
        <v>168.51820000000001</v>
      </c>
      <c r="D89" s="4">
        <v>462.50099999999998</v>
      </c>
      <c r="E89" s="4">
        <v>33.250999999999998</v>
      </c>
      <c r="F89" s="4">
        <v>114.2867</v>
      </c>
      <c r="G89" s="4">
        <v>150.001</v>
      </c>
      <c r="H89" s="4">
        <v>200.001</v>
      </c>
      <c r="I89" s="4">
        <v>1.3686119999999999</v>
      </c>
      <c r="J89" s="4">
        <v>5.2438659999999997</v>
      </c>
      <c r="K89" s="4">
        <v>83.882940000000005</v>
      </c>
      <c r="L89" s="4">
        <v>1580</v>
      </c>
      <c r="M89" s="4"/>
      <c r="N89" s="4">
        <v>157.4451</v>
      </c>
      <c r="O89" s="4">
        <v>462.50099999999998</v>
      </c>
      <c r="P89" s="4">
        <v>43.894129999999997</v>
      </c>
      <c r="Q89" s="4">
        <v>122.85809999999999</v>
      </c>
      <c r="R89" s="4">
        <v>151.001</v>
      </c>
      <c r="S89" s="4">
        <v>187.101</v>
      </c>
      <c r="T89" s="4">
        <v>1.6782049999999999</v>
      </c>
      <c r="U89" s="4">
        <v>10.73025</v>
      </c>
      <c r="V89" s="4">
        <v>50.444180000000003</v>
      </c>
      <c r="W89" s="4">
        <v>314</v>
      </c>
      <c r="X89" s="4"/>
      <c r="Y89" s="4">
        <v>140.56790000000001</v>
      </c>
      <c r="Z89" s="4">
        <v>197.36940000000001</v>
      </c>
      <c r="AA89" s="4">
        <v>107.54819999999999</v>
      </c>
      <c r="AB89" s="4">
        <v>121.55419999999999</v>
      </c>
      <c r="AC89" s="4">
        <v>132.34649999999999</v>
      </c>
      <c r="AD89" s="4">
        <v>152.2424</v>
      </c>
      <c r="AE89" s="4">
        <v>0.98377579999999998</v>
      </c>
      <c r="AF89" s="4">
        <v>2.8633459999999999</v>
      </c>
      <c r="AG89" s="4">
        <v>31.511240000000001</v>
      </c>
      <c r="AH89" s="4">
        <v>6</v>
      </c>
      <c r="AI89" s="4"/>
      <c r="AJ89" s="4">
        <v>166.59989999999999</v>
      </c>
      <c r="AK89" s="4">
        <v>462.50099999999998</v>
      </c>
      <c r="AL89" s="4">
        <v>33.250999999999998</v>
      </c>
      <c r="AM89" s="4">
        <v>116.8022</v>
      </c>
      <c r="AN89" s="4">
        <v>150.001</v>
      </c>
      <c r="AO89" s="4">
        <v>198.126</v>
      </c>
      <c r="AP89" s="4">
        <v>1.4606239999999999</v>
      </c>
      <c r="AQ89" s="4">
        <v>5.8475630000000001</v>
      </c>
      <c r="AR89" s="4">
        <v>79.320509999999999</v>
      </c>
      <c r="AS89" s="4">
        <v>1900</v>
      </c>
      <c r="AU89" s="4">
        <v>166.59989999999999</v>
      </c>
      <c r="AV89" s="4">
        <v>168.51820000000001</v>
      </c>
      <c r="AW89" s="4">
        <v>157.4451</v>
      </c>
      <c r="AX89" s="4">
        <v>140.56790000000001</v>
      </c>
    </row>
    <row r="90" spans="1:50" ht="15" x14ac:dyDescent="0.15">
      <c r="A90" s="4" t="s">
        <v>6</v>
      </c>
      <c r="B90" s="4"/>
      <c r="C90" s="4">
        <v>121.4019</v>
      </c>
      <c r="D90" s="4">
        <v>422.72829999999999</v>
      </c>
      <c r="E90" s="4">
        <v>1E-3</v>
      </c>
      <c r="F90" s="4">
        <v>40.000999999999998</v>
      </c>
      <c r="G90" s="4">
        <v>117.8822</v>
      </c>
      <c r="H90" s="4">
        <v>174.483</v>
      </c>
      <c r="I90" s="4">
        <v>0.77364359999999999</v>
      </c>
      <c r="J90" s="4">
        <v>3.5073159999999999</v>
      </c>
      <c r="K90" s="4">
        <v>96.564260000000004</v>
      </c>
      <c r="L90" s="4">
        <v>1580</v>
      </c>
      <c r="M90" s="4"/>
      <c r="N90" s="4">
        <v>126.12479999999999</v>
      </c>
      <c r="O90" s="4">
        <v>415.2552</v>
      </c>
      <c r="P90" s="4">
        <v>1E-3</v>
      </c>
      <c r="Q90" s="4">
        <v>88.462540000000004</v>
      </c>
      <c r="R90" s="4">
        <v>120.001</v>
      </c>
      <c r="S90" s="4">
        <v>156.99019999999999</v>
      </c>
      <c r="T90" s="4">
        <v>0.68528310000000003</v>
      </c>
      <c r="U90" s="4">
        <v>4.6915649999999998</v>
      </c>
      <c r="V90" s="4">
        <v>62.642740000000003</v>
      </c>
      <c r="W90" s="4">
        <v>314</v>
      </c>
      <c r="X90" s="4"/>
      <c r="Y90" s="4">
        <v>132.48320000000001</v>
      </c>
      <c r="Z90" s="4">
        <v>169.31139999999999</v>
      </c>
      <c r="AA90" s="4">
        <v>94.910089999999997</v>
      </c>
      <c r="AB90" s="4">
        <v>108.5536</v>
      </c>
      <c r="AC90" s="4">
        <v>131.06139999999999</v>
      </c>
      <c r="AD90" s="4">
        <v>160.001</v>
      </c>
      <c r="AE90" s="4">
        <v>1.4057200000000001E-2</v>
      </c>
      <c r="AF90" s="4">
        <v>1.3679380000000001</v>
      </c>
      <c r="AG90" s="4">
        <v>30.414210000000001</v>
      </c>
      <c r="AH90" s="4">
        <v>6</v>
      </c>
      <c r="AI90" s="4"/>
      <c r="AJ90" s="4">
        <v>122.2174</v>
      </c>
      <c r="AK90" s="4">
        <v>422.72829999999999</v>
      </c>
      <c r="AL90" s="4">
        <v>1E-3</v>
      </c>
      <c r="AM90" s="4">
        <v>57.642189999999999</v>
      </c>
      <c r="AN90" s="4">
        <v>118.6943</v>
      </c>
      <c r="AO90" s="4">
        <v>170.5635</v>
      </c>
      <c r="AP90" s="4">
        <v>0.77283429999999997</v>
      </c>
      <c r="AQ90" s="4">
        <v>3.7369659999999998</v>
      </c>
      <c r="AR90" s="4">
        <v>91.684209999999993</v>
      </c>
      <c r="AS90" s="4">
        <v>1900</v>
      </c>
      <c r="AU90" s="4">
        <v>122.2174</v>
      </c>
      <c r="AV90" s="4">
        <v>121.4019</v>
      </c>
      <c r="AW90" s="4">
        <v>126.12479999999999</v>
      </c>
      <c r="AX90" s="4">
        <v>132.48320000000001</v>
      </c>
    </row>
    <row r="91" spans="1:50" ht="15" x14ac:dyDescent="0.15">
      <c r="A91" s="4" t="s">
        <v>7</v>
      </c>
      <c r="B91" s="4"/>
      <c r="C91" s="4">
        <v>151.34690000000001</v>
      </c>
      <c r="D91" s="4">
        <v>264.75510000000003</v>
      </c>
      <c r="E91" s="4">
        <v>64.584339999999997</v>
      </c>
      <c r="F91" s="4">
        <v>93.917670000000001</v>
      </c>
      <c r="G91" s="4">
        <v>143.876</v>
      </c>
      <c r="H91" s="4">
        <v>203.2302</v>
      </c>
      <c r="I91" s="4">
        <v>0.36189270000000001</v>
      </c>
      <c r="J91" s="4">
        <v>1.915025</v>
      </c>
      <c r="K91" s="4">
        <v>65.866110000000006</v>
      </c>
      <c r="L91" s="4">
        <v>1580</v>
      </c>
      <c r="M91" s="4"/>
      <c r="N91" s="4">
        <v>153.02209999999999</v>
      </c>
      <c r="O91" s="4">
        <v>264.75510000000003</v>
      </c>
      <c r="P91" s="4">
        <v>64.584339999999997</v>
      </c>
      <c r="Q91" s="4">
        <v>98.001000000000005</v>
      </c>
      <c r="R91" s="4">
        <v>155.46770000000001</v>
      </c>
      <c r="S91" s="4">
        <v>204.44540000000001</v>
      </c>
      <c r="T91" s="4">
        <v>0.15212909999999999</v>
      </c>
      <c r="U91" s="4">
        <v>1.73617</v>
      </c>
      <c r="V91" s="4">
        <v>58.75629</v>
      </c>
      <c r="W91" s="4">
        <v>314</v>
      </c>
      <c r="X91" s="4"/>
      <c r="Y91" s="4">
        <v>164.983</v>
      </c>
      <c r="Z91" s="4">
        <v>233.8192</v>
      </c>
      <c r="AA91" s="4">
        <v>109.3343</v>
      </c>
      <c r="AB91" s="4">
        <v>122.001</v>
      </c>
      <c r="AC91" s="4">
        <v>152.4144</v>
      </c>
      <c r="AD91" s="4">
        <v>219.91480000000001</v>
      </c>
      <c r="AE91" s="4">
        <v>0.241867</v>
      </c>
      <c r="AF91" s="4">
        <v>1.3286899999999999</v>
      </c>
      <c r="AG91" s="4">
        <v>54.113709999999998</v>
      </c>
      <c r="AH91" s="4">
        <v>6</v>
      </c>
      <c r="AI91" s="4"/>
      <c r="AJ91" s="4">
        <v>151.66679999999999</v>
      </c>
      <c r="AK91" s="4">
        <v>264.75510000000003</v>
      </c>
      <c r="AL91" s="4">
        <v>64.584339999999997</v>
      </c>
      <c r="AM91" s="4">
        <v>95.001000000000005</v>
      </c>
      <c r="AN91" s="4">
        <v>144.5309</v>
      </c>
      <c r="AO91" s="4">
        <v>203.51949999999999</v>
      </c>
      <c r="AP91" s="4">
        <v>0.33361190000000002</v>
      </c>
      <c r="AQ91" s="4">
        <v>1.9031670000000001</v>
      </c>
      <c r="AR91" s="4">
        <v>64.691360000000003</v>
      </c>
      <c r="AS91" s="4">
        <v>1900</v>
      </c>
      <c r="AU91" s="4">
        <v>151.66679999999999</v>
      </c>
      <c r="AV91" s="4">
        <v>151.34690000000001</v>
      </c>
      <c r="AW91" s="4">
        <v>153.02209999999999</v>
      </c>
      <c r="AX91" s="4">
        <v>164.983</v>
      </c>
    </row>
    <row r="92" spans="1:50" ht="15" x14ac:dyDescent="0.15">
      <c r="A92" s="4" t="s">
        <v>8</v>
      </c>
      <c r="B92" s="4"/>
      <c r="C92" s="4">
        <v>137.75640000000001</v>
      </c>
      <c r="D92" s="4">
        <v>618.00099999999998</v>
      </c>
      <c r="E92" s="4">
        <v>1E-3</v>
      </c>
      <c r="F92" s="4">
        <v>76.364630000000005</v>
      </c>
      <c r="G92" s="4">
        <v>115.001</v>
      </c>
      <c r="H92" s="4">
        <v>177.9177</v>
      </c>
      <c r="I92" s="4">
        <v>2.0956809999999999</v>
      </c>
      <c r="J92" s="4">
        <v>9.0208189999999995</v>
      </c>
      <c r="K92" s="4">
        <v>103.8618</v>
      </c>
      <c r="L92" s="4">
        <v>1579</v>
      </c>
      <c r="M92" s="4"/>
      <c r="N92" s="4">
        <v>108.9914</v>
      </c>
      <c r="O92" s="4">
        <v>618.00099999999998</v>
      </c>
      <c r="P92" s="4">
        <v>1E-3</v>
      </c>
      <c r="Q92" s="4">
        <v>53.691479999999999</v>
      </c>
      <c r="R92" s="4">
        <v>100.7353</v>
      </c>
      <c r="S92" s="4">
        <v>155.42959999999999</v>
      </c>
      <c r="T92" s="4">
        <v>2.398596</v>
      </c>
      <c r="U92" s="4">
        <v>16.23105</v>
      </c>
      <c r="V92" s="4">
        <v>73.948499999999996</v>
      </c>
      <c r="W92" s="4">
        <v>314</v>
      </c>
      <c r="X92" s="4"/>
      <c r="Y92" s="4">
        <v>41.722920000000002</v>
      </c>
      <c r="Z92" s="4">
        <v>151.42959999999999</v>
      </c>
      <c r="AA92" s="4">
        <v>5.8176670000000001</v>
      </c>
      <c r="AB92" s="4">
        <v>14.688499999999999</v>
      </c>
      <c r="AC92" s="4">
        <v>18.63195</v>
      </c>
      <c r="AD92" s="4">
        <v>41.137839999999997</v>
      </c>
      <c r="AE92" s="4">
        <v>1.61822</v>
      </c>
      <c r="AF92" s="4">
        <v>3.8704710000000002</v>
      </c>
      <c r="AG92" s="4">
        <v>55.006250000000001</v>
      </c>
      <c r="AH92" s="4">
        <v>6</v>
      </c>
      <c r="AI92" s="4"/>
      <c r="AJ92" s="4">
        <v>132.69669999999999</v>
      </c>
      <c r="AK92" s="4">
        <v>618.00099999999998</v>
      </c>
      <c r="AL92" s="4">
        <v>1E-3</v>
      </c>
      <c r="AM92" s="4">
        <v>70.589230000000001</v>
      </c>
      <c r="AN92" s="4">
        <v>111.2205</v>
      </c>
      <c r="AO92" s="4">
        <v>173.0402</v>
      </c>
      <c r="AP92" s="4">
        <v>2.1716500000000001</v>
      </c>
      <c r="AQ92" s="4">
        <v>9.7808890000000002</v>
      </c>
      <c r="AR92" s="4">
        <v>100.0937</v>
      </c>
      <c r="AS92" s="4">
        <v>1899</v>
      </c>
      <c r="AU92" s="4">
        <v>132.69669999999999</v>
      </c>
      <c r="AV92" s="4">
        <v>137.75640000000001</v>
      </c>
      <c r="AW92" s="4">
        <v>108.9914</v>
      </c>
      <c r="AX92" s="4">
        <v>41.722920000000002</v>
      </c>
    </row>
    <row r="93" spans="1:50" ht="15" x14ac:dyDescent="0.15">
      <c r="A93" s="4" t="s">
        <v>9</v>
      </c>
      <c r="B93" s="4"/>
      <c r="C93" s="4">
        <v>0.1189873</v>
      </c>
      <c r="D93" s="4">
        <v>1</v>
      </c>
      <c r="E93" s="4">
        <v>0</v>
      </c>
      <c r="F93" s="4">
        <v>0</v>
      </c>
      <c r="G93" s="4">
        <v>0</v>
      </c>
      <c r="H93" s="4">
        <v>0</v>
      </c>
      <c r="I93" s="4">
        <v>2.3535740000000001</v>
      </c>
      <c r="J93" s="4">
        <v>6.5393129999999999</v>
      </c>
      <c r="K93" s="4">
        <v>0.3238761</v>
      </c>
      <c r="L93" s="4">
        <v>1580</v>
      </c>
      <c r="M93" s="4"/>
      <c r="N93" s="4">
        <v>0.14012740000000001</v>
      </c>
      <c r="O93" s="4">
        <v>1</v>
      </c>
      <c r="P93" s="4">
        <v>0</v>
      </c>
      <c r="Q93" s="4">
        <v>0</v>
      </c>
      <c r="R93" s="4">
        <v>0</v>
      </c>
      <c r="S93" s="4">
        <v>0</v>
      </c>
      <c r="T93" s="4">
        <v>2.0734819999999998</v>
      </c>
      <c r="U93" s="4">
        <v>5.2993269999999999</v>
      </c>
      <c r="V93" s="4">
        <v>0.34767320000000002</v>
      </c>
      <c r="W93" s="4">
        <v>314</v>
      </c>
      <c r="X93" s="4"/>
      <c r="Y93" s="4">
        <v>0.1666667</v>
      </c>
      <c r="Z93" s="4">
        <v>1</v>
      </c>
      <c r="AA93" s="4">
        <v>0</v>
      </c>
      <c r="AB93" s="4">
        <v>0</v>
      </c>
      <c r="AC93" s="4">
        <v>0</v>
      </c>
      <c r="AD93" s="4">
        <v>0</v>
      </c>
      <c r="AE93" s="4">
        <v>1.7888539999999999</v>
      </c>
      <c r="AF93" s="4">
        <v>4.2</v>
      </c>
      <c r="AG93" s="4">
        <v>0.40824830000000001</v>
      </c>
      <c r="AH93" s="4">
        <v>6</v>
      </c>
      <c r="AI93" s="4"/>
      <c r="AJ93" s="4">
        <v>0.12263159999999999</v>
      </c>
      <c r="AK93" s="4">
        <v>1</v>
      </c>
      <c r="AL93" s="4">
        <v>0</v>
      </c>
      <c r="AM93" s="4">
        <v>0</v>
      </c>
      <c r="AN93" s="4">
        <v>0</v>
      </c>
      <c r="AO93" s="4">
        <v>0</v>
      </c>
      <c r="AP93" s="4">
        <v>2.3009300000000001</v>
      </c>
      <c r="AQ93" s="4">
        <v>6.2942780000000003</v>
      </c>
      <c r="AR93" s="4">
        <v>0.32810020000000001</v>
      </c>
      <c r="AS93" s="4">
        <v>1900</v>
      </c>
      <c r="AU93" s="4">
        <v>0.12263159999999999</v>
      </c>
      <c r="AV93" s="4">
        <v>0.1189873</v>
      </c>
      <c r="AW93" s="4">
        <v>0.14012740000000001</v>
      </c>
      <c r="AX93" s="4">
        <v>0.1666667</v>
      </c>
    </row>
    <row r="94" spans="1:50" ht="15" x14ac:dyDescent="0.15">
      <c r="A94" s="4" t="s">
        <v>10</v>
      </c>
      <c r="B94" s="4"/>
      <c r="C94" s="4">
        <v>0.83626239999999996</v>
      </c>
      <c r="D94" s="4">
        <v>8.5</v>
      </c>
      <c r="E94" s="4">
        <v>0</v>
      </c>
      <c r="F94" s="4">
        <v>0.4</v>
      </c>
      <c r="G94" s="4">
        <v>0.66666669999999995</v>
      </c>
      <c r="H94" s="4">
        <v>1</v>
      </c>
      <c r="I94" s="4">
        <v>4.323334</v>
      </c>
      <c r="J94" s="4">
        <v>32.555160000000001</v>
      </c>
      <c r="K94" s="4">
        <v>0.76599050000000002</v>
      </c>
      <c r="L94" s="4">
        <v>1580</v>
      </c>
      <c r="M94" s="4"/>
      <c r="N94" s="4">
        <v>1.950061</v>
      </c>
      <c r="O94" s="4">
        <v>14.1</v>
      </c>
      <c r="P94" s="4">
        <v>0.18181820000000001</v>
      </c>
      <c r="Q94" s="4">
        <v>0.7</v>
      </c>
      <c r="R94" s="4">
        <v>1.1000000000000001</v>
      </c>
      <c r="S94" s="4">
        <v>2.3333330000000001</v>
      </c>
      <c r="T94" s="4">
        <v>2.4394659999999999</v>
      </c>
      <c r="U94" s="4">
        <v>10.27347</v>
      </c>
      <c r="V94" s="4">
        <v>2.067774</v>
      </c>
      <c r="W94" s="4">
        <v>314</v>
      </c>
      <c r="X94" s="4"/>
      <c r="Y94" s="4">
        <v>5.64696</v>
      </c>
      <c r="Z94" s="4">
        <v>11.875</v>
      </c>
      <c r="AA94" s="4">
        <v>0.75675680000000001</v>
      </c>
      <c r="AB94" s="4">
        <v>1.5</v>
      </c>
      <c r="AC94" s="4">
        <v>4.95</v>
      </c>
      <c r="AD94" s="4">
        <v>9.85</v>
      </c>
      <c r="AE94" s="4">
        <v>0.14718149999999999</v>
      </c>
      <c r="AF94" s="4">
        <v>1.2306220000000001</v>
      </c>
      <c r="AG94" s="4">
        <v>4.9189819999999997</v>
      </c>
      <c r="AH94" s="4">
        <v>6</v>
      </c>
      <c r="AI94" s="4"/>
      <c r="AJ94" s="4">
        <v>1.0355240000000001</v>
      </c>
      <c r="AK94" s="4">
        <v>14.1</v>
      </c>
      <c r="AL94" s="4">
        <v>0</v>
      </c>
      <c r="AM94" s="4">
        <v>0.45</v>
      </c>
      <c r="AN94" s="4">
        <v>0.71132479999999998</v>
      </c>
      <c r="AO94" s="4">
        <v>1.1000000000000001</v>
      </c>
      <c r="AP94" s="4">
        <v>4.4656459999999996</v>
      </c>
      <c r="AQ94" s="4">
        <v>30.246839999999999</v>
      </c>
      <c r="AR94" s="4">
        <v>1.2226330000000001</v>
      </c>
      <c r="AS94" s="4">
        <v>1900</v>
      </c>
      <c r="AU94" s="4">
        <v>1.0355240000000001</v>
      </c>
      <c r="AV94" s="4">
        <v>0.83626239999999996</v>
      </c>
      <c r="AW94" s="4">
        <v>1.950061</v>
      </c>
      <c r="AX94" s="4">
        <v>5.64696</v>
      </c>
    </row>
    <row r="95" spans="1:50" ht="15" x14ac:dyDescent="0.15">
      <c r="A95" s="4" t="s">
        <v>11</v>
      </c>
      <c r="B95" s="4"/>
      <c r="C95" s="4">
        <v>0.71089400000000003</v>
      </c>
      <c r="D95" s="4">
        <v>2.5</v>
      </c>
      <c r="E95" s="4">
        <v>0</v>
      </c>
      <c r="F95" s="4">
        <v>0.5</v>
      </c>
      <c r="G95" s="4">
        <v>0.66666669999999995</v>
      </c>
      <c r="H95" s="4">
        <v>1</v>
      </c>
      <c r="I95" s="4">
        <v>1.409151</v>
      </c>
      <c r="J95" s="4">
        <v>9.9508299999999998</v>
      </c>
      <c r="K95" s="4">
        <v>0.31821339999999998</v>
      </c>
      <c r="L95" s="4">
        <v>1580</v>
      </c>
      <c r="M95" s="4"/>
      <c r="N95" s="4">
        <v>0.75738450000000002</v>
      </c>
      <c r="O95" s="4">
        <v>2.5</v>
      </c>
      <c r="P95" s="4">
        <v>0</v>
      </c>
      <c r="Q95" s="4">
        <v>0.5</v>
      </c>
      <c r="R95" s="4">
        <v>0.75</v>
      </c>
      <c r="S95" s="4">
        <v>1</v>
      </c>
      <c r="T95" s="4">
        <v>1.6934940000000001</v>
      </c>
      <c r="U95" s="4">
        <v>11.24081</v>
      </c>
      <c r="V95" s="4">
        <v>0.31121120000000002</v>
      </c>
      <c r="W95" s="4">
        <v>314</v>
      </c>
      <c r="X95" s="4"/>
      <c r="Y95" s="4">
        <v>0.83333330000000005</v>
      </c>
      <c r="Z95" s="4">
        <v>1</v>
      </c>
      <c r="AA95" s="4">
        <v>0.5</v>
      </c>
      <c r="AB95" s="4">
        <v>0.66666669999999995</v>
      </c>
      <c r="AC95" s="4">
        <v>0.91666669999999995</v>
      </c>
      <c r="AD95" s="4">
        <v>1</v>
      </c>
      <c r="AE95" s="4">
        <v>-0.64951899999999996</v>
      </c>
      <c r="AF95" s="4">
        <v>1.875</v>
      </c>
      <c r="AG95" s="4">
        <v>0.21081849999999999</v>
      </c>
      <c r="AH95" s="4">
        <v>6</v>
      </c>
      <c r="AI95" s="4"/>
      <c r="AJ95" s="4">
        <v>0.71896380000000004</v>
      </c>
      <c r="AK95" s="4">
        <v>2.5</v>
      </c>
      <c r="AL95" s="4">
        <v>0</v>
      </c>
      <c r="AM95" s="4">
        <v>0.5</v>
      </c>
      <c r="AN95" s="4">
        <v>0.66666669999999995</v>
      </c>
      <c r="AO95" s="4">
        <v>1</v>
      </c>
      <c r="AP95" s="4">
        <v>1.441155</v>
      </c>
      <c r="AQ95" s="4">
        <v>10.116910000000001</v>
      </c>
      <c r="AR95" s="4">
        <v>0.31720140000000002</v>
      </c>
      <c r="AS95" s="4">
        <v>1900</v>
      </c>
      <c r="AU95" s="4">
        <v>0.71896380000000004</v>
      </c>
      <c r="AV95" s="4">
        <v>0.71089400000000003</v>
      </c>
      <c r="AW95" s="4">
        <v>0.75738450000000002</v>
      </c>
      <c r="AX95" s="4">
        <v>0.83333330000000005</v>
      </c>
    </row>
    <row r="96" spans="1:50" ht="15" x14ac:dyDescent="0.15">
      <c r="A96" s="4" t="s">
        <v>12</v>
      </c>
      <c r="B96" s="4"/>
      <c r="C96" s="4">
        <v>0.73179439999999996</v>
      </c>
      <c r="D96" s="4">
        <v>1</v>
      </c>
      <c r="E96" s="4">
        <v>0</v>
      </c>
      <c r="F96" s="4">
        <v>0.61023769999999999</v>
      </c>
      <c r="G96" s="4">
        <v>0.8076584</v>
      </c>
      <c r="H96" s="4">
        <v>0.92186809999999997</v>
      </c>
      <c r="I96" s="4">
        <v>-1.1576850000000001</v>
      </c>
      <c r="J96" s="4">
        <v>3.5831409999999999</v>
      </c>
      <c r="K96" s="4">
        <v>0.24186289999999999</v>
      </c>
      <c r="L96" s="4">
        <v>1580</v>
      </c>
      <c r="M96" s="4"/>
      <c r="N96" s="4">
        <v>0.57141649999999999</v>
      </c>
      <c r="O96" s="4">
        <v>0.97834739999999998</v>
      </c>
      <c r="P96" s="4">
        <v>0</v>
      </c>
      <c r="Q96" s="4">
        <v>0.37082280000000001</v>
      </c>
      <c r="R96" s="4">
        <v>0.63114179999999998</v>
      </c>
      <c r="S96" s="4">
        <v>0.75639429999999996</v>
      </c>
      <c r="T96" s="4">
        <v>-0.41762749999999998</v>
      </c>
      <c r="U96" s="4">
        <v>2.0950709999999999</v>
      </c>
      <c r="V96" s="4">
        <v>0.24070929999999999</v>
      </c>
      <c r="W96" s="4">
        <v>314</v>
      </c>
      <c r="X96" s="4"/>
      <c r="Y96" s="4">
        <v>0.24264820000000001</v>
      </c>
      <c r="Z96" s="4">
        <v>0.72935799999999995</v>
      </c>
      <c r="AA96" s="4">
        <v>5.9359099999999998E-2</v>
      </c>
      <c r="AB96" s="4">
        <v>8.2394300000000004E-2</v>
      </c>
      <c r="AC96" s="4">
        <v>9.4270199999999998E-2</v>
      </c>
      <c r="AD96" s="4">
        <v>0.39623750000000002</v>
      </c>
      <c r="AE96" s="4">
        <v>1.13975</v>
      </c>
      <c r="AF96" s="4">
        <v>2.6942270000000001</v>
      </c>
      <c r="AG96" s="4">
        <v>0.26974239999999999</v>
      </c>
      <c r="AH96" s="4">
        <v>6</v>
      </c>
      <c r="AI96" s="4"/>
      <c r="AJ96" s="4">
        <v>0.70374519999999996</v>
      </c>
      <c r="AK96" s="4">
        <v>1</v>
      </c>
      <c r="AL96" s="4">
        <v>0</v>
      </c>
      <c r="AM96" s="4">
        <v>0.56324560000000001</v>
      </c>
      <c r="AN96" s="4">
        <v>0.77300570000000002</v>
      </c>
      <c r="AO96" s="4">
        <v>0.90677319999999995</v>
      </c>
      <c r="AP96" s="4">
        <v>-0.96793039999999997</v>
      </c>
      <c r="AQ96" s="4">
        <v>3.0449999999999999</v>
      </c>
      <c r="AR96" s="4">
        <v>0.25020720000000002</v>
      </c>
      <c r="AS96" s="4">
        <v>1900</v>
      </c>
      <c r="AU96" s="4">
        <v>0.70374519999999996</v>
      </c>
      <c r="AV96" s="4">
        <v>0.73179439999999996</v>
      </c>
      <c r="AW96" s="4">
        <v>0.57141649999999999</v>
      </c>
      <c r="AX96" s="4">
        <v>0.24264820000000001</v>
      </c>
    </row>
    <row r="97" spans="1:50" ht="15" x14ac:dyDescent="0.15">
      <c r="A97" s="4" t="s">
        <v>14</v>
      </c>
      <c r="B97" s="4"/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 t="s">
        <v>120</v>
      </c>
      <c r="J97" s="4" t="s">
        <v>120</v>
      </c>
      <c r="K97" s="4">
        <v>0</v>
      </c>
      <c r="L97" s="4">
        <v>1580</v>
      </c>
      <c r="M97" s="4"/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 t="s">
        <v>120</v>
      </c>
      <c r="U97" s="4" t="s">
        <v>120</v>
      </c>
      <c r="V97" s="4">
        <v>0</v>
      </c>
      <c r="W97" s="4">
        <v>314</v>
      </c>
      <c r="X97" s="4"/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 t="s">
        <v>120</v>
      </c>
      <c r="AF97" s="4" t="s">
        <v>120</v>
      </c>
      <c r="AG97" s="4">
        <v>0</v>
      </c>
      <c r="AH97" s="4">
        <v>6</v>
      </c>
      <c r="AI97" s="4"/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 t="s">
        <v>120</v>
      </c>
      <c r="AQ97" s="4" t="s">
        <v>120</v>
      </c>
      <c r="AR97" s="4">
        <v>0</v>
      </c>
      <c r="AS97" s="4">
        <v>1900</v>
      </c>
      <c r="AU97" s="4">
        <v>0</v>
      </c>
      <c r="AV97" s="4">
        <v>0</v>
      </c>
      <c r="AW97" s="4">
        <v>0</v>
      </c>
      <c r="AX97" s="4">
        <v>0</v>
      </c>
    </row>
    <row r="98" spans="1:50" ht="15" x14ac:dyDescent="0.15">
      <c r="A98" s="4" t="s">
        <v>15</v>
      </c>
      <c r="B98" s="4"/>
      <c r="C98" s="4">
        <v>54.700270000000003</v>
      </c>
      <c r="D98" s="4">
        <v>54.700270000000003</v>
      </c>
      <c r="E98" s="4">
        <v>54.700270000000003</v>
      </c>
      <c r="F98" s="4">
        <v>54.700270000000003</v>
      </c>
      <c r="G98" s="4">
        <v>54.700270000000003</v>
      </c>
      <c r="H98" s="4">
        <v>54.700270000000003</v>
      </c>
      <c r="I98" s="4" t="s">
        <v>120</v>
      </c>
      <c r="J98" s="4" t="s">
        <v>120</v>
      </c>
      <c r="K98" s="4">
        <v>0</v>
      </c>
      <c r="L98" s="4">
        <v>1580</v>
      </c>
      <c r="M98" s="4"/>
      <c r="N98" s="4">
        <v>54.700270000000003</v>
      </c>
      <c r="O98" s="4">
        <v>54.700270000000003</v>
      </c>
      <c r="P98" s="4">
        <v>54.700270000000003</v>
      </c>
      <c r="Q98" s="4">
        <v>54.700270000000003</v>
      </c>
      <c r="R98" s="4">
        <v>54.700270000000003</v>
      </c>
      <c r="S98" s="4">
        <v>54.700270000000003</v>
      </c>
      <c r="T98" s="4" t="s">
        <v>120</v>
      </c>
      <c r="U98" s="4" t="s">
        <v>120</v>
      </c>
      <c r="V98" s="4">
        <v>0</v>
      </c>
      <c r="W98" s="4">
        <v>314</v>
      </c>
      <c r="X98" s="4"/>
      <c r="Y98" s="4">
        <v>54.700270000000003</v>
      </c>
      <c r="Z98" s="4">
        <v>54.700270000000003</v>
      </c>
      <c r="AA98" s="4">
        <v>54.700270000000003</v>
      </c>
      <c r="AB98" s="4">
        <v>54.700270000000003</v>
      </c>
      <c r="AC98" s="4">
        <v>54.700270000000003</v>
      </c>
      <c r="AD98" s="4">
        <v>54.700270000000003</v>
      </c>
      <c r="AE98" s="4" t="s">
        <v>120</v>
      </c>
      <c r="AF98" s="4" t="s">
        <v>120</v>
      </c>
      <c r="AG98" s="4">
        <v>0</v>
      </c>
      <c r="AH98" s="4">
        <v>6</v>
      </c>
      <c r="AI98" s="4"/>
      <c r="AJ98" s="4">
        <v>54.700270000000003</v>
      </c>
      <c r="AK98" s="4">
        <v>54.700270000000003</v>
      </c>
      <c r="AL98" s="4">
        <v>54.700270000000003</v>
      </c>
      <c r="AM98" s="4">
        <v>54.700270000000003</v>
      </c>
      <c r="AN98" s="4">
        <v>54.700270000000003</v>
      </c>
      <c r="AO98" s="4">
        <v>54.700270000000003</v>
      </c>
      <c r="AP98" s="4" t="s">
        <v>120</v>
      </c>
      <c r="AQ98" s="4" t="s">
        <v>120</v>
      </c>
      <c r="AR98" s="4">
        <v>0</v>
      </c>
      <c r="AS98" s="4">
        <v>1900</v>
      </c>
      <c r="AU98" s="4">
        <v>54.700270000000003</v>
      </c>
      <c r="AV98" s="4">
        <v>54.700270000000003</v>
      </c>
      <c r="AW98" s="4">
        <v>54.700270000000003</v>
      </c>
      <c r="AX98" s="4">
        <v>54.700270000000003</v>
      </c>
    </row>
    <row r="99" spans="1:50" ht="15" x14ac:dyDescent="0.15">
      <c r="A99" s="4" t="s">
        <v>16</v>
      </c>
      <c r="B99" s="4"/>
      <c r="C99" s="4">
        <v>6.644279</v>
      </c>
      <c r="D99" s="4">
        <v>6.644279</v>
      </c>
      <c r="E99" s="4">
        <v>6.644279</v>
      </c>
      <c r="F99" s="4">
        <v>6.644279</v>
      </c>
      <c r="G99" s="4">
        <v>6.644279</v>
      </c>
      <c r="H99" s="4">
        <v>6.644279</v>
      </c>
      <c r="I99" s="4" t="s">
        <v>120</v>
      </c>
      <c r="J99" s="4" t="s">
        <v>120</v>
      </c>
      <c r="K99" s="4">
        <v>0</v>
      </c>
      <c r="L99" s="4">
        <v>1580</v>
      </c>
      <c r="M99" s="4"/>
      <c r="N99" s="4">
        <v>6.644279</v>
      </c>
      <c r="O99" s="4">
        <v>6.644279</v>
      </c>
      <c r="P99" s="4">
        <v>6.644279</v>
      </c>
      <c r="Q99" s="4">
        <v>6.644279</v>
      </c>
      <c r="R99" s="4">
        <v>6.644279</v>
      </c>
      <c r="S99" s="4">
        <v>6.644279</v>
      </c>
      <c r="T99" s="4" t="s">
        <v>120</v>
      </c>
      <c r="U99" s="4" t="s">
        <v>120</v>
      </c>
      <c r="V99" s="4">
        <v>0</v>
      </c>
      <c r="W99" s="4">
        <v>314</v>
      </c>
      <c r="X99" s="4"/>
      <c r="Y99" s="4">
        <v>6.644279</v>
      </c>
      <c r="Z99" s="4">
        <v>6.644279</v>
      </c>
      <c r="AA99" s="4">
        <v>6.644279</v>
      </c>
      <c r="AB99" s="4">
        <v>6.644279</v>
      </c>
      <c r="AC99" s="4">
        <v>6.644279</v>
      </c>
      <c r="AD99" s="4">
        <v>6.644279</v>
      </c>
      <c r="AE99" s="4" t="s">
        <v>120</v>
      </c>
      <c r="AF99" s="4" t="s">
        <v>120</v>
      </c>
      <c r="AG99" s="4">
        <v>0</v>
      </c>
      <c r="AH99" s="4">
        <v>6</v>
      </c>
      <c r="AI99" s="4"/>
      <c r="AJ99" s="4">
        <v>6.644279</v>
      </c>
      <c r="AK99" s="4">
        <v>6.644279</v>
      </c>
      <c r="AL99" s="4">
        <v>6.644279</v>
      </c>
      <c r="AM99" s="4">
        <v>6.644279</v>
      </c>
      <c r="AN99" s="4">
        <v>6.644279</v>
      </c>
      <c r="AO99" s="4">
        <v>6.644279</v>
      </c>
      <c r="AP99" s="4" t="s">
        <v>120</v>
      </c>
      <c r="AQ99" s="4" t="s">
        <v>120</v>
      </c>
      <c r="AR99" s="4">
        <v>0</v>
      </c>
      <c r="AS99" s="4">
        <v>1900</v>
      </c>
      <c r="AU99" s="4">
        <v>6.644279</v>
      </c>
      <c r="AV99" s="4">
        <v>6.644279</v>
      </c>
      <c r="AW99" s="4">
        <v>6.644279</v>
      </c>
      <c r="AX99" s="4">
        <v>6.644279</v>
      </c>
    </row>
    <row r="100" spans="1:50" ht="15" x14ac:dyDescent="0.15">
      <c r="A100" s="4" t="s">
        <v>17</v>
      </c>
      <c r="B100" s="4"/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 t="s">
        <v>120</v>
      </c>
      <c r="J100" s="4" t="s">
        <v>120</v>
      </c>
      <c r="K100" s="4">
        <v>0</v>
      </c>
      <c r="L100" s="4">
        <v>1580</v>
      </c>
      <c r="M100" s="4"/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 t="s">
        <v>120</v>
      </c>
      <c r="U100" s="4" t="s">
        <v>120</v>
      </c>
      <c r="V100" s="4">
        <v>0</v>
      </c>
      <c r="W100" s="4">
        <v>314</v>
      </c>
      <c r="X100" s="4"/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 t="s">
        <v>120</v>
      </c>
      <c r="AF100" s="4" t="s">
        <v>120</v>
      </c>
      <c r="AG100" s="4">
        <v>0</v>
      </c>
      <c r="AH100" s="4">
        <v>6</v>
      </c>
      <c r="AI100" s="4"/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 t="s">
        <v>120</v>
      </c>
      <c r="AQ100" s="4" t="s">
        <v>120</v>
      </c>
      <c r="AR100" s="4">
        <v>0</v>
      </c>
      <c r="AS100" s="4">
        <v>1900</v>
      </c>
      <c r="AU100" s="4">
        <v>0</v>
      </c>
      <c r="AV100" s="4">
        <v>0</v>
      </c>
      <c r="AW100" s="4">
        <v>0</v>
      </c>
      <c r="AX100" s="4">
        <v>0</v>
      </c>
    </row>
    <row r="101" spans="1:50" ht="15" x14ac:dyDescent="0.15">
      <c r="A101" s="4" t="s">
        <v>18</v>
      </c>
      <c r="B101" s="4"/>
      <c r="C101" s="4">
        <v>4</v>
      </c>
      <c r="D101" s="4">
        <v>4</v>
      </c>
      <c r="E101" s="4">
        <v>4</v>
      </c>
      <c r="F101" s="4">
        <v>4</v>
      </c>
      <c r="G101" s="4">
        <v>4</v>
      </c>
      <c r="H101" s="4">
        <v>4</v>
      </c>
      <c r="I101" s="4" t="s">
        <v>120</v>
      </c>
      <c r="J101" s="4" t="s">
        <v>120</v>
      </c>
      <c r="K101" s="4">
        <v>0</v>
      </c>
      <c r="L101" s="4">
        <v>1580</v>
      </c>
      <c r="M101" s="4"/>
      <c r="N101" s="4">
        <v>4</v>
      </c>
      <c r="O101" s="4">
        <v>4</v>
      </c>
      <c r="P101" s="4">
        <v>4</v>
      </c>
      <c r="Q101" s="4">
        <v>4</v>
      </c>
      <c r="R101" s="4">
        <v>4</v>
      </c>
      <c r="S101" s="4">
        <v>4</v>
      </c>
      <c r="T101" s="4" t="s">
        <v>120</v>
      </c>
      <c r="U101" s="4" t="s">
        <v>120</v>
      </c>
      <c r="V101" s="4">
        <v>0</v>
      </c>
      <c r="W101" s="4">
        <v>314</v>
      </c>
      <c r="X101" s="4"/>
      <c r="Y101" s="4">
        <v>4</v>
      </c>
      <c r="Z101" s="4">
        <v>4</v>
      </c>
      <c r="AA101" s="4">
        <v>4</v>
      </c>
      <c r="AB101" s="4">
        <v>4</v>
      </c>
      <c r="AC101" s="4">
        <v>4</v>
      </c>
      <c r="AD101" s="4">
        <v>4</v>
      </c>
      <c r="AE101" s="4" t="s">
        <v>120</v>
      </c>
      <c r="AF101" s="4" t="s">
        <v>120</v>
      </c>
      <c r="AG101" s="4">
        <v>0</v>
      </c>
      <c r="AH101" s="4">
        <v>6</v>
      </c>
      <c r="AI101" s="4"/>
      <c r="AJ101" s="4">
        <v>4</v>
      </c>
      <c r="AK101" s="4">
        <v>4</v>
      </c>
      <c r="AL101" s="4">
        <v>4</v>
      </c>
      <c r="AM101" s="4">
        <v>4</v>
      </c>
      <c r="AN101" s="4">
        <v>4</v>
      </c>
      <c r="AO101" s="4">
        <v>4</v>
      </c>
      <c r="AP101" s="4" t="s">
        <v>120</v>
      </c>
      <c r="AQ101" s="4" t="s">
        <v>120</v>
      </c>
      <c r="AR101" s="4">
        <v>0</v>
      </c>
      <c r="AS101" s="4">
        <v>1900</v>
      </c>
      <c r="AU101" s="4">
        <v>4</v>
      </c>
      <c r="AV101" s="4">
        <v>4</v>
      </c>
      <c r="AW101" s="4">
        <v>4</v>
      </c>
      <c r="AX101" s="4">
        <v>4</v>
      </c>
    </row>
    <row r="102" spans="1:50" ht="15" x14ac:dyDescent="0.15">
      <c r="A102" s="6" t="s">
        <v>19</v>
      </c>
      <c r="B102" s="6"/>
      <c r="C102" s="6">
        <v>0.15569620000000001</v>
      </c>
      <c r="D102" s="6">
        <v>1</v>
      </c>
      <c r="E102" s="6">
        <v>0</v>
      </c>
      <c r="F102" s="6">
        <v>0</v>
      </c>
      <c r="G102" s="6">
        <v>0</v>
      </c>
      <c r="H102" s="6">
        <v>0</v>
      </c>
      <c r="I102" s="6">
        <v>1.8992560000000001</v>
      </c>
      <c r="J102" s="6">
        <v>4.6071720000000003</v>
      </c>
      <c r="K102" s="6">
        <v>0.3626819</v>
      </c>
      <c r="L102" s="6">
        <v>1580</v>
      </c>
      <c r="M102" s="6"/>
      <c r="N102" s="6">
        <v>0.1910828</v>
      </c>
      <c r="O102" s="6">
        <v>1</v>
      </c>
      <c r="P102" s="6">
        <v>0</v>
      </c>
      <c r="Q102" s="6">
        <v>0</v>
      </c>
      <c r="R102" s="6">
        <v>0</v>
      </c>
      <c r="S102" s="6">
        <v>0</v>
      </c>
      <c r="T102" s="6">
        <v>1.5714809999999999</v>
      </c>
      <c r="U102" s="6">
        <v>3.469554</v>
      </c>
      <c r="V102" s="6">
        <v>0.39378170000000001</v>
      </c>
      <c r="W102" s="6">
        <v>314</v>
      </c>
      <c r="X102" s="6"/>
      <c r="Y102" s="6">
        <v>0.3333333</v>
      </c>
      <c r="Z102" s="6">
        <v>1</v>
      </c>
      <c r="AA102" s="6">
        <v>0</v>
      </c>
      <c r="AB102" s="6">
        <v>0</v>
      </c>
      <c r="AC102" s="6">
        <v>0</v>
      </c>
      <c r="AD102" s="6">
        <v>1</v>
      </c>
      <c r="AE102" s="6">
        <v>0.70710680000000004</v>
      </c>
      <c r="AF102" s="6">
        <v>1.5</v>
      </c>
      <c r="AG102" s="6">
        <v>0.51639780000000002</v>
      </c>
      <c r="AH102" s="6">
        <v>6</v>
      </c>
      <c r="AI102" s="6"/>
      <c r="AJ102" s="6">
        <v>0.16210530000000001</v>
      </c>
      <c r="AK102" s="6">
        <v>1</v>
      </c>
      <c r="AL102" s="6">
        <v>0</v>
      </c>
      <c r="AM102" s="6">
        <v>0</v>
      </c>
      <c r="AN102" s="6">
        <v>0</v>
      </c>
      <c r="AO102" s="6">
        <v>0</v>
      </c>
      <c r="AP102" s="6">
        <v>1.8336570000000001</v>
      </c>
      <c r="AQ102" s="6">
        <v>4.3622990000000001</v>
      </c>
      <c r="AR102" s="6">
        <v>0.36864439999999998</v>
      </c>
      <c r="AS102" s="6">
        <v>1900</v>
      </c>
      <c r="AU102" s="6">
        <v>0.16210530000000001</v>
      </c>
      <c r="AV102" s="6">
        <v>0.15569620000000001</v>
      </c>
      <c r="AW102" s="6">
        <v>0.1910828</v>
      </c>
      <c r="AX102" s="6">
        <v>0.3333333</v>
      </c>
    </row>
    <row r="104" spans="1:50" ht="15" x14ac:dyDescent="0.15">
      <c r="A104" s="52" t="s">
        <v>34</v>
      </c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</row>
    <row r="105" spans="1:50" ht="15" x14ac:dyDescent="0.15">
      <c r="A105" s="53" t="s">
        <v>30</v>
      </c>
      <c r="B105" s="3"/>
      <c r="C105" s="3">
        <v>1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>
        <v>2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>
        <v>3</v>
      </c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 t="s">
        <v>13</v>
      </c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1:50" ht="15" x14ac:dyDescent="0.15">
      <c r="A106" s="54"/>
      <c r="B106" s="6"/>
      <c r="C106" s="6" t="s">
        <v>20</v>
      </c>
      <c r="D106" s="6" t="s">
        <v>21</v>
      </c>
      <c r="E106" s="6" t="s">
        <v>22</v>
      </c>
      <c r="F106" s="6" t="s">
        <v>23</v>
      </c>
      <c r="G106" s="6" t="s">
        <v>24</v>
      </c>
      <c r="H106" s="6" t="s">
        <v>25</v>
      </c>
      <c r="I106" s="6" t="s">
        <v>26</v>
      </c>
      <c r="J106" s="6" t="s">
        <v>27</v>
      </c>
      <c r="K106" s="6" t="s">
        <v>28</v>
      </c>
      <c r="L106" s="6" t="s">
        <v>29</v>
      </c>
      <c r="M106" s="6"/>
      <c r="N106" s="6" t="s">
        <v>20</v>
      </c>
      <c r="O106" s="6" t="s">
        <v>21</v>
      </c>
      <c r="P106" s="6" t="s">
        <v>22</v>
      </c>
      <c r="Q106" s="6" t="s">
        <v>23</v>
      </c>
      <c r="R106" s="6" t="s">
        <v>24</v>
      </c>
      <c r="S106" s="6" t="s">
        <v>25</v>
      </c>
      <c r="T106" s="6" t="s">
        <v>26</v>
      </c>
      <c r="U106" s="6" t="s">
        <v>27</v>
      </c>
      <c r="V106" s="6" t="s">
        <v>28</v>
      </c>
      <c r="W106" s="6" t="s">
        <v>29</v>
      </c>
      <c r="X106" s="6"/>
      <c r="Y106" s="6" t="s">
        <v>20</v>
      </c>
      <c r="Z106" s="6" t="s">
        <v>21</v>
      </c>
      <c r="AA106" s="6" t="s">
        <v>22</v>
      </c>
      <c r="AB106" s="6" t="s">
        <v>23</v>
      </c>
      <c r="AC106" s="6" t="s">
        <v>24</v>
      </c>
      <c r="AD106" s="6" t="s">
        <v>25</v>
      </c>
      <c r="AE106" s="6" t="s">
        <v>26</v>
      </c>
      <c r="AF106" s="6" t="s">
        <v>27</v>
      </c>
      <c r="AG106" s="6" t="s">
        <v>28</v>
      </c>
      <c r="AH106" s="6" t="s">
        <v>29</v>
      </c>
      <c r="AI106" s="6"/>
      <c r="AJ106" s="6" t="s">
        <v>20</v>
      </c>
      <c r="AK106" s="6" t="s">
        <v>21</v>
      </c>
      <c r="AL106" s="6" t="s">
        <v>22</v>
      </c>
      <c r="AM106" s="6" t="s">
        <v>23</v>
      </c>
      <c r="AN106" s="6" t="s">
        <v>24</v>
      </c>
      <c r="AO106" s="6" t="s">
        <v>25</v>
      </c>
      <c r="AP106" s="6" t="s">
        <v>26</v>
      </c>
      <c r="AQ106" s="6" t="s">
        <v>27</v>
      </c>
      <c r="AR106" s="6" t="s">
        <v>28</v>
      </c>
      <c r="AS106" s="6" t="s">
        <v>29</v>
      </c>
    </row>
    <row r="107" spans="1:50" ht="15" x14ac:dyDescent="0.15">
      <c r="A107" s="4" t="s">
        <v>0</v>
      </c>
      <c r="B107" s="4"/>
      <c r="C107" s="4">
        <v>483.32479999999998</v>
      </c>
      <c r="D107" s="4">
        <v>833.33339999999998</v>
      </c>
      <c r="E107" s="4">
        <v>291.13929999999999</v>
      </c>
      <c r="F107" s="4">
        <v>400</v>
      </c>
      <c r="G107" s="4">
        <v>471.26440000000002</v>
      </c>
      <c r="H107" s="4">
        <v>544.44449999999995</v>
      </c>
      <c r="I107" s="4">
        <v>0.79689290000000002</v>
      </c>
      <c r="J107" s="4">
        <v>3.4459789999999999</v>
      </c>
      <c r="K107" s="4">
        <v>115.9936</v>
      </c>
      <c r="L107" s="4">
        <v>1521</v>
      </c>
      <c r="M107" s="4"/>
      <c r="N107" s="4">
        <v>478.38229999999999</v>
      </c>
      <c r="O107" s="4">
        <v>794.11770000000001</v>
      </c>
      <c r="P107" s="4">
        <v>291.66669999999999</v>
      </c>
      <c r="Q107" s="4">
        <v>407.69229999999999</v>
      </c>
      <c r="R107" s="4">
        <v>477.27269999999999</v>
      </c>
      <c r="S107" s="4">
        <v>542.10530000000006</v>
      </c>
      <c r="T107" s="4">
        <v>0.46110509999999999</v>
      </c>
      <c r="U107" s="4">
        <v>3.267862</v>
      </c>
      <c r="V107" s="4">
        <v>95.427229999999994</v>
      </c>
      <c r="W107" s="4">
        <v>287</v>
      </c>
      <c r="X107" s="4"/>
      <c r="Y107" s="4">
        <v>500.6696</v>
      </c>
      <c r="Z107" s="4">
        <v>757.57569999999998</v>
      </c>
      <c r="AA107" s="4">
        <v>339.62270000000001</v>
      </c>
      <c r="AB107" s="4">
        <v>428.81650000000002</v>
      </c>
      <c r="AC107" s="4">
        <v>480.67230000000001</v>
      </c>
      <c r="AD107" s="4">
        <v>544.59069999999997</v>
      </c>
      <c r="AE107" s="4">
        <v>0.9402007</v>
      </c>
      <c r="AF107" s="4">
        <v>3.4052880000000001</v>
      </c>
      <c r="AG107" s="4">
        <v>125.274</v>
      </c>
      <c r="AH107" s="4">
        <v>8</v>
      </c>
      <c r="AI107" s="4"/>
      <c r="AJ107" s="4">
        <v>482.62009999999998</v>
      </c>
      <c r="AK107" s="4">
        <v>833.33339999999998</v>
      </c>
      <c r="AL107" s="4">
        <v>291.13929999999999</v>
      </c>
      <c r="AM107" s="4">
        <v>400</v>
      </c>
      <c r="AN107" s="4">
        <v>473.20569999999998</v>
      </c>
      <c r="AO107" s="4">
        <v>543.65700000000004</v>
      </c>
      <c r="AP107" s="4">
        <v>0.77636079999999996</v>
      </c>
      <c r="AQ107" s="4">
        <v>3.4991439999999998</v>
      </c>
      <c r="AR107" s="4">
        <v>112.9949</v>
      </c>
      <c r="AS107" s="4">
        <v>1816</v>
      </c>
      <c r="AU107" s="4">
        <v>482.62009999999998</v>
      </c>
      <c r="AV107" s="4">
        <v>483.32479999999998</v>
      </c>
      <c r="AW107" s="4">
        <v>478.38229999999999</v>
      </c>
      <c r="AX107" s="4">
        <v>500.6696</v>
      </c>
    </row>
    <row r="108" spans="1:50" ht="15" x14ac:dyDescent="0.15">
      <c r="A108" s="4" t="s">
        <v>1</v>
      </c>
      <c r="B108" s="4"/>
      <c r="C108" s="4">
        <v>3.4009200000000002</v>
      </c>
      <c r="D108" s="4">
        <v>9.9</v>
      </c>
      <c r="E108" s="4">
        <v>0.2</v>
      </c>
      <c r="F108" s="4">
        <v>1.6</v>
      </c>
      <c r="G108" s="4">
        <v>2.9</v>
      </c>
      <c r="H108" s="4">
        <v>4.8</v>
      </c>
      <c r="I108" s="4">
        <v>0.9263728</v>
      </c>
      <c r="J108" s="4">
        <v>2.9762490000000001</v>
      </c>
      <c r="K108" s="4">
        <v>2.2919740000000002</v>
      </c>
      <c r="L108" s="4">
        <v>1521</v>
      </c>
      <c r="M108" s="4"/>
      <c r="N108" s="4">
        <v>17.283619999999999</v>
      </c>
      <c r="O108" s="4">
        <v>47</v>
      </c>
      <c r="P108" s="4">
        <v>10</v>
      </c>
      <c r="Q108" s="4">
        <v>12</v>
      </c>
      <c r="R108" s="4">
        <v>14.6</v>
      </c>
      <c r="S108" s="4">
        <v>20</v>
      </c>
      <c r="T108" s="4">
        <v>1.5858300000000001</v>
      </c>
      <c r="U108" s="4">
        <v>5.3246190000000002</v>
      </c>
      <c r="V108" s="4">
        <v>7.6598199999999999</v>
      </c>
      <c r="W108" s="4">
        <v>287</v>
      </c>
      <c r="X108" s="4"/>
      <c r="Y108" s="4">
        <v>70.474999999999994</v>
      </c>
      <c r="Z108" s="4">
        <v>118.5</v>
      </c>
      <c r="AA108" s="4">
        <v>52</v>
      </c>
      <c r="AB108" s="4">
        <v>53.5</v>
      </c>
      <c r="AC108" s="4">
        <v>60.15</v>
      </c>
      <c r="AD108" s="4">
        <v>83</v>
      </c>
      <c r="AE108" s="4">
        <v>1.1719440000000001</v>
      </c>
      <c r="AF108" s="4">
        <v>2.7246410000000001</v>
      </c>
      <c r="AG108" s="4">
        <v>24.872060000000001</v>
      </c>
      <c r="AH108" s="4">
        <v>8</v>
      </c>
      <c r="AI108" s="4"/>
      <c r="AJ108" s="4">
        <v>5.8904189999999996</v>
      </c>
      <c r="AK108" s="4">
        <v>118.5</v>
      </c>
      <c r="AL108" s="4">
        <v>0.2</v>
      </c>
      <c r="AM108" s="4">
        <v>1.9</v>
      </c>
      <c r="AN108" s="4">
        <v>3.4</v>
      </c>
      <c r="AO108" s="4">
        <v>7</v>
      </c>
      <c r="AP108" s="4">
        <v>5.0198169999999998</v>
      </c>
      <c r="AQ108" s="4">
        <v>48.349469999999997</v>
      </c>
      <c r="AR108" s="4">
        <v>7.7546929999999996</v>
      </c>
      <c r="AS108" s="4">
        <v>1816</v>
      </c>
      <c r="AU108" s="4">
        <v>5.8904189999999996</v>
      </c>
      <c r="AV108" s="4">
        <v>3.4009200000000002</v>
      </c>
      <c r="AW108" s="4">
        <v>17.283619999999999</v>
      </c>
      <c r="AX108" s="4">
        <v>70.474999999999994</v>
      </c>
    </row>
    <row r="109" spans="1:50" ht="15" x14ac:dyDescent="0.15">
      <c r="A109" s="4" t="s">
        <v>2</v>
      </c>
      <c r="B109" s="4"/>
      <c r="C109" s="4">
        <v>20.349820000000001</v>
      </c>
      <c r="D109" s="4">
        <v>83.333330000000004</v>
      </c>
      <c r="E109" s="4">
        <v>2.2222219999999999</v>
      </c>
      <c r="F109" s="4">
        <v>11.875</v>
      </c>
      <c r="G109" s="4">
        <v>16.66667</v>
      </c>
      <c r="H109" s="4">
        <v>25</v>
      </c>
      <c r="I109" s="4">
        <v>1.976534</v>
      </c>
      <c r="J109" s="4">
        <v>8.2912490000000005</v>
      </c>
      <c r="K109" s="4">
        <v>13.53134</v>
      </c>
      <c r="L109" s="4">
        <v>1521</v>
      </c>
      <c r="M109" s="4"/>
      <c r="N109" s="4">
        <v>10.349309999999999</v>
      </c>
      <c r="O109" s="4">
        <v>34.375</v>
      </c>
      <c r="P109" s="4">
        <v>2.2222219999999999</v>
      </c>
      <c r="Q109" s="4">
        <v>5.9523809999999999</v>
      </c>
      <c r="R109" s="4">
        <v>9.9290780000000005</v>
      </c>
      <c r="S109" s="4">
        <v>13.33333</v>
      </c>
      <c r="T109" s="4">
        <v>1.0721700000000001</v>
      </c>
      <c r="U109" s="4">
        <v>4.4314850000000003</v>
      </c>
      <c r="V109" s="4">
        <v>6.1258780000000002</v>
      </c>
      <c r="W109" s="4">
        <v>287</v>
      </c>
      <c r="X109" s="4"/>
      <c r="Y109" s="4">
        <v>13.386279999999999</v>
      </c>
      <c r="Z109" s="4">
        <v>75.657899999999998</v>
      </c>
      <c r="AA109" s="4">
        <v>2.8</v>
      </c>
      <c r="AB109" s="4">
        <v>3.780732</v>
      </c>
      <c r="AC109" s="4">
        <v>4.5906469999999997</v>
      </c>
      <c r="AD109" s="4">
        <v>5.944801</v>
      </c>
      <c r="AE109" s="4">
        <v>2.2585229999999998</v>
      </c>
      <c r="AF109" s="4">
        <v>6.1194389999999999</v>
      </c>
      <c r="AG109" s="4">
        <v>25.187349999999999</v>
      </c>
      <c r="AH109" s="4">
        <v>8</v>
      </c>
      <c r="AI109" s="4"/>
      <c r="AJ109" s="4">
        <v>18.738669999999999</v>
      </c>
      <c r="AK109" s="4">
        <v>83.333330000000004</v>
      </c>
      <c r="AL109" s="4">
        <v>2.2222219999999999</v>
      </c>
      <c r="AM109" s="4">
        <v>10</v>
      </c>
      <c r="AN109" s="4">
        <v>15.31973</v>
      </c>
      <c r="AO109" s="4">
        <v>23.33333</v>
      </c>
      <c r="AP109" s="4">
        <v>2.0419830000000001</v>
      </c>
      <c r="AQ109" s="4">
        <v>8.8197279999999996</v>
      </c>
      <c r="AR109" s="4">
        <v>13.233599999999999</v>
      </c>
      <c r="AS109" s="4">
        <v>1816</v>
      </c>
      <c r="AU109" s="4">
        <v>18.738669999999999</v>
      </c>
      <c r="AV109" s="4">
        <v>20.349820000000001</v>
      </c>
      <c r="AW109" s="4">
        <v>10.349309999999999</v>
      </c>
      <c r="AX109" s="4">
        <v>13.386279999999999</v>
      </c>
    </row>
    <row r="110" spans="1:50" ht="15" x14ac:dyDescent="0.15">
      <c r="A110" s="4" t="s">
        <v>3</v>
      </c>
      <c r="B110" s="4"/>
      <c r="C110" s="4">
        <v>20.163689999999999</v>
      </c>
      <c r="D110" s="4">
        <v>83.334329999999994</v>
      </c>
      <c r="E110" s="4">
        <v>1E-3</v>
      </c>
      <c r="F110" s="4">
        <v>11.601000000000001</v>
      </c>
      <c r="G110" s="4">
        <v>16.667670000000001</v>
      </c>
      <c r="H110" s="4">
        <v>25.001000000000001</v>
      </c>
      <c r="I110" s="4">
        <v>1.9621120000000001</v>
      </c>
      <c r="J110" s="4">
        <v>8.2214969999999994</v>
      </c>
      <c r="K110" s="4">
        <v>13.593540000000001</v>
      </c>
      <c r="L110" s="4">
        <v>1521</v>
      </c>
      <c r="M110" s="4"/>
      <c r="N110" s="4">
        <v>10.239739999999999</v>
      </c>
      <c r="O110" s="4">
        <v>34.375999999999998</v>
      </c>
      <c r="P110" s="4">
        <v>2.1676669999999998</v>
      </c>
      <c r="Q110" s="4">
        <v>5.8074519999999996</v>
      </c>
      <c r="R110" s="4">
        <v>9.2867149999999992</v>
      </c>
      <c r="S110" s="4">
        <v>13.33433</v>
      </c>
      <c r="T110" s="4">
        <v>1.1047419999999999</v>
      </c>
      <c r="U110" s="4">
        <v>4.5117659999999997</v>
      </c>
      <c r="V110" s="4">
        <v>6.1010619999999998</v>
      </c>
      <c r="W110" s="4">
        <v>287</v>
      </c>
      <c r="X110" s="4"/>
      <c r="Y110" s="4">
        <v>12.633699999999999</v>
      </c>
      <c r="Z110" s="4">
        <v>74.343109999999996</v>
      </c>
      <c r="AA110" s="4">
        <v>2.0510000000000002</v>
      </c>
      <c r="AB110" s="4">
        <v>3.1173350000000002</v>
      </c>
      <c r="AC110" s="4">
        <v>3.7817319999999999</v>
      </c>
      <c r="AD110" s="4">
        <v>5.4386780000000003</v>
      </c>
      <c r="AE110" s="4">
        <v>2.2577590000000001</v>
      </c>
      <c r="AF110" s="4">
        <v>6.1174929999999996</v>
      </c>
      <c r="AG110" s="4">
        <v>24.96208</v>
      </c>
      <c r="AH110" s="4">
        <v>8</v>
      </c>
      <c r="AI110" s="4"/>
      <c r="AJ110" s="4">
        <v>18.562139999999999</v>
      </c>
      <c r="AK110" s="4">
        <v>83.334329999999994</v>
      </c>
      <c r="AL110" s="4">
        <v>1E-3</v>
      </c>
      <c r="AM110" s="4">
        <v>10.000999999999999</v>
      </c>
      <c r="AN110" s="4">
        <v>15.000999999999999</v>
      </c>
      <c r="AO110" s="4">
        <v>23.334330000000001</v>
      </c>
      <c r="AP110" s="4">
        <v>2.0335619999999999</v>
      </c>
      <c r="AQ110" s="4">
        <v>8.7632060000000003</v>
      </c>
      <c r="AR110" s="4">
        <v>13.27689</v>
      </c>
      <c r="AS110" s="4">
        <v>1816</v>
      </c>
      <c r="AU110" s="4">
        <v>18.562139999999999</v>
      </c>
      <c r="AV110" s="4">
        <v>20.163689999999999</v>
      </c>
      <c r="AW110" s="4">
        <v>10.239739999999999</v>
      </c>
      <c r="AX110" s="4">
        <v>12.633699999999999</v>
      </c>
    </row>
    <row r="111" spans="1:50" ht="15" x14ac:dyDescent="0.15">
      <c r="A111" s="4" t="s">
        <v>4</v>
      </c>
      <c r="B111" s="4"/>
      <c r="C111" s="4">
        <v>0.18813640000000001</v>
      </c>
      <c r="D111" s="4">
        <v>18.751000000000001</v>
      </c>
      <c r="E111" s="4">
        <v>1E-3</v>
      </c>
      <c r="F111" s="4">
        <v>1E-3</v>
      </c>
      <c r="G111" s="4">
        <v>1E-3</v>
      </c>
      <c r="H111" s="4">
        <v>1E-3</v>
      </c>
      <c r="I111" s="4">
        <v>12.22406</v>
      </c>
      <c r="J111" s="4">
        <v>222.6454</v>
      </c>
      <c r="K111" s="4">
        <v>0.85361730000000002</v>
      </c>
      <c r="L111" s="4">
        <v>1521</v>
      </c>
      <c r="M111" s="4"/>
      <c r="N111" s="4">
        <v>0.11157549999999999</v>
      </c>
      <c r="O111" s="4">
        <v>3.1259999999999999</v>
      </c>
      <c r="P111" s="4">
        <v>1E-3</v>
      </c>
      <c r="Q111" s="4">
        <v>1E-3</v>
      </c>
      <c r="R111" s="4">
        <v>1E-3</v>
      </c>
      <c r="S111" s="4">
        <v>1E-3</v>
      </c>
      <c r="T111" s="4">
        <v>5.0720539999999996</v>
      </c>
      <c r="U111" s="4">
        <v>34.851950000000002</v>
      </c>
      <c r="V111" s="4">
        <v>0.35434690000000002</v>
      </c>
      <c r="W111" s="4">
        <v>287</v>
      </c>
      <c r="X111" s="4"/>
      <c r="Y111" s="4">
        <v>0.75458210000000003</v>
      </c>
      <c r="Z111" s="4">
        <v>1.7731520000000001</v>
      </c>
      <c r="AA111" s="4">
        <v>1E-3</v>
      </c>
      <c r="AB111" s="4">
        <v>0.1933077</v>
      </c>
      <c r="AC111" s="4">
        <v>0.69081479999999995</v>
      </c>
      <c r="AD111" s="4">
        <v>1.2471300000000001</v>
      </c>
      <c r="AE111" s="4">
        <v>0.24017140000000001</v>
      </c>
      <c r="AF111" s="4">
        <v>1.8836489999999999</v>
      </c>
      <c r="AG111" s="4">
        <v>0.63467450000000003</v>
      </c>
      <c r="AH111" s="4">
        <v>8</v>
      </c>
      <c r="AI111" s="4"/>
      <c r="AJ111" s="4">
        <v>0.1785321</v>
      </c>
      <c r="AK111" s="4">
        <v>18.751000000000001</v>
      </c>
      <c r="AL111" s="4">
        <v>1E-3</v>
      </c>
      <c r="AM111" s="4">
        <v>1E-3</v>
      </c>
      <c r="AN111" s="4">
        <v>1E-3</v>
      </c>
      <c r="AO111" s="4">
        <v>1E-3</v>
      </c>
      <c r="AP111" s="4">
        <v>12.72302</v>
      </c>
      <c r="AQ111" s="4">
        <v>247.22540000000001</v>
      </c>
      <c r="AR111" s="4">
        <v>0.79612660000000002</v>
      </c>
      <c r="AS111" s="4">
        <v>1816</v>
      </c>
      <c r="AU111" s="4">
        <v>0.1785321</v>
      </c>
      <c r="AV111" s="4">
        <v>0.18813640000000001</v>
      </c>
      <c r="AW111" s="4">
        <v>0.11157549999999999</v>
      </c>
      <c r="AX111" s="4">
        <v>0.75458210000000003</v>
      </c>
    </row>
    <row r="112" spans="1:50" ht="15" x14ac:dyDescent="0.15">
      <c r="A112" s="4" t="s">
        <v>5</v>
      </c>
      <c r="B112" s="4"/>
      <c r="C112" s="4">
        <v>170.1918</v>
      </c>
      <c r="D112" s="4">
        <v>462.50099999999998</v>
      </c>
      <c r="E112" s="4">
        <v>33.250999999999998</v>
      </c>
      <c r="F112" s="4">
        <v>113.5145</v>
      </c>
      <c r="G112" s="4">
        <v>150.001</v>
      </c>
      <c r="H112" s="4">
        <v>203.7047</v>
      </c>
      <c r="I112" s="4">
        <v>1.1876599999999999</v>
      </c>
      <c r="J112" s="4">
        <v>4.5848800000000001</v>
      </c>
      <c r="K112" s="4">
        <v>84.780690000000007</v>
      </c>
      <c r="L112" s="4">
        <v>1521</v>
      </c>
      <c r="M112" s="4"/>
      <c r="N112" s="4">
        <v>153.7799</v>
      </c>
      <c r="O112" s="4">
        <v>462.50099999999998</v>
      </c>
      <c r="P112" s="4">
        <v>33.250999999999998</v>
      </c>
      <c r="Q112" s="4">
        <v>120.7557</v>
      </c>
      <c r="R112" s="4">
        <v>146.4716</v>
      </c>
      <c r="S112" s="4">
        <v>186.6677</v>
      </c>
      <c r="T112" s="4">
        <v>1.3207679999999999</v>
      </c>
      <c r="U112" s="4">
        <v>7.9483439999999996</v>
      </c>
      <c r="V112" s="4">
        <v>51.733890000000002</v>
      </c>
      <c r="W112" s="4">
        <v>287</v>
      </c>
      <c r="X112" s="4"/>
      <c r="Y112" s="4">
        <v>117.70740000000001</v>
      </c>
      <c r="Z112" s="4">
        <v>175.001</v>
      </c>
      <c r="AA112" s="4">
        <v>78.788880000000006</v>
      </c>
      <c r="AB112" s="4">
        <v>106.13039999999999</v>
      </c>
      <c r="AC112" s="4">
        <v>112.7899</v>
      </c>
      <c r="AD112" s="4">
        <v>125.01430000000001</v>
      </c>
      <c r="AE112" s="4">
        <v>0.94633520000000004</v>
      </c>
      <c r="AF112" s="4">
        <v>3.8385829999999999</v>
      </c>
      <c r="AG112" s="4">
        <v>27.32977</v>
      </c>
      <c r="AH112" s="4">
        <v>8</v>
      </c>
      <c r="AI112" s="4"/>
      <c r="AJ112" s="4">
        <v>167.36680000000001</v>
      </c>
      <c r="AK112" s="4">
        <v>462.50099999999998</v>
      </c>
      <c r="AL112" s="4">
        <v>33.250999999999998</v>
      </c>
      <c r="AM112" s="4">
        <v>114.649</v>
      </c>
      <c r="AN112" s="4">
        <v>150.001</v>
      </c>
      <c r="AO112" s="4">
        <v>200.001</v>
      </c>
      <c r="AP112" s="4">
        <v>1.276249</v>
      </c>
      <c r="AQ112" s="4">
        <v>5.0652790000000003</v>
      </c>
      <c r="AR112" s="4">
        <v>80.565929999999994</v>
      </c>
      <c r="AS112" s="4">
        <v>1816</v>
      </c>
      <c r="AU112" s="4">
        <v>167.36680000000001</v>
      </c>
      <c r="AV112" s="4">
        <v>170.1918</v>
      </c>
      <c r="AW112" s="4">
        <v>153.7799</v>
      </c>
      <c r="AX112" s="4">
        <v>117.70740000000001</v>
      </c>
    </row>
    <row r="113" spans="1:50" ht="15" x14ac:dyDescent="0.15">
      <c r="A113" s="4" t="s">
        <v>6</v>
      </c>
      <c r="B113" s="4"/>
      <c r="C113" s="4">
        <v>136.9194</v>
      </c>
      <c r="D113" s="4">
        <v>422.72829999999999</v>
      </c>
      <c r="E113" s="4">
        <v>1E-3</v>
      </c>
      <c r="F113" s="4">
        <v>55.334330000000001</v>
      </c>
      <c r="G113" s="4">
        <v>136.5395</v>
      </c>
      <c r="H113" s="4">
        <v>200.001</v>
      </c>
      <c r="I113" s="4">
        <v>0.51734329999999995</v>
      </c>
      <c r="J113" s="4">
        <v>2.9648210000000002</v>
      </c>
      <c r="K113" s="4">
        <v>102.2663</v>
      </c>
      <c r="L113" s="4">
        <v>1521</v>
      </c>
      <c r="M113" s="4"/>
      <c r="N113" s="4">
        <v>139.35290000000001</v>
      </c>
      <c r="O113" s="4">
        <v>394.16770000000002</v>
      </c>
      <c r="P113" s="4">
        <v>1E-3</v>
      </c>
      <c r="Q113" s="4">
        <v>100.49120000000001</v>
      </c>
      <c r="R113" s="4">
        <v>133.08369999999999</v>
      </c>
      <c r="S113" s="4">
        <v>171.58</v>
      </c>
      <c r="T113" s="4">
        <v>0.51994169999999995</v>
      </c>
      <c r="U113" s="4">
        <v>4.215274</v>
      </c>
      <c r="V113" s="4">
        <v>62.132100000000001</v>
      </c>
      <c r="W113" s="4">
        <v>287</v>
      </c>
      <c r="X113" s="4"/>
      <c r="Y113" s="4">
        <v>156.2517</v>
      </c>
      <c r="Z113" s="4">
        <v>258.46260000000001</v>
      </c>
      <c r="AA113" s="4">
        <v>106.3301</v>
      </c>
      <c r="AB113" s="4">
        <v>115.6681</v>
      </c>
      <c r="AC113" s="4">
        <v>150.78219999999999</v>
      </c>
      <c r="AD113" s="4">
        <v>176.1601</v>
      </c>
      <c r="AE113" s="4">
        <v>0.96823680000000001</v>
      </c>
      <c r="AF113" s="4">
        <v>3.050176</v>
      </c>
      <c r="AG113" s="4">
        <v>50.513930000000002</v>
      </c>
      <c r="AH113" s="4">
        <v>8</v>
      </c>
      <c r="AI113" s="4"/>
      <c r="AJ113" s="4">
        <v>137.38919999999999</v>
      </c>
      <c r="AK113" s="4">
        <v>422.72829999999999</v>
      </c>
      <c r="AL113" s="4">
        <v>1E-3</v>
      </c>
      <c r="AM113" s="4">
        <v>70.044479999999993</v>
      </c>
      <c r="AN113" s="4">
        <v>135.4513</v>
      </c>
      <c r="AO113" s="4">
        <v>195.001</v>
      </c>
      <c r="AP113" s="4">
        <v>0.52323059999999999</v>
      </c>
      <c r="AQ113" s="4">
        <v>3.1926960000000002</v>
      </c>
      <c r="AR113" s="4">
        <v>96.845560000000006</v>
      </c>
      <c r="AS113" s="4">
        <v>1816</v>
      </c>
      <c r="AU113" s="4">
        <v>137.38919999999999</v>
      </c>
      <c r="AV113" s="4">
        <v>136.9194</v>
      </c>
      <c r="AW113" s="4">
        <v>139.35290000000001</v>
      </c>
      <c r="AX113" s="4">
        <v>156.2517</v>
      </c>
    </row>
    <row r="114" spans="1:50" ht="15" x14ac:dyDescent="0.15">
      <c r="A114" s="4" t="s">
        <v>7</v>
      </c>
      <c r="B114" s="4"/>
      <c r="C114" s="4">
        <v>156.59379999999999</v>
      </c>
      <c r="D114" s="4">
        <v>264.75510000000003</v>
      </c>
      <c r="E114" s="4">
        <v>64.584339999999997</v>
      </c>
      <c r="F114" s="4">
        <v>101.0427</v>
      </c>
      <c r="G114" s="4">
        <v>147.27369999999999</v>
      </c>
      <c r="H114" s="4">
        <v>207.33430000000001</v>
      </c>
      <c r="I114" s="4">
        <v>0.29805930000000003</v>
      </c>
      <c r="J114" s="4">
        <v>1.878301</v>
      </c>
      <c r="K114" s="4">
        <v>66.011449999999996</v>
      </c>
      <c r="L114" s="4">
        <v>1521</v>
      </c>
      <c r="M114" s="4"/>
      <c r="N114" s="4">
        <v>155.0719</v>
      </c>
      <c r="O114" s="4">
        <v>264.75510000000003</v>
      </c>
      <c r="P114" s="4">
        <v>64.584339999999997</v>
      </c>
      <c r="Q114" s="4">
        <v>102.5651</v>
      </c>
      <c r="R114" s="4">
        <v>153.85640000000001</v>
      </c>
      <c r="S114" s="4">
        <v>204.001</v>
      </c>
      <c r="T114" s="4">
        <v>0.1056129</v>
      </c>
      <c r="U114" s="4">
        <v>1.8478650000000001</v>
      </c>
      <c r="V114" s="4">
        <v>59.557780000000001</v>
      </c>
      <c r="W114" s="4">
        <v>287</v>
      </c>
      <c r="X114" s="4"/>
      <c r="Y114" s="4">
        <v>157.77440000000001</v>
      </c>
      <c r="Z114" s="4">
        <v>253.92509999999999</v>
      </c>
      <c r="AA114" s="4">
        <v>82.056560000000005</v>
      </c>
      <c r="AB114" s="4">
        <v>114.4538</v>
      </c>
      <c r="AC114" s="4">
        <v>145.4024</v>
      </c>
      <c r="AD114" s="4">
        <v>203.25040000000001</v>
      </c>
      <c r="AE114" s="4">
        <v>0.36775649999999999</v>
      </c>
      <c r="AF114" s="4">
        <v>1.906768</v>
      </c>
      <c r="AG114" s="4">
        <v>59.193129999999996</v>
      </c>
      <c r="AH114" s="4">
        <v>8</v>
      </c>
      <c r="AI114" s="4"/>
      <c r="AJ114" s="4">
        <v>156.35849999999999</v>
      </c>
      <c r="AK114" s="4">
        <v>264.75510000000003</v>
      </c>
      <c r="AL114" s="4">
        <v>64.584339999999997</v>
      </c>
      <c r="AM114" s="4">
        <v>101.8447</v>
      </c>
      <c r="AN114" s="4">
        <v>149.28129999999999</v>
      </c>
      <c r="AO114" s="4">
        <v>206.2655</v>
      </c>
      <c r="AP114" s="4">
        <v>0.27724599999999999</v>
      </c>
      <c r="AQ114" s="4">
        <v>1.8880140000000001</v>
      </c>
      <c r="AR114" s="4">
        <v>64.977209999999999</v>
      </c>
      <c r="AS114" s="4">
        <v>1816</v>
      </c>
      <c r="AU114" s="4">
        <v>156.35849999999999</v>
      </c>
      <c r="AV114" s="4">
        <v>156.59379999999999</v>
      </c>
      <c r="AW114" s="4">
        <v>155.0719</v>
      </c>
      <c r="AX114" s="4">
        <v>157.77440000000001</v>
      </c>
    </row>
    <row r="115" spans="1:50" ht="15" x14ac:dyDescent="0.15">
      <c r="A115" s="4" t="s">
        <v>8</v>
      </c>
      <c r="B115" s="4"/>
      <c r="C115" s="4">
        <v>136.73660000000001</v>
      </c>
      <c r="D115" s="4">
        <v>618.00099999999998</v>
      </c>
      <c r="E115" s="4">
        <v>1E-3</v>
      </c>
      <c r="F115" s="4">
        <v>69.001000000000005</v>
      </c>
      <c r="G115" s="4">
        <v>114.05289999999999</v>
      </c>
      <c r="H115" s="4">
        <v>170.8903</v>
      </c>
      <c r="I115" s="4">
        <v>2.2771340000000002</v>
      </c>
      <c r="J115" s="4">
        <v>9.2814440000000005</v>
      </c>
      <c r="K115" s="4">
        <v>114.22499999999999</v>
      </c>
      <c r="L115" s="4">
        <v>1520</v>
      </c>
      <c r="M115" s="4"/>
      <c r="N115" s="4">
        <v>101.8165</v>
      </c>
      <c r="O115" s="4">
        <v>285.90100000000001</v>
      </c>
      <c r="P115" s="4">
        <v>1E-3</v>
      </c>
      <c r="Q115" s="4">
        <v>51.056280000000001</v>
      </c>
      <c r="R115" s="4">
        <v>96.632580000000004</v>
      </c>
      <c r="S115" s="4">
        <v>143.42959999999999</v>
      </c>
      <c r="T115" s="4">
        <v>0.40151690000000001</v>
      </c>
      <c r="U115" s="4">
        <v>2.609521</v>
      </c>
      <c r="V115" s="4">
        <v>58.716439999999999</v>
      </c>
      <c r="W115" s="4">
        <v>287</v>
      </c>
      <c r="X115" s="4"/>
      <c r="Y115" s="4">
        <v>28.18535</v>
      </c>
      <c r="Z115" s="4">
        <v>89.736680000000007</v>
      </c>
      <c r="AA115" s="4">
        <v>6.4639629999999997</v>
      </c>
      <c r="AB115" s="4">
        <v>12.343859999999999</v>
      </c>
      <c r="AC115" s="4">
        <v>16.789819999999999</v>
      </c>
      <c r="AD115" s="4">
        <v>35.507390000000001</v>
      </c>
      <c r="AE115" s="4">
        <v>1.623386</v>
      </c>
      <c r="AF115" s="4">
        <v>4.4485039999999998</v>
      </c>
      <c r="AG115" s="4">
        <v>27.128990000000002</v>
      </c>
      <c r="AH115" s="4">
        <v>8</v>
      </c>
      <c r="AI115" s="4"/>
      <c r="AJ115" s="4">
        <v>130.7363</v>
      </c>
      <c r="AK115" s="4">
        <v>618.00099999999998</v>
      </c>
      <c r="AL115" s="4">
        <v>1E-3</v>
      </c>
      <c r="AM115" s="4">
        <v>64.801000000000002</v>
      </c>
      <c r="AN115" s="4">
        <v>108.3343</v>
      </c>
      <c r="AO115" s="4">
        <v>162.3646</v>
      </c>
      <c r="AP115" s="4">
        <v>2.3722599999999998</v>
      </c>
      <c r="AQ115" s="4">
        <v>10.26352</v>
      </c>
      <c r="AR115" s="4">
        <v>108.0778</v>
      </c>
      <c r="AS115" s="4">
        <v>1815</v>
      </c>
      <c r="AU115" s="4">
        <v>130.7363</v>
      </c>
      <c r="AV115" s="4">
        <v>136.73660000000001</v>
      </c>
      <c r="AW115" s="4">
        <v>101.8165</v>
      </c>
      <c r="AX115" s="4">
        <v>28.18535</v>
      </c>
    </row>
    <row r="116" spans="1:50" ht="15" x14ac:dyDescent="0.15">
      <c r="A116" s="4" t="s">
        <v>9</v>
      </c>
      <c r="B116" s="4"/>
      <c r="C116" s="4">
        <v>0.1604208</v>
      </c>
      <c r="D116" s="4">
        <v>1</v>
      </c>
      <c r="E116" s="4">
        <v>0</v>
      </c>
      <c r="F116" s="4">
        <v>0</v>
      </c>
      <c r="G116" s="4">
        <v>0</v>
      </c>
      <c r="H116" s="4">
        <v>0</v>
      </c>
      <c r="I116" s="4">
        <v>1.850589</v>
      </c>
      <c r="J116" s="4">
        <v>4.4246790000000003</v>
      </c>
      <c r="K116" s="4">
        <v>0.36711650000000001</v>
      </c>
      <c r="L116" s="4">
        <v>1521</v>
      </c>
      <c r="M116" s="4"/>
      <c r="N116" s="4">
        <v>0.21602789999999999</v>
      </c>
      <c r="O116" s="4">
        <v>1</v>
      </c>
      <c r="P116" s="4">
        <v>0</v>
      </c>
      <c r="Q116" s="4">
        <v>0</v>
      </c>
      <c r="R116" s="4">
        <v>0</v>
      </c>
      <c r="S116" s="4">
        <v>0</v>
      </c>
      <c r="T116" s="4">
        <v>1.3800680000000001</v>
      </c>
      <c r="U116" s="4">
        <v>2.9045879999999999</v>
      </c>
      <c r="V116" s="4">
        <v>0.41225230000000002</v>
      </c>
      <c r="W116" s="4">
        <v>287</v>
      </c>
      <c r="X116" s="4"/>
      <c r="Y116" s="4">
        <v>0.375</v>
      </c>
      <c r="Z116" s="4">
        <v>1</v>
      </c>
      <c r="AA116" s="4">
        <v>0</v>
      </c>
      <c r="AB116" s="4">
        <v>0</v>
      </c>
      <c r="AC116" s="4">
        <v>0</v>
      </c>
      <c r="AD116" s="4">
        <v>1</v>
      </c>
      <c r="AE116" s="4">
        <v>0.51639780000000002</v>
      </c>
      <c r="AF116" s="4">
        <v>1.266667</v>
      </c>
      <c r="AG116" s="4">
        <v>0.51754920000000004</v>
      </c>
      <c r="AH116" s="4">
        <v>8</v>
      </c>
      <c r="AI116" s="4"/>
      <c r="AJ116" s="4">
        <v>0.17015420000000001</v>
      </c>
      <c r="AK116" s="4">
        <v>1</v>
      </c>
      <c r="AL116" s="4">
        <v>0</v>
      </c>
      <c r="AM116" s="4">
        <v>0</v>
      </c>
      <c r="AN116" s="4">
        <v>0</v>
      </c>
      <c r="AO116" s="4">
        <v>0</v>
      </c>
      <c r="AP116" s="4">
        <v>1.7555810000000001</v>
      </c>
      <c r="AQ116" s="4">
        <v>4.0820660000000002</v>
      </c>
      <c r="AR116" s="4">
        <v>0.37587169999999998</v>
      </c>
      <c r="AS116" s="4">
        <v>1816</v>
      </c>
      <c r="AU116" s="4">
        <v>0.17015420000000001</v>
      </c>
      <c r="AV116" s="4">
        <v>0.1604208</v>
      </c>
      <c r="AW116" s="4">
        <v>0.21602789999999999</v>
      </c>
      <c r="AX116" s="4">
        <v>0.375</v>
      </c>
    </row>
    <row r="117" spans="1:50" ht="15" x14ac:dyDescent="0.15">
      <c r="A117" s="4" t="s">
        <v>10</v>
      </c>
      <c r="B117" s="4"/>
      <c r="C117" s="4">
        <v>0.90436209999999995</v>
      </c>
      <c r="D117" s="4">
        <v>8.5</v>
      </c>
      <c r="E117" s="4">
        <v>0</v>
      </c>
      <c r="F117" s="4">
        <v>0.42499999999999999</v>
      </c>
      <c r="G117" s="4">
        <v>0.7</v>
      </c>
      <c r="H117" s="4">
        <v>1.066667</v>
      </c>
      <c r="I117" s="4">
        <v>4.1022550000000004</v>
      </c>
      <c r="J117" s="4">
        <v>28.395659999999999</v>
      </c>
      <c r="K117" s="4">
        <v>0.86903560000000002</v>
      </c>
      <c r="L117" s="4">
        <v>1521</v>
      </c>
      <c r="M117" s="4"/>
      <c r="N117" s="4">
        <v>1.962151</v>
      </c>
      <c r="O117" s="4">
        <v>14.1</v>
      </c>
      <c r="P117" s="4">
        <v>0.22500000000000001</v>
      </c>
      <c r="Q117" s="4">
        <v>0.74444440000000001</v>
      </c>
      <c r="R117" s="4">
        <v>1.18</v>
      </c>
      <c r="S117" s="4">
        <v>2.4285709999999998</v>
      </c>
      <c r="T117" s="4">
        <v>2.6148799999999999</v>
      </c>
      <c r="U117" s="4">
        <v>11.73264</v>
      </c>
      <c r="V117" s="4">
        <v>2.012391</v>
      </c>
      <c r="W117" s="4">
        <v>287</v>
      </c>
      <c r="X117" s="4"/>
      <c r="Y117" s="4">
        <v>5.1496729999999999</v>
      </c>
      <c r="Z117" s="4">
        <v>11.875</v>
      </c>
      <c r="AA117" s="4">
        <v>0.75675680000000001</v>
      </c>
      <c r="AB117" s="4">
        <v>1.4953129999999999</v>
      </c>
      <c r="AC117" s="4">
        <v>3.7124999999999999</v>
      </c>
      <c r="AD117" s="4">
        <v>9.0749999999999993</v>
      </c>
      <c r="AE117" s="4">
        <v>0.39128810000000003</v>
      </c>
      <c r="AF117" s="4">
        <v>1.532729</v>
      </c>
      <c r="AG117" s="4">
        <v>4.3936650000000004</v>
      </c>
      <c r="AH117" s="4">
        <v>8</v>
      </c>
      <c r="AI117" s="4"/>
      <c r="AJ117" s="4">
        <v>1.0902369999999999</v>
      </c>
      <c r="AK117" s="4">
        <v>14.1</v>
      </c>
      <c r="AL117" s="4">
        <v>0</v>
      </c>
      <c r="AM117" s="4">
        <v>0.46666669999999999</v>
      </c>
      <c r="AN117" s="4">
        <v>0.75</v>
      </c>
      <c r="AO117" s="4">
        <v>1.2</v>
      </c>
      <c r="AP117" s="4">
        <v>4.2551579999999998</v>
      </c>
      <c r="AQ117" s="4">
        <v>28.262810000000002</v>
      </c>
      <c r="AR117" s="4">
        <v>1.251744</v>
      </c>
      <c r="AS117" s="4">
        <v>1816</v>
      </c>
      <c r="AU117" s="4">
        <v>1.0902369999999999</v>
      </c>
      <c r="AV117" s="4">
        <v>0.90436209999999995</v>
      </c>
      <c r="AW117" s="4">
        <v>1.962151</v>
      </c>
      <c r="AX117" s="4">
        <v>5.1496729999999999</v>
      </c>
    </row>
    <row r="118" spans="1:50" ht="15" x14ac:dyDescent="0.15">
      <c r="A118" s="4" t="s">
        <v>11</v>
      </c>
      <c r="B118" s="4"/>
      <c r="C118" s="4">
        <v>0.71247609999999995</v>
      </c>
      <c r="D118" s="4">
        <v>2.5</v>
      </c>
      <c r="E118" s="4">
        <v>0</v>
      </c>
      <c r="F118" s="4">
        <v>0.5</v>
      </c>
      <c r="G118" s="4">
        <v>0.66666669999999995</v>
      </c>
      <c r="H118" s="4">
        <v>1</v>
      </c>
      <c r="I118" s="4">
        <v>1.1703809999999999</v>
      </c>
      <c r="J118" s="4">
        <v>8.9673949999999998</v>
      </c>
      <c r="K118" s="4">
        <v>0.31056109999999998</v>
      </c>
      <c r="L118" s="4">
        <v>1521</v>
      </c>
      <c r="M118" s="4"/>
      <c r="N118" s="4">
        <v>0.75899559999999999</v>
      </c>
      <c r="O118" s="4">
        <v>2.5</v>
      </c>
      <c r="P118" s="4">
        <v>0</v>
      </c>
      <c r="Q118" s="4">
        <v>0.5</v>
      </c>
      <c r="R118" s="4">
        <v>0.75</v>
      </c>
      <c r="S118" s="4">
        <v>1</v>
      </c>
      <c r="T118" s="4">
        <v>2.3481969999999999</v>
      </c>
      <c r="U118" s="4">
        <v>13.765409999999999</v>
      </c>
      <c r="V118" s="4">
        <v>0.33383659999999998</v>
      </c>
      <c r="W118" s="4">
        <v>287</v>
      </c>
      <c r="X118" s="4"/>
      <c r="Y118" s="4">
        <v>0.91249999999999998</v>
      </c>
      <c r="Z118" s="4">
        <v>1.5</v>
      </c>
      <c r="AA118" s="4">
        <v>0.5</v>
      </c>
      <c r="AB118" s="4">
        <v>0.73333329999999997</v>
      </c>
      <c r="AC118" s="4">
        <v>0.91666669999999995</v>
      </c>
      <c r="AD118" s="4">
        <v>1</v>
      </c>
      <c r="AE118" s="4">
        <v>0.68655100000000002</v>
      </c>
      <c r="AF118" s="4">
        <v>3.1899850000000001</v>
      </c>
      <c r="AG118" s="4">
        <v>0.29704229999999998</v>
      </c>
      <c r="AH118" s="4">
        <v>8</v>
      </c>
      <c r="AI118" s="4"/>
      <c r="AJ118" s="4">
        <v>0.72070920000000005</v>
      </c>
      <c r="AK118" s="4">
        <v>2.5</v>
      </c>
      <c r="AL118" s="4">
        <v>0</v>
      </c>
      <c r="AM118" s="4">
        <v>0.5</v>
      </c>
      <c r="AN118" s="4">
        <v>0.66666669999999995</v>
      </c>
      <c r="AO118" s="4">
        <v>1</v>
      </c>
      <c r="AP118" s="4">
        <v>1.3914789999999999</v>
      </c>
      <c r="AQ118" s="4">
        <v>9.9998120000000004</v>
      </c>
      <c r="AR118" s="4">
        <v>0.31484020000000001</v>
      </c>
      <c r="AS118" s="4">
        <v>1816</v>
      </c>
      <c r="AU118" s="4">
        <v>0.72070920000000005</v>
      </c>
      <c r="AV118" s="4">
        <v>0.71247609999999995</v>
      </c>
      <c r="AW118" s="4">
        <v>0.75899559999999999</v>
      </c>
      <c r="AX118" s="4">
        <v>0.91249999999999998</v>
      </c>
    </row>
    <row r="119" spans="1:50" ht="15" x14ac:dyDescent="0.15">
      <c r="A119" s="4" t="s">
        <v>12</v>
      </c>
      <c r="B119" s="4"/>
      <c r="C119" s="4">
        <v>0.75066350000000004</v>
      </c>
      <c r="D119" s="4">
        <v>1</v>
      </c>
      <c r="E119" s="4">
        <v>0</v>
      </c>
      <c r="F119" s="4">
        <v>0.63990709999999995</v>
      </c>
      <c r="G119" s="4">
        <v>0.83216040000000002</v>
      </c>
      <c r="H119" s="4">
        <v>0.93113319999999999</v>
      </c>
      <c r="I119" s="4">
        <v>-1.262405</v>
      </c>
      <c r="J119" s="4">
        <v>3.904744</v>
      </c>
      <c r="K119" s="4">
        <v>0.2343499</v>
      </c>
      <c r="L119" s="4">
        <v>1521</v>
      </c>
      <c r="M119" s="4"/>
      <c r="N119" s="4">
        <v>0.54386849999999998</v>
      </c>
      <c r="O119" s="4">
        <v>0.94975180000000003</v>
      </c>
      <c r="P119" s="4">
        <v>2.2865E-2</v>
      </c>
      <c r="Q119" s="4">
        <v>0.3454274</v>
      </c>
      <c r="R119" s="4">
        <v>0.57174579999999997</v>
      </c>
      <c r="S119" s="4">
        <v>0.76415089999999997</v>
      </c>
      <c r="T119" s="4">
        <v>-0.23035369999999999</v>
      </c>
      <c r="U119" s="4">
        <v>1.853742</v>
      </c>
      <c r="V119" s="4">
        <v>0.24867719999999999</v>
      </c>
      <c r="W119" s="4">
        <v>287</v>
      </c>
      <c r="X119" s="4"/>
      <c r="Y119" s="4">
        <v>0.26719009999999999</v>
      </c>
      <c r="Z119" s="4">
        <v>0.7230124</v>
      </c>
      <c r="AA119" s="4">
        <v>5.01466E-2</v>
      </c>
      <c r="AB119" s="4">
        <v>0.1228081</v>
      </c>
      <c r="AC119" s="4">
        <v>0.205788</v>
      </c>
      <c r="AD119" s="4">
        <v>0.35358489999999998</v>
      </c>
      <c r="AE119" s="4">
        <v>1.1856409999999999</v>
      </c>
      <c r="AF119" s="4">
        <v>3.473484</v>
      </c>
      <c r="AG119" s="4">
        <v>0.21656710000000001</v>
      </c>
      <c r="AH119" s="4">
        <v>8</v>
      </c>
      <c r="AI119" s="4"/>
      <c r="AJ119" s="4">
        <v>0.71585180000000004</v>
      </c>
      <c r="AK119" s="4">
        <v>1</v>
      </c>
      <c r="AL119" s="4">
        <v>0</v>
      </c>
      <c r="AM119" s="4">
        <v>0.57082489999999997</v>
      </c>
      <c r="AN119" s="4">
        <v>0.79481120000000005</v>
      </c>
      <c r="AO119" s="4">
        <v>0.91655310000000001</v>
      </c>
      <c r="AP119" s="4">
        <v>-1.008381</v>
      </c>
      <c r="AQ119" s="4">
        <v>3.075701</v>
      </c>
      <c r="AR119" s="4">
        <v>0.24999769999999999</v>
      </c>
      <c r="AS119" s="4">
        <v>1816</v>
      </c>
      <c r="AU119" s="4">
        <v>0.71585180000000004</v>
      </c>
      <c r="AV119" s="4">
        <v>0.75066350000000004</v>
      </c>
      <c r="AW119" s="4">
        <v>0.54386849999999998</v>
      </c>
      <c r="AX119" s="4">
        <v>0.26719009999999999</v>
      </c>
    </row>
    <row r="120" spans="1:50" ht="15" x14ac:dyDescent="0.15">
      <c r="A120" s="4" t="s">
        <v>14</v>
      </c>
      <c r="B120" s="4"/>
      <c r="C120" s="4">
        <v>0.93162389999999995</v>
      </c>
      <c r="D120" s="4">
        <v>1</v>
      </c>
      <c r="E120" s="4">
        <v>0</v>
      </c>
      <c r="F120" s="4">
        <v>1</v>
      </c>
      <c r="G120" s="4">
        <v>1</v>
      </c>
      <c r="H120" s="4">
        <v>1</v>
      </c>
      <c r="I120" s="4">
        <v>-3.4202919999999999</v>
      </c>
      <c r="J120" s="4">
        <v>12.69839</v>
      </c>
      <c r="K120" s="4">
        <v>0.25247310000000001</v>
      </c>
      <c r="L120" s="4">
        <v>1521</v>
      </c>
      <c r="M120" s="4"/>
      <c r="N120" s="4">
        <v>0.96167250000000004</v>
      </c>
      <c r="O120" s="4">
        <v>1</v>
      </c>
      <c r="P120" s="4">
        <v>0</v>
      </c>
      <c r="Q120" s="4">
        <v>1</v>
      </c>
      <c r="R120" s="4">
        <v>1</v>
      </c>
      <c r="S120" s="4">
        <v>1</v>
      </c>
      <c r="T120" s="4">
        <v>-4.8094450000000002</v>
      </c>
      <c r="U120" s="4">
        <v>24.130759999999999</v>
      </c>
      <c r="V120" s="4">
        <v>0.19232109999999999</v>
      </c>
      <c r="W120" s="4">
        <v>287</v>
      </c>
      <c r="X120" s="4"/>
      <c r="Y120" s="4">
        <v>1</v>
      </c>
      <c r="Z120" s="4">
        <v>1</v>
      </c>
      <c r="AA120" s="4">
        <v>1</v>
      </c>
      <c r="AB120" s="4">
        <v>1</v>
      </c>
      <c r="AC120" s="4">
        <v>1</v>
      </c>
      <c r="AD120" s="4">
        <v>1</v>
      </c>
      <c r="AE120" s="4" t="s">
        <v>120</v>
      </c>
      <c r="AF120" s="4" t="s">
        <v>120</v>
      </c>
      <c r="AG120" s="4">
        <v>0</v>
      </c>
      <c r="AH120" s="4">
        <v>8</v>
      </c>
      <c r="AI120" s="4"/>
      <c r="AJ120" s="4">
        <v>0.93667400000000001</v>
      </c>
      <c r="AK120" s="4">
        <v>1</v>
      </c>
      <c r="AL120" s="4">
        <v>0</v>
      </c>
      <c r="AM120" s="4">
        <v>1</v>
      </c>
      <c r="AN120" s="4">
        <v>1</v>
      </c>
      <c r="AO120" s="4">
        <v>1</v>
      </c>
      <c r="AP120" s="4">
        <v>-3.5859320000000001</v>
      </c>
      <c r="AQ120" s="4">
        <v>13.85891</v>
      </c>
      <c r="AR120" s="4">
        <v>0.24361550000000001</v>
      </c>
      <c r="AS120" s="4">
        <v>1816</v>
      </c>
      <c r="AU120" s="4">
        <v>0.93667400000000001</v>
      </c>
      <c r="AV120" s="4">
        <v>0.93162389999999995</v>
      </c>
      <c r="AW120" s="4">
        <v>0.96167250000000004</v>
      </c>
      <c r="AX120" s="4">
        <v>1</v>
      </c>
    </row>
    <row r="121" spans="1:50" ht="15" x14ac:dyDescent="0.15">
      <c r="A121" s="4" t="s">
        <v>15</v>
      </c>
      <c r="B121" s="4"/>
      <c r="C121" s="4">
        <v>55.957259999999998</v>
      </c>
      <c r="D121" s="4">
        <v>76</v>
      </c>
      <c r="E121" s="4">
        <v>31</v>
      </c>
      <c r="F121" s="4">
        <v>48</v>
      </c>
      <c r="G121" s="4">
        <v>58</v>
      </c>
      <c r="H121" s="4">
        <v>64</v>
      </c>
      <c r="I121" s="4">
        <v>-0.33211679999999999</v>
      </c>
      <c r="J121" s="4">
        <v>2.4566409999999999</v>
      </c>
      <c r="K121" s="4">
        <v>10.586</v>
      </c>
      <c r="L121" s="4">
        <v>1521</v>
      </c>
      <c r="M121" s="4"/>
      <c r="N121" s="4">
        <v>54.888500000000001</v>
      </c>
      <c r="O121" s="4">
        <v>76</v>
      </c>
      <c r="P121" s="4">
        <v>31</v>
      </c>
      <c r="Q121" s="4">
        <v>49</v>
      </c>
      <c r="R121" s="4">
        <v>55</v>
      </c>
      <c r="S121" s="4">
        <v>62</v>
      </c>
      <c r="T121" s="4">
        <v>-0.37233640000000001</v>
      </c>
      <c r="U121" s="4">
        <v>2.7745880000000001</v>
      </c>
      <c r="V121" s="4">
        <v>8.8933920000000004</v>
      </c>
      <c r="W121" s="4">
        <v>287</v>
      </c>
      <c r="X121" s="4"/>
      <c r="Y121" s="4">
        <v>51.875</v>
      </c>
      <c r="Z121" s="4">
        <v>65</v>
      </c>
      <c r="AA121" s="4">
        <v>42</v>
      </c>
      <c r="AB121" s="4">
        <v>48.5</v>
      </c>
      <c r="AC121" s="4">
        <v>50.5</v>
      </c>
      <c r="AD121" s="4">
        <v>55</v>
      </c>
      <c r="AE121" s="4">
        <v>0.68139139999999998</v>
      </c>
      <c r="AF121" s="4">
        <v>2.7651240000000001</v>
      </c>
      <c r="AG121" s="4">
        <v>7.0596940000000004</v>
      </c>
      <c r="AH121" s="4">
        <v>8</v>
      </c>
      <c r="AI121" s="4"/>
      <c r="AJ121" s="4">
        <v>55.77037</v>
      </c>
      <c r="AK121" s="4">
        <v>76</v>
      </c>
      <c r="AL121" s="4">
        <v>31</v>
      </c>
      <c r="AM121" s="4">
        <v>48</v>
      </c>
      <c r="AN121" s="4">
        <v>57</v>
      </c>
      <c r="AO121" s="4">
        <v>63</v>
      </c>
      <c r="AP121" s="4">
        <v>-0.32038899999999998</v>
      </c>
      <c r="AQ121" s="4">
        <v>2.5079820000000002</v>
      </c>
      <c r="AR121" s="4">
        <v>10.33071</v>
      </c>
      <c r="AS121" s="4">
        <v>1816</v>
      </c>
      <c r="AU121" s="4">
        <v>55.77037</v>
      </c>
      <c r="AV121" s="4">
        <v>55.957259999999998</v>
      </c>
      <c r="AW121" s="4">
        <v>54.888500000000001</v>
      </c>
      <c r="AX121" s="4">
        <v>51.875</v>
      </c>
    </row>
    <row r="122" spans="1:50" ht="15" x14ac:dyDescent="0.15">
      <c r="A122" s="4" t="s">
        <v>16</v>
      </c>
      <c r="B122" s="4"/>
      <c r="C122" s="4">
        <v>6.6641950000000003</v>
      </c>
      <c r="D122" s="4">
        <v>15</v>
      </c>
      <c r="E122" s="4">
        <v>0</v>
      </c>
      <c r="F122" s="4">
        <v>5</v>
      </c>
      <c r="G122" s="4">
        <v>7</v>
      </c>
      <c r="H122" s="4">
        <v>9</v>
      </c>
      <c r="I122" s="4">
        <v>-0.21075479999999999</v>
      </c>
      <c r="J122" s="4">
        <v>3.0516139999999998</v>
      </c>
      <c r="K122" s="4">
        <v>2.65083</v>
      </c>
      <c r="L122" s="4">
        <v>1521</v>
      </c>
      <c r="M122" s="4"/>
      <c r="N122" s="4">
        <v>6.4143999999999997</v>
      </c>
      <c r="O122" s="4">
        <v>13</v>
      </c>
      <c r="P122" s="4">
        <v>0</v>
      </c>
      <c r="Q122" s="4">
        <v>5</v>
      </c>
      <c r="R122" s="4">
        <v>7</v>
      </c>
      <c r="S122" s="4">
        <v>8</v>
      </c>
      <c r="T122" s="4">
        <v>-0.2717427</v>
      </c>
      <c r="U122" s="4">
        <v>2.7391839999999998</v>
      </c>
      <c r="V122" s="4">
        <v>2.6674410000000002</v>
      </c>
      <c r="W122" s="4">
        <v>287</v>
      </c>
      <c r="X122" s="4"/>
      <c r="Y122" s="4">
        <v>4.625</v>
      </c>
      <c r="Z122" s="4">
        <v>6</v>
      </c>
      <c r="AA122" s="4">
        <v>3</v>
      </c>
      <c r="AB122" s="4">
        <v>3</v>
      </c>
      <c r="AC122" s="4">
        <v>5</v>
      </c>
      <c r="AD122" s="4">
        <v>6</v>
      </c>
      <c r="AE122" s="4">
        <v>-0.27192090000000002</v>
      </c>
      <c r="AF122" s="4">
        <v>1.316533</v>
      </c>
      <c r="AG122" s="4">
        <v>1.407886</v>
      </c>
      <c r="AH122" s="4">
        <v>8</v>
      </c>
      <c r="AI122" s="4"/>
      <c r="AJ122" s="4">
        <v>6.6157349999999999</v>
      </c>
      <c r="AK122" s="4">
        <v>15</v>
      </c>
      <c r="AL122" s="4">
        <v>0</v>
      </c>
      <c r="AM122" s="4">
        <v>5</v>
      </c>
      <c r="AN122" s="4">
        <v>7</v>
      </c>
      <c r="AO122" s="4">
        <v>9</v>
      </c>
      <c r="AP122" s="4">
        <v>-0.21443429999999999</v>
      </c>
      <c r="AQ122" s="4">
        <v>2.999285</v>
      </c>
      <c r="AR122" s="4">
        <v>2.6531989999999999</v>
      </c>
      <c r="AS122" s="4">
        <v>1816</v>
      </c>
      <c r="AU122" s="4">
        <v>6.6157349999999999</v>
      </c>
      <c r="AV122" s="4">
        <v>6.6641950000000003</v>
      </c>
      <c r="AW122" s="4">
        <v>6.4143999999999997</v>
      </c>
      <c r="AX122" s="4">
        <v>4.625</v>
      </c>
    </row>
    <row r="123" spans="1:50" ht="15" x14ac:dyDescent="0.15">
      <c r="A123" s="4" t="s">
        <v>17</v>
      </c>
      <c r="B123" s="4"/>
      <c r="C123" s="4">
        <v>7.1663400000000002E-2</v>
      </c>
      <c r="D123" s="4">
        <v>1</v>
      </c>
      <c r="E123" s="4">
        <v>0</v>
      </c>
      <c r="F123" s="4">
        <v>0</v>
      </c>
      <c r="G123" s="4">
        <v>0</v>
      </c>
      <c r="H123" s="4">
        <v>0</v>
      </c>
      <c r="I123" s="4">
        <v>3.3213439999999999</v>
      </c>
      <c r="J123" s="4">
        <v>12.031319999999999</v>
      </c>
      <c r="K123" s="4">
        <v>0.25801449999999998</v>
      </c>
      <c r="L123" s="4">
        <v>1521</v>
      </c>
      <c r="M123" s="4"/>
      <c r="N123" s="4">
        <v>5.9233399999999999E-2</v>
      </c>
      <c r="O123" s="4">
        <v>1</v>
      </c>
      <c r="P123" s="4">
        <v>0</v>
      </c>
      <c r="Q123" s="4">
        <v>0</v>
      </c>
      <c r="R123" s="4">
        <v>0</v>
      </c>
      <c r="S123" s="4">
        <v>0</v>
      </c>
      <c r="T123" s="4">
        <v>3.734343</v>
      </c>
      <c r="U123" s="4">
        <v>14.945320000000001</v>
      </c>
      <c r="V123" s="4">
        <v>0.2364734</v>
      </c>
      <c r="W123" s="4">
        <v>287</v>
      </c>
      <c r="X123" s="4"/>
      <c r="Y123" s="4">
        <v>0.25</v>
      </c>
      <c r="Z123" s="4">
        <v>1</v>
      </c>
      <c r="AA123" s="4">
        <v>0</v>
      </c>
      <c r="AB123" s="4">
        <v>0</v>
      </c>
      <c r="AC123" s="4">
        <v>0</v>
      </c>
      <c r="AD123" s="4">
        <v>0.5</v>
      </c>
      <c r="AE123" s="4">
        <v>1.154701</v>
      </c>
      <c r="AF123" s="4">
        <v>2.3333330000000001</v>
      </c>
      <c r="AG123" s="4">
        <v>0.46290999999999999</v>
      </c>
      <c r="AH123" s="4">
        <v>8</v>
      </c>
      <c r="AI123" s="4"/>
      <c r="AJ123" s="4">
        <v>7.0484599999999994E-2</v>
      </c>
      <c r="AK123" s="4">
        <v>1</v>
      </c>
      <c r="AL123" s="4">
        <v>0</v>
      </c>
      <c r="AM123" s="4">
        <v>0</v>
      </c>
      <c r="AN123" s="4">
        <v>0</v>
      </c>
      <c r="AO123" s="4">
        <v>0</v>
      </c>
      <c r="AP123" s="4">
        <v>3.3560880000000002</v>
      </c>
      <c r="AQ123" s="4">
        <v>12.26333</v>
      </c>
      <c r="AR123" s="4">
        <v>0.25603239999999999</v>
      </c>
      <c r="AS123" s="4">
        <v>1816</v>
      </c>
      <c r="AU123" s="4">
        <v>7.0484599999999994E-2</v>
      </c>
      <c r="AV123" s="4">
        <v>7.1663400000000002E-2</v>
      </c>
      <c r="AW123" s="4">
        <v>5.9233399999999999E-2</v>
      </c>
      <c r="AX123" s="4">
        <v>0.25</v>
      </c>
    </row>
    <row r="124" spans="1:50" ht="15" x14ac:dyDescent="0.15">
      <c r="A124" s="4" t="s">
        <v>18</v>
      </c>
      <c r="B124" s="4"/>
      <c r="C124" s="4">
        <v>4.2741619999999996</v>
      </c>
      <c r="D124" s="4">
        <v>5</v>
      </c>
      <c r="E124" s="4">
        <v>1</v>
      </c>
      <c r="F124" s="4">
        <v>4</v>
      </c>
      <c r="G124" s="4">
        <v>4</v>
      </c>
      <c r="H124" s="4">
        <v>5</v>
      </c>
      <c r="I124" s="4">
        <v>-0.98936049999999998</v>
      </c>
      <c r="J124" s="4">
        <v>4.7094810000000003</v>
      </c>
      <c r="K124" s="4">
        <v>0.74280520000000005</v>
      </c>
      <c r="L124" s="4">
        <v>1521</v>
      </c>
      <c r="M124" s="4"/>
      <c r="N124" s="4">
        <v>4.3484319999999999</v>
      </c>
      <c r="O124" s="4">
        <v>5</v>
      </c>
      <c r="P124" s="4">
        <v>1</v>
      </c>
      <c r="Q124" s="4">
        <v>4</v>
      </c>
      <c r="R124" s="4">
        <v>5</v>
      </c>
      <c r="S124" s="4">
        <v>5</v>
      </c>
      <c r="T124" s="4">
        <v>-1.1947589999999999</v>
      </c>
      <c r="U124" s="4">
        <v>4.5586070000000003</v>
      </c>
      <c r="V124" s="4">
        <v>0.80461260000000001</v>
      </c>
      <c r="W124" s="4">
        <v>287</v>
      </c>
      <c r="X124" s="4"/>
      <c r="Y124" s="4">
        <v>4.625</v>
      </c>
      <c r="Z124" s="4">
        <v>5</v>
      </c>
      <c r="AA124" s="4">
        <v>4</v>
      </c>
      <c r="AB124" s="4">
        <v>4</v>
      </c>
      <c r="AC124" s="4">
        <v>5</v>
      </c>
      <c r="AD124" s="4">
        <v>5</v>
      </c>
      <c r="AE124" s="4">
        <v>-0.51639780000000002</v>
      </c>
      <c r="AF124" s="4">
        <v>1.266667</v>
      </c>
      <c r="AG124" s="4">
        <v>0.51754920000000004</v>
      </c>
      <c r="AH124" s="4">
        <v>8</v>
      </c>
      <c r="AI124" s="4"/>
      <c r="AJ124" s="4">
        <v>4.287445</v>
      </c>
      <c r="AK124" s="4">
        <v>5</v>
      </c>
      <c r="AL124" s="4">
        <v>1</v>
      </c>
      <c r="AM124" s="4">
        <v>4</v>
      </c>
      <c r="AN124" s="4">
        <v>4</v>
      </c>
      <c r="AO124" s="4">
        <v>5</v>
      </c>
      <c r="AP124" s="4">
        <v>-1.023498</v>
      </c>
      <c r="AQ124" s="4">
        <v>4.6713100000000001</v>
      </c>
      <c r="AR124" s="4">
        <v>0.75257269999999998</v>
      </c>
      <c r="AS124" s="4">
        <v>1816</v>
      </c>
      <c r="AU124" s="4">
        <v>4.287445</v>
      </c>
      <c r="AV124" s="4">
        <v>4.2741619999999996</v>
      </c>
      <c r="AW124" s="4">
        <v>4.3484319999999999</v>
      </c>
      <c r="AX124" s="4">
        <v>4.625</v>
      </c>
    </row>
    <row r="125" spans="1:50" ht="15" x14ac:dyDescent="0.15">
      <c r="A125" s="6" t="s">
        <v>19</v>
      </c>
      <c r="B125" s="6"/>
      <c r="C125" s="6">
        <v>0.16633790000000001</v>
      </c>
      <c r="D125" s="6">
        <v>1</v>
      </c>
      <c r="E125" s="6">
        <v>0</v>
      </c>
      <c r="F125" s="6">
        <v>0</v>
      </c>
      <c r="G125" s="6">
        <v>0</v>
      </c>
      <c r="H125" s="6">
        <v>0</v>
      </c>
      <c r="I125" s="6">
        <v>1.7920339999999999</v>
      </c>
      <c r="J125" s="6">
        <v>4.2113849999999999</v>
      </c>
      <c r="K125" s="6">
        <v>0.37250620000000001</v>
      </c>
      <c r="L125" s="6">
        <v>1521</v>
      </c>
      <c r="M125" s="6"/>
      <c r="N125" s="6">
        <v>0.1602787</v>
      </c>
      <c r="O125" s="6">
        <v>1</v>
      </c>
      <c r="P125" s="6">
        <v>0</v>
      </c>
      <c r="Q125" s="6">
        <v>0</v>
      </c>
      <c r="R125" s="6">
        <v>0</v>
      </c>
      <c r="S125" s="6">
        <v>0</v>
      </c>
      <c r="T125" s="6">
        <v>1.852026</v>
      </c>
      <c r="U125" s="6">
        <v>4.430002</v>
      </c>
      <c r="V125" s="6">
        <v>0.36750519999999998</v>
      </c>
      <c r="W125" s="6">
        <v>287</v>
      </c>
      <c r="X125" s="6"/>
      <c r="Y125" s="6">
        <v>0.25</v>
      </c>
      <c r="Z125" s="6">
        <v>1</v>
      </c>
      <c r="AA125" s="6">
        <v>0</v>
      </c>
      <c r="AB125" s="6">
        <v>0</v>
      </c>
      <c r="AC125" s="6">
        <v>0</v>
      </c>
      <c r="AD125" s="6">
        <v>0.5</v>
      </c>
      <c r="AE125" s="6">
        <v>1.154701</v>
      </c>
      <c r="AF125" s="6">
        <v>2.3333330000000001</v>
      </c>
      <c r="AG125" s="6">
        <v>0.46290999999999999</v>
      </c>
      <c r="AH125" s="6">
        <v>8</v>
      </c>
      <c r="AI125" s="6"/>
      <c r="AJ125" s="6">
        <v>0.1657489</v>
      </c>
      <c r="AK125" s="6">
        <v>1</v>
      </c>
      <c r="AL125" s="6">
        <v>0</v>
      </c>
      <c r="AM125" s="6">
        <v>0</v>
      </c>
      <c r="AN125" s="6">
        <v>0</v>
      </c>
      <c r="AO125" s="6">
        <v>0</v>
      </c>
      <c r="AP125" s="6">
        <v>1.797749</v>
      </c>
      <c r="AQ125" s="6">
        <v>4.2319019999999998</v>
      </c>
      <c r="AR125" s="6">
        <v>0.3719575</v>
      </c>
      <c r="AS125" s="6">
        <v>1816</v>
      </c>
      <c r="AU125" s="6">
        <v>0.1657489</v>
      </c>
      <c r="AV125" s="6">
        <v>0.16633790000000001</v>
      </c>
      <c r="AW125" s="6">
        <v>0.1602787</v>
      </c>
      <c r="AX125" s="6">
        <v>0.25</v>
      </c>
    </row>
    <row r="127" spans="1:50" ht="15" x14ac:dyDescent="0.15">
      <c r="A127" s="52" t="s">
        <v>35</v>
      </c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</row>
    <row r="128" spans="1:50" ht="15" x14ac:dyDescent="0.15">
      <c r="A128" s="53" t="s">
        <v>30</v>
      </c>
      <c r="B128" s="3"/>
      <c r="C128" s="3">
        <v>1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>
        <v>2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>
        <v>3</v>
      </c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 t="s">
        <v>13</v>
      </c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1:50" ht="15" x14ac:dyDescent="0.15">
      <c r="A129" s="54"/>
      <c r="B129" s="6"/>
      <c r="C129" s="6" t="s">
        <v>20</v>
      </c>
      <c r="D129" s="6" t="s">
        <v>21</v>
      </c>
      <c r="E129" s="6" t="s">
        <v>22</v>
      </c>
      <c r="F129" s="6" t="s">
        <v>23</v>
      </c>
      <c r="G129" s="6" t="s">
        <v>24</v>
      </c>
      <c r="H129" s="6" t="s">
        <v>25</v>
      </c>
      <c r="I129" s="6" t="s">
        <v>26</v>
      </c>
      <c r="J129" s="6" t="s">
        <v>27</v>
      </c>
      <c r="K129" s="6" t="s">
        <v>28</v>
      </c>
      <c r="L129" s="6" t="s">
        <v>29</v>
      </c>
      <c r="M129" s="6"/>
      <c r="N129" s="6" t="s">
        <v>20</v>
      </c>
      <c r="O129" s="6" t="s">
        <v>21</v>
      </c>
      <c r="P129" s="6" t="s">
        <v>22</v>
      </c>
      <c r="Q129" s="6" t="s">
        <v>23</v>
      </c>
      <c r="R129" s="6" t="s">
        <v>24</v>
      </c>
      <c r="S129" s="6" t="s">
        <v>25</v>
      </c>
      <c r="T129" s="6" t="s">
        <v>26</v>
      </c>
      <c r="U129" s="6" t="s">
        <v>27</v>
      </c>
      <c r="V129" s="6" t="s">
        <v>28</v>
      </c>
      <c r="W129" s="6" t="s">
        <v>29</v>
      </c>
      <c r="X129" s="6"/>
      <c r="Y129" s="6" t="s">
        <v>20</v>
      </c>
      <c r="Z129" s="6" t="s">
        <v>21</v>
      </c>
      <c r="AA129" s="6" t="s">
        <v>22</v>
      </c>
      <c r="AB129" s="6" t="s">
        <v>23</v>
      </c>
      <c r="AC129" s="6" t="s">
        <v>24</v>
      </c>
      <c r="AD129" s="6" t="s">
        <v>25</v>
      </c>
      <c r="AE129" s="6" t="s">
        <v>26</v>
      </c>
      <c r="AF129" s="6" t="s">
        <v>27</v>
      </c>
      <c r="AG129" s="6" t="s">
        <v>28</v>
      </c>
      <c r="AH129" s="6" t="s">
        <v>29</v>
      </c>
      <c r="AI129" s="6"/>
      <c r="AJ129" s="6" t="s">
        <v>20</v>
      </c>
      <c r="AK129" s="6" t="s">
        <v>21</v>
      </c>
      <c r="AL129" s="6" t="s">
        <v>22</v>
      </c>
      <c r="AM129" s="6" t="s">
        <v>23</v>
      </c>
      <c r="AN129" s="6" t="s">
        <v>24</v>
      </c>
      <c r="AO129" s="6" t="s">
        <v>25</v>
      </c>
      <c r="AP129" s="6" t="s">
        <v>26</v>
      </c>
      <c r="AQ129" s="6" t="s">
        <v>27</v>
      </c>
      <c r="AR129" s="6" t="s">
        <v>28</v>
      </c>
      <c r="AS129" s="6" t="s">
        <v>29</v>
      </c>
    </row>
    <row r="130" spans="1:50" ht="15" x14ac:dyDescent="0.15">
      <c r="A130" s="4" t="s">
        <v>0</v>
      </c>
      <c r="B130" s="4"/>
      <c r="C130" s="4">
        <v>494.94130000000001</v>
      </c>
      <c r="D130" s="4">
        <v>833.33330000000001</v>
      </c>
      <c r="E130" s="4">
        <v>287.5</v>
      </c>
      <c r="F130" s="4">
        <v>400</v>
      </c>
      <c r="G130" s="4">
        <v>491.4545</v>
      </c>
      <c r="H130" s="4">
        <v>571.42859999999996</v>
      </c>
      <c r="I130" s="4">
        <v>0.64665799999999996</v>
      </c>
      <c r="J130" s="4">
        <v>2.9873240000000001</v>
      </c>
      <c r="K130" s="4">
        <v>117.5365</v>
      </c>
      <c r="L130" s="4">
        <v>1322</v>
      </c>
      <c r="M130" s="4"/>
      <c r="N130" s="4">
        <v>491.99639999999999</v>
      </c>
      <c r="O130" s="4">
        <v>800</v>
      </c>
      <c r="P130" s="4">
        <v>288</v>
      </c>
      <c r="Q130" s="4">
        <v>400</v>
      </c>
      <c r="R130" s="4">
        <v>480.68029999999999</v>
      </c>
      <c r="S130" s="4">
        <v>575</v>
      </c>
      <c r="T130" s="4">
        <v>0.2355525</v>
      </c>
      <c r="U130" s="4">
        <v>2.4435479999999998</v>
      </c>
      <c r="V130" s="4">
        <v>106.0485</v>
      </c>
      <c r="W130" s="4">
        <v>241</v>
      </c>
      <c r="X130" s="4"/>
      <c r="Y130" s="4">
        <v>553.70050000000003</v>
      </c>
      <c r="Z130" s="4">
        <v>600</v>
      </c>
      <c r="AA130" s="4">
        <v>470.05079999999998</v>
      </c>
      <c r="AB130" s="4">
        <v>470.6044</v>
      </c>
      <c r="AC130" s="4">
        <v>576.01850000000002</v>
      </c>
      <c r="AD130" s="4">
        <v>596</v>
      </c>
      <c r="AE130" s="4">
        <v>-0.86400180000000004</v>
      </c>
      <c r="AF130" s="4">
        <v>1.86435</v>
      </c>
      <c r="AG130" s="4">
        <v>57.704940000000001</v>
      </c>
      <c r="AH130" s="4">
        <v>7</v>
      </c>
      <c r="AI130" s="4"/>
      <c r="AJ130" s="4">
        <v>494.75119999999998</v>
      </c>
      <c r="AK130" s="4">
        <v>833.33330000000001</v>
      </c>
      <c r="AL130" s="4">
        <v>287.5</v>
      </c>
      <c r="AM130" s="4">
        <v>400</v>
      </c>
      <c r="AN130" s="4">
        <v>491.13350000000003</v>
      </c>
      <c r="AO130" s="4">
        <v>575</v>
      </c>
      <c r="AP130" s="4">
        <v>0.59558270000000002</v>
      </c>
      <c r="AQ130" s="4">
        <v>2.946637</v>
      </c>
      <c r="AR130" s="4">
        <v>115.676</v>
      </c>
      <c r="AS130" s="4">
        <v>1570</v>
      </c>
      <c r="AU130" s="4">
        <v>494.75119999999998</v>
      </c>
      <c r="AV130" s="4">
        <v>494.94130000000001</v>
      </c>
      <c r="AW130" s="4">
        <v>491.99639999999999</v>
      </c>
      <c r="AX130" s="4">
        <v>553.70050000000003</v>
      </c>
    </row>
    <row r="131" spans="1:50" ht="15" x14ac:dyDescent="0.15">
      <c r="A131" s="4" t="s">
        <v>1</v>
      </c>
      <c r="B131" s="4"/>
      <c r="C131" s="4">
        <v>3.2127080000000001</v>
      </c>
      <c r="D131" s="4">
        <v>9.9</v>
      </c>
      <c r="E131" s="4">
        <v>0.1</v>
      </c>
      <c r="F131" s="4">
        <v>1.5</v>
      </c>
      <c r="G131" s="4">
        <v>2.5</v>
      </c>
      <c r="H131" s="4">
        <v>4.2</v>
      </c>
      <c r="I131" s="4">
        <v>1.046141</v>
      </c>
      <c r="J131" s="4">
        <v>3.2747709999999999</v>
      </c>
      <c r="K131" s="4">
        <v>2.2300819999999999</v>
      </c>
      <c r="L131" s="4">
        <v>1322</v>
      </c>
      <c r="M131" s="4"/>
      <c r="N131" s="4">
        <v>16.2805</v>
      </c>
      <c r="O131" s="4">
        <v>49.5</v>
      </c>
      <c r="P131" s="4">
        <v>10</v>
      </c>
      <c r="Q131" s="4">
        <v>11.5</v>
      </c>
      <c r="R131" s="4">
        <v>13.5</v>
      </c>
      <c r="S131" s="4">
        <v>18</v>
      </c>
      <c r="T131" s="4">
        <v>1.9802930000000001</v>
      </c>
      <c r="U131" s="4">
        <v>7.2970059999999997</v>
      </c>
      <c r="V131" s="4">
        <v>7.4102119999999996</v>
      </c>
      <c r="W131" s="4">
        <v>241</v>
      </c>
      <c r="X131" s="4"/>
      <c r="Y131" s="4">
        <v>106.0714</v>
      </c>
      <c r="Z131" s="4">
        <v>227</v>
      </c>
      <c r="AA131" s="4">
        <v>52</v>
      </c>
      <c r="AB131" s="4">
        <v>54</v>
      </c>
      <c r="AC131" s="4">
        <v>74</v>
      </c>
      <c r="AD131" s="4">
        <v>182</v>
      </c>
      <c r="AE131" s="4">
        <v>0.89872759999999996</v>
      </c>
      <c r="AF131" s="4">
        <v>2.1467860000000001</v>
      </c>
      <c r="AG131" s="4">
        <v>70.377809999999997</v>
      </c>
      <c r="AH131" s="4">
        <v>7</v>
      </c>
      <c r="AI131" s="4"/>
      <c r="AJ131" s="4">
        <v>5.6772609999999997</v>
      </c>
      <c r="AK131" s="4">
        <v>227</v>
      </c>
      <c r="AL131" s="4">
        <v>0.1</v>
      </c>
      <c r="AM131" s="4">
        <v>1.7</v>
      </c>
      <c r="AN131" s="4">
        <v>3</v>
      </c>
      <c r="AO131" s="4">
        <v>6.5</v>
      </c>
      <c r="AP131" s="4">
        <v>12.07352</v>
      </c>
      <c r="AQ131" s="4">
        <v>228.52879999999999</v>
      </c>
      <c r="AR131" s="4">
        <v>9.9439050000000009</v>
      </c>
      <c r="AS131" s="4">
        <v>1570</v>
      </c>
      <c r="AU131" s="4">
        <v>5.6772609999999997</v>
      </c>
      <c r="AV131" s="4">
        <v>3.2127080000000001</v>
      </c>
      <c r="AW131" s="4">
        <v>16.2805</v>
      </c>
      <c r="AX131" s="4">
        <v>106.0714</v>
      </c>
    </row>
    <row r="132" spans="1:50" ht="15" x14ac:dyDescent="0.15">
      <c r="A132" s="4" t="s">
        <v>2</v>
      </c>
      <c r="B132" s="4"/>
      <c r="C132" s="4">
        <v>21.16516</v>
      </c>
      <c r="D132" s="4">
        <v>83.333330000000004</v>
      </c>
      <c r="E132" s="4">
        <v>2.2222219999999999</v>
      </c>
      <c r="F132" s="4">
        <v>12</v>
      </c>
      <c r="G132" s="4">
        <v>16.66667</v>
      </c>
      <c r="H132" s="4">
        <v>25</v>
      </c>
      <c r="I132" s="4">
        <v>2.0018400000000001</v>
      </c>
      <c r="J132" s="4">
        <v>7.8591850000000001</v>
      </c>
      <c r="K132" s="4">
        <v>14.60032</v>
      </c>
      <c r="L132" s="4">
        <v>1322</v>
      </c>
      <c r="M132" s="4"/>
      <c r="N132" s="4">
        <v>10.6996</v>
      </c>
      <c r="O132" s="4">
        <v>59.166670000000003</v>
      </c>
      <c r="P132" s="4">
        <v>2.2222219999999999</v>
      </c>
      <c r="Q132" s="4">
        <v>6.4285709999999998</v>
      </c>
      <c r="R132" s="4">
        <v>10</v>
      </c>
      <c r="S132" s="4">
        <v>13.10345</v>
      </c>
      <c r="T132" s="4">
        <v>2.2949609999999998</v>
      </c>
      <c r="U132" s="4">
        <v>15.85041</v>
      </c>
      <c r="V132" s="4">
        <v>6.3852609999999999</v>
      </c>
      <c r="W132" s="4">
        <v>241</v>
      </c>
      <c r="X132" s="4"/>
      <c r="Y132" s="4">
        <v>10.45933</v>
      </c>
      <c r="Z132" s="4">
        <v>51.776649999999997</v>
      </c>
      <c r="AA132" s="4">
        <v>2.2222219999999999</v>
      </c>
      <c r="AB132" s="4">
        <v>2.4725280000000001</v>
      </c>
      <c r="AC132" s="4">
        <v>3.8888889999999998</v>
      </c>
      <c r="AD132" s="4">
        <v>5.9459460000000002</v>
      </c>
      <c r="AE132" s="4">
        <v>2.0214349999999999</v>
      </c>
      <c r="AF132" s="4">
        <v>5.1225759999999996</v>
      </c>
      <c r="AG132" s="4">
        <v>18.262119999999999</v>
      </c>
      <c r="AH132" s="4">
        <v>7</v>
      </c>
      <c r="AI132" s="4"/>
      <c r="AJ132" s="4">
        <v>19.510929999999998</v>
      </c>
      <c r="AK132" s="4">
        <v>83.333330000000004</v>
      </c>
      <c r="AL132" s="4">
        <v>2.2222219999999999</v>
      </c>
      <c r="AM132" s="4">
        <v>10.645160000000001</v>
      </c>
      <c r="AN132" s="4">
        <v>15</v>
      </c>
      <c r="AO132" s="4">
        <v>24</v>
      </c>
      <c r="AP132" s="4">
        <v>2.0848149999999999</v>
      </c>
      <c r="AQ132" s="4">
        <v>8.4629130000000004</v>
      </c>
      <c r="AR132" s="4">
        <v>14.19802</v>
      </c>
      <c r="AS132" s="4">
        <v>1570</v>
      </c>
      <c r="AU132" s="4">
        <v>19.510929999999998</v>
      </c>
      <c r="AV132" s="4">
        <v>21.16516</v>
      </c>
      <c r="AW132" s="4">
        <v>10.6996</v>
      </c>
      <c r="AX132" s="4">
        <v>10.45933</v>
      </c>
    </row>
    <row r="133" spans="1:50" ht="15" x14ac:dyDescent="0.15">
      <c r="A133" s="4" t="s">
        <v>3</v>
      </c>
      <c r="B133" s="4"/>
      <c r="C133" s="4">
        <v>20.997589999999999</v>
      </c>
      <c r="D133" s="4">
        <v>83.334329999999994</v>
      </c>
      <c r="E133" s="4">
        <v>0.59056929999999996</v>
      </c>
      <c r="F133" s="4">
        <v>12.000999999999999</v>
      </c>
      <c r="G133" s="4">
        <v>16.667670000000001</v>
      </c>
      <c r="H133" s="4">
        <v>25.001000000000001</v>
      </c>
      <c r="I133" s="4">
        <v>2.0074160000000001</v>
      </c>
      <c r="J133" s="4">
        <v>7.8867779999999996</v>
      </c>
      <c r="K133" s="4">
        <v>14.603020000000001</v>
      </c>
      <c r="L133" s="4">
        <v>1322</v>
      </c>
      <c r="M133" s="4"/>
      <c r="N133" s="4">
        <v>10.539059999999999</v>
      </c>
      <c r="O133" s="4">
        <v>59.167670000000001</v>
      </c>
      <c r="P133" s="4">
        <v>1.6259999999999999</v>
      </c>
      <c r="Q133" s="4">
        <v>6.4034389999999997</v>
      </c>
      <c r="R133" s="4">
        <v>9.5394620000000003</v>
      </c>
      <c r="S133" s="4">
        <v>13.10445</v>
      </c>
      <c r="T133" s="4">
        <v>2.3035209999999999</v>
      </c>
      <c r="U133" s="4">
        <v>15.86997</v>
      </c>
      <c r="V133" s="4">
        <v>6.4062809999999999</v>
      </c>
      <c r="W133" s="4">
        <v>241</v>
      </c>
      <c r="X133" s="4"/>
      <c r="Y133" s="4">
        <v>9.6427119999999995</v>
      </c>
      <c r="Z133" s="4">
        <v>49.84872</v>
      </c>
      <c r="AA133" s="4">
        <v>0.9016364</v>
      </c>
      <c r="AB133" s="4">
        <v>1.6493519999999999</v>
      </c>
      <c r="AC133" s="4">
        <v>3.0009999999999999</v>
      </c>
      <c r="AD133" s="4">
        <v>5.2982969999999998</v>
      </c>
      <c r="AE133" s="4">
        <v>2.0136530000000001</v>
      </c>
      <c r="AF133" s="4">
        <v>5.1063470000000004</v>
      </c>
      <c r="AG133" s="4">
        <v>17.786850000000001</v>
      </c>
      <c r="AH133" s="4">
        <v>7</v>
      </c>
      <c r="AI133" s="4"/>
      <c r="AJ133" s="4">
        <v>19.341550000000002</v>
      </c>
      <c r="AK133" s="4">
        <v>83.334329999999994</v>
      </c>
      <c r="AL133" s="4">
        <v>0.59056929999999996</v>
      </c>
      <c r="AM133" s="4">
        <v>10.500999999999999</v>
      </c>
      <c r="AN133" s="4">
        <v>15.000999999999999</v>
      </c>
      <c r="AO133" s="4">
        <v>23.685210000000001</v>
      </c>
      <c r="AP133" s="4">
        <v>2.088746</v>
      </c>
      <c r="AQ133" s="4">
        <v>8.4899339999999999</v>
      </c>
      <c r="AR133" s="4">
        <v>14.200749999999999</v>
      </c>
      <c r="AS133" s="4">
        <v>1570</v>
      </c>
      <c r="AU133" s="4">
        <v>19.341550000000002</v>
      </c>
      <c r="AV133" s="4">
        <v>20.997589999999999</v>
      </c>
      <c r="AW133" s="4">
        <v>10.539059999999999</v>
      </c>
      <c r="AX133" s="4">
        <v>9.6427119999999995</v>
      </c>
    </row>
    <row r="134" spans="1:50" ht="15" x14ac:dyDescent="0.15">
      <c r="A134" s="4" t="s">
        <v>4</v>
      </c>
      <c r="B134" s="4"/>
      <c r="C134" s="4">
        <v>0.16956840000000001</v>
      </c>
      <c r="D134" s="4">
        <v>8.5724289999999996</v>
      </c>
      <c r="E134" s="4">
        <v>1E-3</v>
      </c>
      <c r="F134" s="4">
        <v>1E-3</v>
      </c>
      <c r="G134" s="4">
        <v>1E-3</v>
      </c>
      <c r="H134" s="4">
        <v>1E-3</v>
      </c>
      <c r="I134" s="4">
        <v>6.0524420000000001</v>
      </c>
      <c r="J134" s="4">
        <v>52.26238</v>
      </c>
      <c r="K134" s="4">
        <v>0.63974520000000001</v>
      </c>
      <c r="L134" s="4">
        <v>1322</v>
      </c>
      <c r="M134" s="4"/>
      <c r="N134" s="4">
        <v>0.16253429999999999</v>
      </c>
      <c r="O134" s="4">
        <v>10.000999999999999</v>
      </c>
      <c r="P134" s="4">
        <v>1E-3</v>
      </c>
      <c r="Q134" s="4">
        <v>1E-3</v>
      </c>
      <c r="R134" s="4">
        <v>1E-3</v>
      </c>
      <c r="S134" s="4">
        <v>1E-3</v>
      </c>
      <c r="T134" s="4">
        <v>11.26572</v>
      </c>
      <c r="U134" s="4">
        <v>151.4453</v>
      </c>
      <c r="V134" s="4">
        <v>0.71472029999999998</v>
      </c>
      <c r="W134" s="4">
        <v>241</v>
      </c>
      <c r="X134" s="4"/>
      <c r="Y134" s="4">
        <v>0.81862060000000003</v>
      </c>
      <c r="Z134" s="4">
        <v>1.929934</v>
      </c>
      <c r="AA134" s="4">
        <v>1E-3</v>
      </c>
      <c r="AB134" s="4">
        <v>1E-3</v>
      </c>
      <c r="AC134" s="4">
        <v>0.82517580000000001</v>
      </c>
      <c r="AD134" s="4">
        <v>1.322586</v>
      </c>
      <c r="AE134" s="4">
        <v>0.22026589999999999</v>
      </c>
      <c r="AF134" s="4">
        <v>2.0862059999999998</v>
      </c>
      <c r="AG134" s="4">
        <v>0.69376539999999998</v>
      </c>
      <c r="AH134" s="4">
        <v>7</v>
      </c>
      <c r="AI134" s="4"/>
      <c r="AJ134" s="4">
        <v>0.17138249999999999</v>
      </c>
      <c r="AK134" s="4">
        <v>10.000999999999999</v>
      </c>
      <c r="AL134" s="4">
        <v>1E-3</v>
      </c>
      <c r="AM134" s="4">
        <v>1E-3</v>
      </c>
      <c r="AN134" s="4">
        <v>1E-3</v>
      </c>
      <c r="AO134" s="4">
        <v>1E-3</v>
      </c>
      <c r="AP134" s="4">
        <v>7.0500220000000002</v>
      </c>
      <c r="AQ134" s="4">
        <v>73.514790000000005</v>
      </c>
      <c r="AR134" s="4">
        <v>0.65302769999999999</v>
      </c>
      <c r="AS134" s="4">
        <v>1570</v>
      </c>
      <c r="AU134" s="4">
        <v>0.17138249999999999</v>
      </c>
      <c r="AV134" s="4">
        <v>0.16956840000000001</v>
      </c>
      <c r="AW134" s="4">
        <v>0.16253429999999999</v>
      </c>
      <c r="AX134" s="4">
        <v>0.81862060000000003</v>
      </c>
    </row>
    <row r="135" spans="1:50" ht="15" x14ac:dyDescent="0.15">
      <c r="A135" s="4" t="s">
        <v>5</v>
      </c>
      <c r="B135" s="4"/>
      <c r="C135" s="4">
        <v>175.51480000000001</v>
      </c>
      <c r="D135" s="4">
        <v>462.50099999999998</v>
      </c>
      <c r="E135" s="4">
        <v>33.250999999999998</v>
      </c>
      <c r="F135" s="4">
        <v>118.1828</v>
      </c>
      <c r="G135" s="4">
        <v>160.001</v>
      </c>
      <c r="H135" s="4">
        <v>216.6677</v>
      </c>
      <c r="I135" s="4">
        <v>1.0264679999999999</v>
      </c>
      <c r="J135" s="4">
        <v>4.0874969999999999</v>
      </c>
      <c r="K135" s="4">
        <v>85.529669999999996</v>
      </c>
      <c r="L135" s="4">
        <v>1322</v>
      </c>
      <c r="M135" s="4"/>
      <c r="N135" s="4">
        <v>156.8501</v>
      </c>
      <c r="O135" s="4">
        <v>462.50099999999998</v>
      </c>
      <c r="P135" s="4">
        <v>33.250999999999998</v>
      </c>
      <c r="Q135" s="4">
        <v>119.2671</v>
      </c>
      <c r="R135" s="4">
        <v>150.001</v>
      </c>
      <c r="S135" s="4">
        <v>186.6677</v>
      </c>
      <c r="T135" s="4">
        <v>1.3201689999999999</v>
      </c>
      <c r="U135" s="4">
        <v>6.8994030000000004</v>
      </c>
      <c r="V135" s="4">
        <v>57.057679999999998</v>
      </c>
      <c r="W135" s="4">
        <v>241</v>
      </c>
      <c r="X135" s="4"/>
      <c r="Y135" s="4">
        <v>153.6086</v>
      </c>
      <c r="Z135" s="4">
        <v>210.001</v>
      </c>
      <c r="AA135" s="4">
        <v>110.1332</v>
      </c>
      <c r="AB135" s="4">
        <v>120.1091</v>
      </c>
      <c r="AC135" s="4">
        <v>142.7895</v>
      </c>
      <c r="AD135" s="4">
        <v>206.1121</v>
      </c>
      <c r="AE135" s="4">
        <v>0.55366190000000004</v>
      </c>
      <c r="AF135" s="4">
        <v>1.7631049999999999</v>
      </c>
      <c r="AG135" s="4">
        <v>39.798810000000003</v>
      </c>
      <c r="AH135" s="4">
        <v>7</v>
      </c>
      <c r="AI135" s="4"/>
      <c r="AJ135" s="4">
        <v>172.55199999999999</v>
      </c>
      <c r="AK135" s="4">
        <v>462.50099999999998</v>
      </c>
      <c r="AL135" s="4">
        <v>33.250999999999998</v>
      </c>
      <c r="AM135" s="4">
        <v>118.88209999999999</v>
      </c>
      <c r="AN135" s="4">
        <v>157.32239999999999</v>
      </c>
      <c r="AO135" s="4">
        <v>208.33430000000001</v>
      </c>
      <c r="AP135" s="4">
        <v>1.1072820000000001</v>
      </c>
      <c r="AQ135" s="4">
        <v>4.4517889999999998</v>
      </c>
      <c r="AR135" s="4">
        <v>81.914320000000004</v>
      </c>
      <c r="AS135" s="4">
        <v>1570</v>
      </c>
      <c r="AU135" s="4">
        <v>172.55199999999999</v>
      </c>
      <c r="AV135" s="4">
        <v>175.51480000000001</v>
      </c>
      <c r="AW135" s="4">
        <v>156.8501</v>
      </c>
      <c r="AX135" s="4">
        <v>153.6086</v>
      </c>
    </row>
    <row r="136" spans="1:50" ht="15" x14ac:dyDescent="0.15">
      <c r="A136" s="4" t="s">
        <v>6</v>
      </c>
      <c r="B136" s="4"/>
      <c r="C136" s="4">
        <v>135.2396</v>
      </c>
      <c r="D136" s="4">
        <v>422.72829999999999</v>
      </c>
      <c r="E136" s="4">
        <v>1E-3</v>
      </c>
      <c r="F136" s="4">
        <v>40.000999999999998</v>
      </c>
      <c r="G136" s="4">
        <v>133.33430000000001</v>
      </c>
      <c r="H136" s="4">
        <v>200.001</v>
      </c>
      <c r="I136" s="4">
        <v>0.50682459999999996</v>
      </c>
      <c r="J136" s="4">
        <v>2.789196</v>
      </c>
      <c r="K136" s="4">
        <v>104.348</v>
      </c>
      <c r="L136" s="4">
        <v>1322</v>
      </c>
      <c r="M136" s="4"/>
      <c r="N136" s="4">
        <v>138.08109999999999</v>
      </c>
      <c r="O136" s="4">
        <v>365.83440000000002</v>
      </c>
      <c r="P136" s="4">
        <v>1E-3</v>
      </c>
      <c r="Q136" s="4">
        <v>101.85290000000001</v>
      </c>
      <c r="R136" s="4">
        <v>133.54939999999999</v>
      </c>
      <c r="S136" s="4">
        <v>167.2629</v>
      </c>
      <c r="T136" s="4">
        <v>0.59035689999999996</v>
      </c>
      <c r="U136" s="4">
        <v>4.066681</v>
      </c>
      <c r="V136" s="4">
        <v>60.29083</v>
      </c>
      <c r="W136" s="4">
        <v>241</v>
      </c>
      <c r="X136" s="4"/>
      <c r="Y136" s="4">
        <v>132.51230000000001</v>
      </c>
      <c r="Z136" s="4">
        <v>185.95699999999999</v>
      </c>
      <c r="AA136" s="4">
        <v>97.308689999999999</v>
      </c>
      <c r="AB136" s="4">
        <v>98.182820000000007</v>
      </c>
      <c r="AC136" s="4">
        <v>136.6677</v>
      </c>
      <c r="AD136" s="4">
        <v>161.9299</v>
      </c>
      <c r="AE136" s="4">
        <v>0.2803795</v>
      </c>
      <c r="AF136" s="4">
        <v>1.675227</v>
      </c>
      <c r="AG136" s="4">
        <v>34.922379999999997</v>
      </c>
      <c r="AH136" s="4">
        <v>7</v>
      </c>
      <c r="AI136" s="4"/>
      <c r="AJ136" s="4">
        <v>135.6636</v>
      </c>
      <c r="AK136" s="4">
        <v>422.72829999999999</v>
      </c>
      <c r="AL136" s="4">
        <v>1E-3</v>
      </c>
      <c r="AM136" s="4">
        <v>60.000999999999998</v>
      </c>
      <c r="AN136" s="4">
        <v>133.33430000000001</v>
      </c>
      <c r="AO136" s="4">
        <v>200.001</v>
      </c>
      <c r="AP136" s="4">
        <v>0.51781520000000003</v>
      </c>
      <c r="AQ136" s="4">
        <v>3.0211990000000002</v>
      </c>
      <c r="AR136" s="4">
        <v>98.636840000000007</v>
      </c>
      <c r="AS136" s="4">
        <v>1570</v>
      </c>
      <c r="AU136" s="4">
        <v>135.6636</v>
      </c>
      <c r="AV136" s="4">
        <v>135.2396</v>
      </c>
      <c r="AW136" s="4">
        <v>138.08109999999999</v>
      </c>
      <c r="AX136" s="4">
        <v>132.51230000000001</v>
      </c>
    </row>
    <row r="137" spans="1:50" ht="15" x14ac:dyDescent="0.15">
      <c r="A137" s="4" t="s">
        <v>7</v>
      </c>
      <c r="B137" s="4"/>
      <c r="C137" s="4">
        <v>162.23480000000001</v>
      </c>
      <c r="D137" s="4">
        <v>264.75510000000003</v>
      </c>
      <c r="E137" s="4">
        <v>64.584339999999997</v>
      </c>
      <c r="F137" s="4">
        <v>104.3343</v>
      </c>
      <c r="G137" s="4">
        <v>153.97470000000001</v>
      </c>
      <c r="H137" s="4">
        <v>219.501</v>
      </c>
      <c r="I137" s="4">
        <v>0.18017150000000001</v>
      </c>
      <c r="J137" s="4">
        <v>1.749428</v>
      </c>
      <c r="K137" s="4">
        <v>67.262720000000002</v>
      </c>
      <c r="L137" s="4">
        <v>1322</v>
      </c>
      <c r="M137" s="4"/>
      <c r="N137" s="4">
        <v>157.0941</v>
      </c>
      <c r="O137" s="4">
        <v>264.75510000000003</v>
      </c>
      <c r="P137" s="4">
        <v>64.584339999999997</v>
      </c>
      <c r="Q137" s="4">
        <v>98.261870000000002</v>
      </c>
      <c r="R137" s="4">
        <v>142.46250000000001</v>
      </c>
      <c r="S137" s="4">
        <v>209.501</v>
      </c>
      <c r="T137" s="4">
        <v>0.27950570000000002</v>
      </c>
      <c r="U137" s="4">
        <v>1.820811</v>
      </c>
      <c r="V137" s="4">
        <v>65.201009999999997</v>
      </c>
      <c r="W137" s="4">
        <v>241</v>
      </c>
      <c r="X137" s="4"/>
      <c r="Y137" s="4">
        <v>174.30850000000001</v>
      </c>
      <c r="Z137" s="4">
        <v>242.74209999999999</v>
      </c>
      <c r="AA137" s="4">
        <v>114.5384</v>
      </c>
      <c r="AB137" s="4">
        <v>129.81180000000001</v>
      </c>
      <c r="AC137" s="4">
        <v>180.69329999999999</v>
      </c>
      <c r="AD137" s="4">
        <v>220.7465</v>
      </c>
      <c r="AE137" s="4">
        <v>0.12617529999999999</v>
      </c>
      <c r="AF137" s="4">
        <v>1.5906750000000001</v>
      </c>
      <c r="AG137" s="4">
        <v>48.445410000000003</v>
      </c>
      <c r="AH137" s="4">
        <v>7</v>
      </c>
      <c r="AI137" s="4"/>
      <c r="AJ137" s="4">
        <v>161.49950000000001</v>
      </c>
      <c r="AK137" s="4">
        <v>264.75510000000003</v>
      </c>
      <c r="AL137" s="4">
        <v>64.584339999999997</v>
      </c>
      <c r="AM137" s="4">
        <v>103.3343</v>
      </c>
      <c r="AN137" s="4">
        <v>152.501</v>
      </c>
      <c r="AO137" s="4">
        <v>217.6677</v>
      </c>
      <c r="AP137" s="4">
        <v>0.19454160000000001</v>
      </c>
      <c r="AQ137" s="4">
        <v>1.7605059999999999</v>
      </c>
      <c r="AR137" s="4">
        <v>66.877309999999994</v>
      </c>
      <c r="AS137" s="4">
        <v>1570</v>
      </c>
      <c r="AU137" s="4">
        <v>161.49950000000001</v>
      </c>
      <c r="AV137" s="4">
        <v>162.23480000000001</v>
      </c>
      <c r="AW137" s="4">
        <v>157.0941</v>
      </c>
      <c r="AX137" s="4">
        <v>174.30850000000001</v>
      </c>
    </row>
    <row r="138" spans="1:50" ht="15" x14ac:dyDescent="0.15">
      <c r="A138" s="4" t="s">
        <v>8</v>
      </c>
      <c r="B138" s="4"/>
      <c r="C138" s="4">
        <v>123.18470000000001</v>
      </c>
      <c r="D138" s="4">
        <v>618.00099999999998</v>
      </c>
      <c r="E138" s="4">
        <v>1E-3</v>
      </c>
      <c r="F138" s="4">
        <v>65.001000000000005</v>
      </c>
      <c r="G138" s="4">
        <v>100.15730000000001</v>
      </c>
      <c r="H138" s="4">
        <v>157.77879999999999</v>
      </c>
      <c r="I138" s="4">
        <v>2.4557799999999999</v>
      </c>
      <c r="J138" s="4">
        <v>11.05118</v>
      </c>
      <c r="K138" s="4">
        <v>105.72709999999999</v>
      </c>
      <c r="L138" s="4">
        <v>1318</v>
      </c>
      <c r="M138" s="4"/>
      <c r="N138" s="4">
        <v>83.109300000000005</v>
      </c>
      <c r="O138" s="4">
        <v>213.09379999999999</v>
      </c>
      <c r="P138" s="4">
        <v>1E-3</v>
      </c>
      <c r="Q138" s="4">
        <v>40.917670000000001</v>
      </c>
      <c r="R138" s="4">
        <v>83.801000000000002</v>
      </c>
      <c r="S138" s="4">
        <v>119.35169999999999</v>
      </c>
      <c r="T138" s="4">
        <v>0.17421130000000001</v>
      </c>
      <c r="U138" s="4">
        <v>2.1266799999999999</v>
      </c>
      <c r="V138" s="4">
        <v>47.984450000000002</v>
      </c>
      <c r="W138" s="4">
        <v>241</v>
      </c>
      <c r="X138" s="4"/>
      <c r="Y138" s="4">
        <v>38.528289999999998</v>
      </c>
      <c r="Z138" s="4">
        <v>159.49600000000001</v>
      </c>
      <c r="AA138" s="4">
        <v>4.1496490000000001</v>
      </c>
      <c r="AB138" s="4">
        <v>9.6594440000000006</v>
      </c>
      <c r="AC138" s="4">
        <v>14.125999999999999</v>
      </c>
      <c r="AD138" s="4">
        <v>45.521000000000001</v>
      </c>
      <c r="AE138" s="4">
        <v>1.8051619999999999</v>
      </c>
      <c r="AF138" s="4">
        <v>4.6026600000000002</v>
      </c>
      <c r="AG138" s="4">
        <v>55.029420000000002</v>
      </c>
      <c r="AH138" s="4">
        <v>7</v>
      </c>
      <c r="AI138" s="4"/>
      <c r="AJ138" s="4">
        <v>116.6388</v>
      </c>
      <c r="AK138" s="4">
        <v>618.00099999999998</v>
      </c>
      <c r="AL138" s="4">
        <v>1E-3</v>
      </c>
      <c r="AM138" s="4">
        <v>58.388100000000001</v>
      </c>
      <c r="AN138" s="4">
        <v>96.182820000000007</v>
      </c>
      <c r="AO138" s="4">
        <v>150.001</v>
      </c>
      <c r="AP138" s="4">
        <v>2.5819960000000002</v>
      </c>
      <c r="AQ138" s="4">
        <v>12.306190000000001</v>
      </c>
      <c r="AR138" s="4">
        <v>100.0403</v>
      </c>
      <c r="AS138" s="4">
        <v>1566</v>
      </c>
      <c r="AU138" s="4">
        <v>116.6388</v>
      </c>
      <c r="AV138" s="4">
        <v>123.18470000000001</v>
      </c>
      <c r="AW138" s="4">
        <v>83.109300000000005</v>
      </c>
      <c r="AX138" s="4">
        <v>38.528289999999998</v>
      </c>
    </row>
    <row r="139" spans="1:50" ht="15" x14ac:dyDescent="0.15">
      <c r="A139" s="4" t="s">
        <v>9</v>
      </c>
      <c r="B139" s="4"/>
      <c r="C139" s="4">
        <v>0.18608169999999999</v>
      </c>
      <c r="D139" s="4">
        <v>1</v>
      </c>
      <c r="E139" s="4">
        <v>0</v>
      </c>
      <c r="F139" s="4">
        <v>0</v>
      </c>
      <c r="G139" s="4">
        <v>0</v>
      </c>
      <c r="H139" s="4">
        <v>0</v>
      </c>
      <c r="I139" s="4">
        <v>1.6132599999999999</v>
      </c>
      <c r="J139" s="4">
        <v>3.602608</v>
      </c>
      <c r="K139" s="4">
        <v>0.3893199</v>
      </c>
      <c r="L139" s="4">
        <v>1322</v>
      </c>
      <c r="M139" s="4"/>
      <c r="N139" s="4">
        <v>0.27385890000000002</v>
      </c>
      <c r="O139" s="4">
        <v>1</v>
      </c>
      <c r="P139" s="4">
        <v>0</v>
      </c>
      <c r="Q139" s="4">
        <v>0</v>
      </c>
      <c r="R139" s="4">
        <v>0</v>
      </c>
      <c r="S139" s="4">
        <v>1</v>
      </c>
      <c r="T139" s="4">
        <v>1.0142279999999999</v>
      </c>
      <c r="U139" s="4">
        <v>2.0286580000000001</v>
      </c>
      <c r="V139" s="4">
        <v>0.44686550000000003</v>
      </c>
      <c r="W139" s="4">
        <v>241</v>
      </c>
      <c r="X139" s="4"/>
      <c r="Y139" s="4">
        <v>0.28571429999999998</v>
      </c>
      <c r="Z139" s="4">
        <v>1</v>
      </c>
      <c r="AA139" s="4">
        <v>0</v>
      </c>
      <c r="AB139" s="4">
        <v>0</v>
      </c>
      <c r="AC139" s="4">
        <v>0</v>
      </c>
      <c r="AD139" s="4">
        <v>1</v>
      </c>
      <c r="AE139" s="4">
        <v>0.94868330000000001</v>
      </c>
      <c r="AF139" s="4">
        <v>1.9</v>
      </c>
      <c r="AG139" s="4">
        <v>0.48794999999999999</v>
      </c>
      <c r="AH139" s="4">
        <v>7</v>
      </c>
      <c r="AI139" s="4"/>
      <c r="AJ139" s="4">
        <v>0.2</v>
      </c>
      <c r="AK139" s="4">
        <v>1</v>
      </c>
      <c r="AL139" s="4">
        <v>0</v>
      </c>
      <c r="AM139" s="4">
        <v>0</v>
      </c>
      <c r="AN139" s="4">
        <v>0</v>
      </c>
      <c r="AO139" s="4">
        <v>0</v>
      </c>
      <c r="AP139" s="4">
        <v>1.5</v>
      </c>
      <c r="AQ139" s="4">
        <v>3.25</v>
      </c>
      <c r="AR139" s="4">
        <v>0.40012740000000002</v>
      </c>
      <c r="AS139" s="4">
        <v>1570</v>
      </c>
      <c r="AU139" s="4">
        <v>0.2</v>
      </c>
      <c r="AV139" s="4">
        <v>0.18608169999999999</v>
      </c>
      <c r="AW139" s="4">
        <v>0.27385890000000002</v>
      </c>
      <c r="AX139" s="4">
        <v>0.28571429999999998</v>
      </c>
    </row>
    <row r="140" spans="1:50" ht="15" x14ac:dyDescent="0.15">
      <c r="A140" s="4" t="s">
        <v>10</v>
      </c>
      <c r="B140" s="4"/>
      <c r="C140" s="4">
        <v>0.91335370000000005</v>
      </c>
      <c r="D140" s="4">
        <v>9</v>
      </c>
      <c r="E140" s="4">
        <v>0</v>
      </c>
      <c r="F140" s="4">
        <v>0.43636370000000002</v>
      </c>
      <c r="G140" s="4">
        <v>0.7</v>
      </c>
      <c r="H140" s="4">
        <v>1.071429</v>
      </c>
      <c r="I140" s="4">
        <v>4.2735099999999999</v>
      </c>
      <c r="J140" s="4">
        <v>29.693359999999998</v>
      </c>
      <c r="K140" s="4">
        <v>0.90003789999999995</v>
      </c>
      <c r="L140" s="4">
        <v>1322</v>
      </c>
      <c r="M140" s="4"/>
      <c r="N140" s="4">
        <v>1.8802449999999999</v>
      </c>
      <c r="O140" s="4">
        <v>11.875</v>
      </c>
      <c r="P140" s="4">
        <v>0.22500000000000001</v>
      </c>
      <c r="Q140" s="4">
        <v>0.71428570000000002</v>
      </c>
      <c r="R140" s="4">
        <v>1.1200000000000001</v>
      </c>
      <c r="S140" s="4">
        <v>2</v>
      </c>
      <c r="T140" s="4">
        <v>2.550424</v>
      </c>
      <c r="U140" s="4">
        <v>9.9587920000000008</v>
      </c>
      <c r="V140" s="4">
        <v>2.0763389999999999</v>
      </c>
      <c r="W140" s="4">
        <v>241</v>
      </c>
      <c r="X140" s="4"/>
      <c r="Y140" s="4">
        <v>45.045360000000002</v>
      </c>
      <c r="Z140" s="4">
        <v>297</v>
      </c>
      <c r="AA140" s="4">
        <v>0.75</v>
      </c>
      <c r="AB140" s="4">
        <v>0.8</v>
      </c>
      <c r="AC140" s="4">
        <v>1.85</v>
      </c>
      <c r="AD140" s="4">
        <v>9.85</v>
      </c>
      <c r="AE140" s="4">
        <v>2.037722</v>
      </c>
      <c r="AF140" s="4">
        <v>5.1588649999999996</v>
      </c>
      <c r="AG140" s="4">
        <v>111.1477</v>
      </c>
      <c r="AH140" s="4">
        <v>7</v>
      </c>
      <c r="AI140" s="4"/>
      <c r="AJ140" s="4">
        <v>1.2585409999999999</v>
      </c>
      <c r="AK140" s="4">
        <v>297</v>
      </c>
      <c r="AL140" s="4">
        <v>0</v>
      </c>
      <c r="AM140" s="4">
        <v>0.46774189999999999</v>
      </c>
      <c r="AN140" s="4">
        <v>0.75</v>
      </c>
      <c r="AO140" s="4">
        <v>1.2</v>
      </c>
      <c r="AP140" s="4">
        <v>38.039740000000002</v>
      </c>
      <c r="AQ140" s="4">
        <v>1486.075</v>
      </c>
      <c r="AR140" s="4">
        <v>7.5694920000000003</v>
      </c>
      <c r="AS140" s="4">
        <v>1570</v>
      </c>
      <c r="AU140" s="4">
        <v>1.2585409999999999</v>
      </c>
      <c r="AV140" s="4">
        <v>0.91335370000000005</v>
      </c>
      <c r="AW140" s="4">
        <v>1.8802449999999999</v>
      </c>
      <c r="AX140" s="4">
        <v>45.045360000000002</v>
      </c>
    </row>
    <row r="141" spans="1:50" ht="15" x14ac:dyDescent="0.15">
      <c r="A141" s="4" t="s">
        <v>11</v>
      </c>
      <c r="B141" s="4"/>
      <c r="C141" s="4">
        <v>0.69664369999999998</v>
      </c>
      <c r="D141" s="4">
        <v>2.5</v>
      </c>
      <c r="E141" s="4">
        <v>0</v>
      </c>
      <c r="F141" s="4">
        <v>0.5</v>
      </c>
      <c r="G141" s="4">
        <v>0.66666669999999995</v>
      </c>
      <c r="H141" s="4">
        <v>1</v>
      </c>
      <c r="I141" s="4">
        <v>1.128986</v>
      </c>
      <c r="J141" s="4">
        <v>8.6285229999999995</v>
      </c>
      <c r="K141" s="4">
        <v>0.31584499999999999</v>
      </c>
      <c r="L141" s="4">
        <v>1322</v>
      </c>
      <c r="M141" s="4"/>
      <c r="N141" s="4">
        <v>0.73203580000000001</v>
      </c>
      <c r="O141" s="4">
        <v>1.5</v>
      </c>
      <c r="P141" s="4">
        <v>0</v>
      </c>
      <c r="Q141" s="4">
        <v>0.5</v>
      </c>
      <c r="R141" s="4">
        <v>0.75</v>
      </c>
      <c r="S141" s="4">
        <v>1</v>
      </c>
      <c r="T141" s="4">
        <v>-0.1925307</v>
      </c>
      <c r="U141" s="4">
        <v>3.0709300000000002</v>
      </c>
      <c r="V141" s="4">
        <v>0.25648520000000002</v>
      </c>
      <c r="W141" s="4">
        <v>241</v>
      </c>
      <c r="X141" s="4"/>
      <c r="Y141" s="4">
        <v>0.75238099999999997</v>
      </c>
      <c r="Z141" s="4">
        <v>1.5</v>
      </c>
      <c r="AA141" s="4">
        <v>0.5</v>
      </c>
      <c r="AB141" s="4">
        <v>0.5</v>
      </c>
      <c r="AC141" s="4">
        <v>0.6</v>
      </c>
      <c r="AD141" s="4">
        <v>1</v>
      </c>
      <c r="AE141" s="4">
        <v>1.3037339999999999</v>
      </c>
      <c r="AF141" s="4">
        <v>3.2484630000000001</v>
      </c>
      <c r="AG141" s="4">
        <v>0.37458970000000003</v>
      </c>
      <c r="AH141" s="4">
        <v>7</v>
      </c>
      <c r="AI141" s="4"/>
      <c r="AJ141" s="4">
        <v>0.70232499999999998</v>
      </c>
      <c r="AK141" s="4">
        <v>2.5</v>
      </c>
      <c r="AL141" s="4">
        <v>0</v>
      </c>
      <c r="AM141" s="4">
        <v>0.5</v>
      </c>
      <c r="AN141" s="4">
        <v>0.66666669999999995</v>
      </c>
      <c r="AO141" s="4">
        <v>1</v>
      </c>
      <c r="AP141" s="4">
        <v>1.002505</v>
      </c>
      <c r="AQ141" s="4">
        <v>8.2303529999999991</v>
      </c>
      <c r="AR141" s="4">
        <v>0.30783640000000001</v>
      </c>
      <c r="AS141" s="4">
        <v>1570</v>
      </c>
      <c r="AU141" s="4">
        <v>0.70232499999999998</v>
      </c>
      <c r="AV141" s="4">
        <v>0.69664369999999998</v>
      </c>
      <c r="AW141" s="4">
        <v>0.73203580000000001</v>
      </c>
      <c r="AX141" s="4">
        <v>0.75238099999999997</v>
      </c>
    </row>
    <row r="142" spans="1:50" ht="15" x14ac:dyDescent="0.15">
      <c r="A142" s="4" t="s">
        <v>12</v>
      </c>
      <c r="B142" s="4"/>
      <c r="C142" s="4">
        <v>0.73642160000000001</v>
      </c>
      <c r="D142" s="4">
        <v>1</v>
      </c>
      <c r="E142" s="4">
        <v>0</v>
      </c>
      <c r="F142" s="4">
        <v>0.61176779999999997</v>
      </c>
      <c r="G142" s="4">
        <v>0.81295039999999996</v>
      </c>
      <c r="H142" s="4">
        <v>0.92571999999999999</v>
      </c>
      <c r="I142" s="4">
        <v>-1.2328129999999999</v>
      </c>
      <c r="J142" s="4">
        <v>3.8487930000000001</v>
      </c>
      <c r="K142" s="4">
        <v>0.24417249999999999</v>
      </c>
      <c r="L142" s="4">
        <v>1322</v>
      </c>
      <c r="M142" s="4"/>
      <c r="N142" s="4">
        <v>0.55124340000000005</v>
      </c>
      <c r="O142" s="4">
        <v>0.94565619999999995</v>
      </c>
      <c r="P142" s="4">
        <v>4.8675200000000002E-2</v>
      </c>
      <c r="Q142" s="4">
        <v>0.33864880000000003</v>
      </c>
      <c r="R142" s="4">
        <v>0.57808899999999996</v>
      </c>
      <c r="S142" s="4">
        <v>0.77344809999999997</v>
      </c>
      <c r="T142" s="4">
        <v>-0.27228150000000001</v>
      </c>
      <c r="U142" s="4">
        <v>1.8257030000000001</v>
      </c>
      <c r="V142" s="4">
        <v>0.24903120000000001</v>
      </c>
      <c r="W142" s="4">
        <v>241</v>
      </c>
      <c r="X142" s="4"/>
      <c r="Y142" s="4">
        <v>0.24797269999999999</v>
      </c>
      <c r="Z142" s="4">
        <v>0.70088910000000004</v>
      </c>
      <c r="AA142" s="4">
        <v>3.2248800000000001E-2</v>
      </c>
      <c r="AB142" s="4">
        <v>9.4733100000000001E-2</v>
      </c>
      <c r="AC142" s="4">
        <v>0.23744680000000001</v>
      </c>
      <c r="AD142" s="4">
        <v>0.27439639999999998</v>
      </c>
      <c r="AE142" s="4">
        <v>1.3050850000000001</v>
      </c>
      <c r="AF142" s="4">
        <v>3.7164510000000002</v>
      </c>
      <c r="AG142" s="4">
        <v>0.22029589999999999</v>
      </c>
      <c r="AH142" s="4">
        <v>7</v>
      </c>
      <c r="AI142" s="4"/>
      <c r="AJ142" s="4">
        <v>0.70581830000000001</v>
      </c>
      <c r="AK142" s="4">
        <v>1</v>
      </c>
      <c r="AL142" s="4">
        <v>0</v>
      </c>
      <c r="AM142" s="4">
        <v>0.56468949999999996</v>
      </c>
      <c r="AN142" s="4">
        <v>0.78322789999999998</v>
      </c>
      <c r="AO142" s="4">
        <v>0.91004790000000002</v>
      </c>
      <c r="AP142" s="4">
        <v>-1.0027919999999999</v>
      </c>
      <c r="AQ142" s="4">
        <v>3.1070820000000001</v>
      </c>
      <c r="AR142" s="4">
        <v>0.25546580000000002</v>
      </c>
      <c r="AS142" s="4">
        <v>1570</v>
      </c>
      <c r="AU142" s="4">
        <v>0.70581830000000001</v>
      </c>
      <c r="AV142" s="4">
        <v>0.73642160000000001</v>
      </c>
      <c r="AW142" s="4">
        <v>0.55124340000000005</v>
      </c>
      <c r="AX142" s="4">
        <v>0.24797269999999999</v>
      </c>
    </row>
    <row r="143" spans="1:50" ht="15" x14ac:dyDescent="0.15">
      <c r="A143" s="4" t="s">
        <v>14</v>
      </c>
      <c r="B143" s="4"/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 t="s">
        <v>120</v>
      </c>
      <c r="J143" s="4" t="s">
        <v>120</v>
      </c>
      <c r="K143" s="4">
        <v>0</v>
      </c>
      <c r="L143" s="4">
        <v>1322</v>
      </c>
      <c r="M143" s="4"/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 t="s">
        <v>120</v>
      </c>
      <c r="U143" s="4" t="s">
        <v>120</v>
      </c>
      <c r="V143" s="4">
        <v>0</v>
      </c>
      <c r="W143" s="4">
        <v>241</v>
      </c>
      <c r="X143" s="4"/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 t="s">
        <v>120</v>
      </c>
      <c r="AF143" s="4" t="s">
        <v>120</v>
      </c>
      <c r="AG143" s="4">
        <v>0</v>
      </c>
      <c r="AH143" s="4">
        <v>7</v>
      </c>
      <c r="AI143" s="4"/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 t="s">
        <v>120</v>
      </c>
      <c r="AQ143" s="4" t="s">
        <v>120</v>
      </c>
      <c r="AR143" s="4">
        <v>0</v>
      </c>
      <c r="AS143" s="4">
        <v>1570</v>
      </c>
      <c r="AU143" s="4">
        <v>0</v>
      </c>
      <c r="AV143" s="4">
        <v>0</v>
      </c>
      <c r="AW143" s="4">
        <v>0</v>
      </c>
      <c r="AX143" s="4">
        <v>0</v>
      </c>
    </row>
    <row r="144" spans="1:50" ht="15" x14ac:dyDescent="0.15">
      <c r="A144" s="4" t="s">
        <v>15</v>
      </c>
      <c r="B144" s="4"/>
      <c r="C144" s="4">
        <v>54.700270000000003</v>
      </c>
      <c r="D144" s="4">
        <v>54.700270000000003</v>
      </c>
      <c r="E144" s="4">
        <v>54.700270000000003</v>
      </c>
      <c r="F144" s="4">
        <v>54.700270000000003</v>
      </c>
      <c r="G144" s="4">
        <v>54.700270000000003</v>
      </c>
      <c r="H144" s="4">
        <v>54.700270000000003</v>
      </c>
      <c r="I144" s="4" t="s">
        <v>120</v>
      </c>
      <c r="J144" s="4" t="s">
        <v>120</v>
      </c>
      <c r="K144" s="4">
        <v>0</v>
      </c>
      <c r="L144" s="4">
        <v>1322</v>
      </c>
      <c r="M144" s="4"/>
      <c r="N144" s="4">
        <v>54.700270000000003</v>
      </c>
      <c r="O144" s="4">
        <v>54.700270000000003</v>
      </c>
      <c r="P144" s="4">
        <v>54.700270000000003</v>
      </c>
      <c r="Q144" s="4">
        <v>54.700270000000003</v>
      </c>
      <c r="R144" s="4">
        <v>54.700270000000003</v>
      </c>
      <c r="S144" s="4">
        <v>54.700270000000003</v>
      </c>
      <c r="T144" s="4" t="s">
        <v>120</v>
      </c>
      <c r="U144" s="4" t="s">
        <v>120</v>
      </c>
      <c r="V144" s="4">
        <v>0</v>
      </c>
      <c r="W144" s="4">
        <v>241</v>
      </c>
      <c r="X144" s="4"/>
      <c r="Y144" s="4">
        <v>54.700270000000003</v>
      </c>
      <c r="Z144" s="4">
        <v>54.700270000000003</v>
      </c>
      <c r="AA144" s="4">
        <v>54.700270000000003</v>
      </c>
      <c r="AB144" s="4">
        <v>54.700270000000003</v>
      </c>
      <c r="AC144" s="4">
        <v>54.700270000000003</v>
      </c>
      <c r="AD144" s="4">
        <v>54.700270000000003</v>
      </c>
      <c r="AE144" s="4" t="s">
        <v>120</v>
      </c>
      <c r="AF144" s="4" t="s">
        <v>120</v>
      </c>
      <c r="AG144" s="4">
        <v>0</v>
      </c>
      <c r="AH144" s="4">
        <v>7</v>
      </c>
      <c r="AI144" s="4"/>
      <c r="AJ144" s="4">
        <v>54.700270000000003</v>
      </c>
      <c r="AK144" s="4">
        <v>54.700270000000003</v>
      </c>
      <c r="AL144" s="4">
        <v>54.700270000000003</v>
      </c>
      <c r="AM144" s="4">
        <v>54.700270000000003</v>
      </c>
      <c r="AN144" s="4">
        <v>54.700270000000003</v>
      </c>
      <c r="AO144" s="4">
        <v>54.700270000000003</v>
      </c>
      <c r="AP144" s="4" t="s">
        <v>120</v>
      </c>
      <c r="AQ144" s="4" t="s">
        <v>120</v>
      </c>
      <c r="AR144" s="4">
        <v>0</v>
      </c>
      <c r="AS144" s="4">
        <v>1570</v>
      </c>
      <c r="AU144" s="4">
        <v>54.700270000000003</v>
      </c>
      <c r="AV144" s="4">
        <v>54.700270000000003</v>
      </c>
      <c r="AW144" s="4">
        <v>54.700270000000003</v>
      </c>
      <c r="AX144" s="4">
        <v>54.700270000000003</v>
      </c>
    </row>
    <row r="145" spans="1:50" ht="15" x14ac:dyDescent="0.15">
      <c r="A145" s="4" t="s">
        <v>16</v>
      </c>
      <c r="B145" s="4"/>
      <c r="C145" s="4">
        <v>6.644279</v>
      </c>
      <c r="D145" s="4">
        <v>6.644279</v>
      </c>
      <c r="E145" s="4">
        <v>6.644279</v>
      </c>
      <c r="F145" s="4">
        <v>6.644279</v>
      </c>
      <c r="G145" s="4">
        <v>6.644279</v>
      </c>
      <c r="H145" s="4">
        <v>6.644279</v>
      </c>
      <c r="I145" s="4" t="s">
        <v>120</v>
      </c>
      <c r="J145" s="4" t="s">
        <v>120</v>
      </c>
      <c r="K145" s="4">
        <v>0</v>
      </c>
      <c r="L145" s="4">
        <v>1322</v>
      </c>
      <c r="M145" s="4"/>
      <c r="N145" s="4">
        <v>6.644279</v>
      </c>
      <c r="O145" s="4">
        <v>6.644279</v>
      </c>
      <c r="P145" s="4">
        <v>6.644279</v>
      </c>
      <c r="Q145" s="4">
        <v>6.644279</v>
      </c>
      <c r="R145" s="4">
        <v>6.644279</v>
      </c>
      <c r="S145" s="4">
        <v>6.644279</v>
      </c>
      <c r="T145" s="4" t="s">
        <v>120</v>
      </c>
      <c r="U145" s="4" t="s">
        <v>120</v>
      </c>
      <c r="V145" s="4">
        <v>0</v>
      </c>
      <c r="W145" s="4">
        <v>241</v>
      </c>
      <c r="X145" s="4"/>
      <c r="Y145" s="4">
        <v>6.644279</v>
      </c>
      <c r="Z145" s="4">
        <v>6.644279</v>
      </c>
      <c r="AA145" s="4">
        <v>6.644279</v>
      </c>
      <c r="AB145" s="4">
        <v>6.644279</v>
      </c>
      <c r="AC145" s="4">
        <v>6.644279</v>
      </c>
      <c r="AD145" s="4">
        <v>6.644279</v>
      </c>
      <c r="AE145" s="4" t="s">
        <v>120</v>
      </c>
      <c r="AF145" s="4" t="s">
        <v>120</v>
      </c>
      <c r="AG145" s="4">
        <v>0</v>
      </c>
      <c r="AH145" s="4">
        <v>7</v>
      </c>
      <c r="AI145" s="4"/>
      <c r="AJ145" s="4">
        <v>6.644279</v>
      </c>
      <c r="AK145" s="4">
        <v>6.644279</v>
      </c>
      <c r="AL145" s="4">
        <v>6.644279</v>
      </c>
      <c r="AM145" s="4">
        <v>6.644279</v>
      </c>
      <c r="AN145" s="4">
        <v>6.644279</v>
      </c>
      <c r="AO145" s="4">
        <v>6.644279</v>
      </c>
      <c r="AP145" s="4" t="s">
        <v>120</v>
      </c>
      <c r="AQ145" s="4" t="s">
        <v>120</v>
      </c>
      <c r="AR145" s="4">
        <v>0</v>
      </c>
      <c r="AS145" s="4">
        <v>1570</v>
      </c>
      <c r="AU145" s="4">
        <v>6.644279</v>
      </c>
      <c r="AV145" s="4">
        <v>6.644279</v>
      </c>
      <c r="AW145" s="4">
        <v>6.644279</v>
      </c>
      <c r="AX145" s="4">
        <v>6.644279</v>
      </c>
    </row>
    <row r="146" spans="1:50" ht="15" x14ac:dyDescent="0.15">
      <c r="A146" s="4" t="s">
        <v>17</v>
      </c>
      <c r="B146" s="4"/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 t="s">
        <v>120</v>
      </c>
      <c r="J146" s="4" t="s">
        <v>120</v>
      </c>
      <c r="K146" s="4">
        <v>0</v>
      </c>
      <c r="L146" s="4">
        <v>1322</v>
      </c>
      <c r="M146" s="4"/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 t="s">
        <v>120</v>
      </c>
      <c r="U146" s="4" t="s">
        <v>120</v>
      </c>
      <c r="V146" s="4">
        <v>0</v>
      </c>
      <c r="W146" s="4">
        <v>241</v>
      </c>
      <c r="X146" s="4"/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 t="s">
        <v>120</v>
      </c>
      <c r="AF146" s="4" t="s">
        <v>120</v>
      </c>
      <c r="AG146" s="4">
        <v>0</v>
      </c>
      <c r="AH146" s="4">
        <v>7</v>
      </c>
      <c r="AI146" s="4"/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 t="s">
        <v>120</v>
      </c>
      <c r="AQ146" s="4" t="s">
        <v>120</v>
      </c>
      <c r="AR146" s="4">
        <v>0</v>
      </c>
      <c r="AS146" s="4">
        <v>1570</v>
      </c>
      <c r="AU146" s="4">
        <v>0</v>
      </c>
      <c r="AV146" s="4">
        <v>0</v>
      </c>
      <c r="AW146" s="4">
        <v>0</v>
      </c>
      <c r="AX146" s="4">
        <v>0</v>
      </c>
    </row>
    <row r="147" spans="1:50" ht="15" x14ac:dyDescent="0.15">
      <c r="A147" s="4" t="s">
        <v>18</v>
      </c>
      <c r="B147" s="4"/>
      <c r="C147" s="4">
        <v>4</v>
      </c>
      <c r="D147" s="4">
        <v>4</v>
      </c>
      <c r="E147" s="4">
        <v>4</v>
      </c>
      <c r="F147" s="4">
        <v>4</v>
      </c>
      <c r="G147" s="4">
        <v>4</v>
      </c>
      <c r="H147" s="4">
        <v>4</v>
      </c>
      <c r="I147" s="4" t="s">
        <v>120</v>
      </c>
      <c r="J147" s="4" t="s">
        <v>120</v>
      </c>
      <c r="K147" s="4">
        <v>0</v>
      </c>
      <c r="L147" s="4">
        <v>1322</v>
      </c>
      <c r="M147" s="4"/>
      <c r="N147" s="4">
        <v>4</v>
      </c>
      <c r="O147" s="4">
        <v>4</v>
      </c>
      <c r="P147" s="4">
        <v>4</v>
      </c>
      <c r="Q147" s="4">
        <v>4</v>
      </c>
      <c r="R147" s="4">
        <v>4</v>
      </c>
      <c r="S147" s="4">
        <v>4</v>
      </c>
      <c r="T147" s="4" t="s">
        <v>120</v>
      </c>
      <c r="U147" s="4" t="s">
        <v>120</v>
      </c>
      <c r="V147" s="4">
        <v>0</v>
      </c>
      <c r="W147" s="4">
        <v>241</v>
      </c>
      <c r="X147" s="4"/>
      <c r="Y147" s="4">
        <v>4</v>
      </c>
      <c r="Z147" s="4">
        <v>4</v>
      </c>
      <c r="AA147" s="4">
        <v>4</v>
      </c>
      <c r="AB147" s="4">
        <v>4</v>
      </c>
      <c r="AC147" s="4">
        <v>4</v>
      </c>
      <c r="AD147" s="4">
        <v>4</v>
      </c>
      <c r="AE147" s="4" t="s">
        <v>120</v>
      </c>
      <c r="AF147" s="4" t="s">
        <v>120</v>
      </c>
      <c r="AG147" s="4">
        <v>0</v>
      </c>
      <c r="AH147" s="4">
        <v>7</v>
      </c>
      <c r="AI147" s="4"/>
      <c r="AJ147" s="4">
        <v>4</v>
      </c>
      <c r="AK147" s="4">
        <v>4</v>
      </c>
      <c r="AL147" s="4">
        <v>4</v>
      </c>
      <c r="AM147" s="4">
        <v>4</v>
      </c>
      <c r="AN147" s="4">
        <v>4</v>
      </c>
      <c r="AO147" s="4">
        <v>4</v>
      </c>
      <c r="AP147" s="4" t="s">
        <v>120</v>
      </c>
      <c r="AQ147" s="4" t="s">
        <v>120</v>
      </c>
      <c r="AR147" s="4">
        <v>0</v>
      </c>
      <c r="AS147" s="4">
        <v>1570</v>
      </c>
      <c r="AU147" s="4">
        <v>4</v>
      </c>
      <c r="AV147" s="4">
        <v>4</v>
      </c>
      <c r="AW147" s="4">
        <v>4</v>
      </c>
      <c r="AX147" s="4">
        <v>4</v>
      </c>
    </row>
    <row r="148" spans="1:50" ht="15" x14ac:dyDescent="0.15">
      <c r="A148" s="6" t="s">
        <v>19</v>
      </c>
      <c r="B148" s="6"/>
      <c r="C148" s="6">
        <v>0.1633888</v>
      </c>
      <c r="D148" s="6">
        <v>1</v>
      </c>
      <c r="E148" s="6">
        <v>0</v>
      </c>
      <c r="F148" s="6">
        <v>0</v>
      </c>
      <c r="G148" s="6">
        <v>0</v>
      </c>
      <c r="H148" s="6">
        <v>0</v>
      </c>
      <c r="I148" s="6">
        <v>1.8208979999999999</v>
      </c>
      <c r="J148" s="6">
        <v>4.3156689999999998</v>
      </c>
      <c r="K148" s="6">
        <v>0.36985990000000002</v>
      </c>
      <c r="L148" s="6">
        <v>1322</v>
      </c>
      <c r="M148" s="6"/>
      <c r="N148" s="6">
        <v>0.1784232</v>
      </c>
      <c r="O148" s="6">
        <v>1</v>
      </c>
      <c r="P148" s="6">
        <v>0</v>
      </c>
      <c r="Q148" s="6">
        <v>0</v>
      </c>
      <c r="R148" s="6">
        <v>0</v>
      </c>
      <c r="S148" s="6">
        <v>0</v>
      </c>
      <c r="T148" s="6">
        <v>1.6798280000000001</v>
      </c>
      <c r="U148" s="6">
        <v>3.8218230000000002</v>
      </c>
      <c r="V148" s="6">
        <v>0.38366539999999999</v>
      </c>
      <c r="W148" s="6">
        <v>241</v>
      </c>
      <c r="X148" s="6"/>
      <c r="Y148" s="6">
        <v>0.28571429999999998</v>
      </c>
      <c r="Z148" s="6">
        <v>1</v>
      </c>
      <c r="AA148" s="6">
        <v>0</v>
      </c>
      <c r="AB148" s="6">
        <v>0</v>
      </c>
      <c r="AC148" s="6">
        <v>0</v>
      </c>
      <c r="AD148" s="6">
        <v>1</v>
      </c>
      <c r="AE148" s="6">
        <v>0.94868330000000001</v>
      </c>
      <c r="AF148" s="6">
        <v>1.9</v>
      </c>
      <c r="AG148" s="6">
        <v>0.48794999999999999</v>
      </c>
      <c r="AH148" s="6">
        <v>7</v>
      </c>
      <c r="AI148" s="6"/>
      <c r="AJ148" s="6">
        <v>0.166242</v>
      </c>
      <c r="AK148" s="6">
        <v>1</v>
      </c>
      <c r="AL148" s="6">
        <v>0</v>
      </c>
      <c r="AM148" s="6">
        <v>0</v>
      </c>
      <c r="AN148" s="6">
        <v>0</v>
      </c>
      <c r="AO148" s="6">
        <v>0</v>
      </c>
      <c r="AP148" s="6">
        <v>1.7929619999999999</v>
      </c>
      <c r="AQ148" s="6">
        <v>4.214715</v>
      </c>
      <c r="AR148" s="6">
        <v>0.37241639999999998</v>
      </c>
      <c r="AS148" s="6">
        <v>1570</v>
      </c>
      <c r="AU148" s="6">
        <v>0.166242</v>
      </c>
      <c r="AV148" s="6">
        <v>0.1633888</v>
      </c>
      <c r="AW148" s="6">
        <v>0.1784232</v>
      </c>
      <c r="AX148" s="6">
        <v>0.28571429999999998</v>
      </c>
    </row>
  </sheetData>
  <mergeCells count="16">
    <mergeCell ref="A104:L104"/>
    <mergeCell ref="A105:A106"/>
    <mergeCell ref="A127:L127"/>
    <mergeCell ref="A128:A129"/>
    <mergeCell ref="A58:A59"/>
    <mergeCell ref="A57:L57"/>
    <mergeCell ref="A81:L81"/>
    <mergeCell ref="A82:A83"/>
    <mergeCell ref="B10:O10"/>
    <mergeCell ref="A11:A12"/>
    <mergeCell ref="A33:L33"/>
    <mergeCell ref="A34:A35"/>
    <mergeCell ref="G32:I32"/>
    <mergeCell ref="K32:M32"/>
    <mergeCell ref="O32:Q32"/>
    <mergeCell ref="C32:E3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2"/>
  <sheetViews>
    <sheetView workbookViewId="0">
      <selection activeCell="Q11" sqref="Q11:V16"/>
    </sheetView>
  </sheetViews>
  <sheetFormatPr defaultRowHeight="15" x14ac:dyDescent="0.15"/>
  <cols>
    <col min="1" max="8" width="9" style="1"/>
    <col min="9" max="9" width="13.25" style="1" customWidth="1"/>
    <col min="10" max="16384" width="9" style="1"/>
  </cols>
  <sheetData>
    <row r="2" spans="1:22" x14ac:dyDescent="0.15">
      <c r="A2" s="57" t="s">
        <v>77</v>
      </c>
      <c r="B2" s="54"/>
      <c r="C2" s="54"/>
      <c r="E2" s="57" t="s">
        <v>77</v>
      </c>
      <c r="F2" s="54"/>
      <c r="G2" s="54"/>
      <c r="I2" s="57" t="s">
        <v>78</v>
      </c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</row>
    <row r="3" spans="1:22" x14ac:dyDescent="0.15">
      <c r="A3" s="10" t="s">
        <v>36</v>
      </c>
      <c r="B3" s="10" t="s">
        <v>45</v>
      </c>
      <c r="C3" s="10" t="s">
        <v>46</v>
      </c>
      <c r="D3" s="1" t="s">
        <v>47</v>
      </c>
      <c r="E3" s="10" t="s">
        <v>36</v>
      </c>
      <c r="F3" s="10" t="s">
        <v>45</v>
      </c>
      <c r="G3" s="10" t="s">
        <v>46</v>
      </c>
      <c r="I3" s="10"/>
      <c r="J3" s="10" t="s">
        <v>56</v>
      </c>
      <c r="K3" s="10" t="s">
        <v>68</v>
      </c>
      <c r="L3" s="10" t="s">
        <v>69</v>
      </c>
      <c r="M3" s="10" t="s">
        <v>48</v>
      </c>
      <c r="N3" s="10" t="s">
        <v>59</v>
      </c>
      <c r="O3" s="10" t="s">
        <v>70</v>
      </c>
      <c r="P3" s="10" t="s">
        <v>49</v>
      </c>
      <c r="Q3" s="10" t="s">
        <v>71</v>
      </c>
      <c r="R3" s="10" t="s">
        <v>72</v>
      </c>
      <c r="S3" s="10" t="s">
        <v>73</v>
      </c>
      <c r="T3" s="10" t="s">
        <v>74</v>
      </c>
      <c r="U3" s="10" t="s">
        <v>75</v>
      </c>
      <c r="V3" s="10" t="s">
        <v>76</v>
      </c>
    </row>
    <row r="4" spans="1:22" x14ac:dyDescent="0.15">
      <c r="A4" s="4" t="s">
        <v>48</v>
      </c>
      <c r="B4" s="4">
        <v>627.87</v>
      </c>
      <c r="C4" s="4">
        <v>1.593E-3</v>
      </c>
      <c r="E4" s="4" t="s">
        <v>61</v>
      </c>
      <c r="F4" s="4">
        <v>3.15</v>
      </c>
      <c r="G4" s="4">
        <v>0.31721100000000002</v>
      </c>
      <c r="H4" s="1" t="s">
        <v>47</v>
      </c>
      <c r="I4" s="4" t="s">
        <v>56</v>
      </c>
      <c r="J4" s="4">
        <v>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4" t="s">
        <v>49</v>
      </c>
      <c r="B5" s="4">
        <v>624.25</v>
      </c>
      <c r="C5" s="4">
        <v>1.6019999999999999E-3</v>
      </c>
      <c r="E5" s="4" t="s">
        <v>1</v>
      </c>
      <c r="F5" s="4">
        <v>2.93</v>
      </c>
      <c r="G5" s="4">
        <v>0.34162900000000002</v>
      </c>
      <c r="I5" s="4" t="s">
        <v>52</v>
      </c>
      <c r="J5" s="4">
        <v>0.1641</v>
      </c>
      <c r="K5" s="4">
        <v>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4" t="s">
        <v>50</v>
      </c>
      <c r="B6" s="4">
        <v>334.99</v>
      </c>
      <c r="C6" s="4">
        <v>2.9849999999999998E-3</v>
      </c>
      <c r="E6" s="4" t="s">
        <v>10</v>
      </c>
      <c r="F6" s="4">
        <v>1.34</v>
      </c>
      <c r="G6" s="4">
        <v>0.744699</v>
      </c>
      <c r="I6" s="4" t="s">
        <v>54</v>
      </c>
      <c r="J6" s="4">
        <v>-0.214</v>
      </c>
      <c r="K6" s="4">
        <v>5.2400000000000002E-2</v>
      </c>
      <c r="L6" s="4">
        <v>1</v>
      </c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4" t="s">
        <v>51</v>
      </c>
      <c r="B7" s="4">
        <v>225.06</v>
      </c>
      <c r="C7" s="4">
        <v>4.4429999999999999E-3</v>
      </c>
      <c r="E7" s="4" t="s">
        <v>18</v>
      </c>
      <c r="F7" s="4">
        <v>1.31</v>
      </c>
      <c r="G7" s="4">
        <v>0.76468899999999995</v>
      </c>
      <c r="I7" s="4" t="s">
        <v>48</v>
      </c>
      <c r="J7" s="4">
        <v>7.4999999999999997E-3</v>
      </c>
      <c r="K7" s="4">
        <v>0.29809999999999998</v>
      </c>
      <c r="L7" s="4">
        <v>9.7000000000000003E-2</v>
      </c>
      <c r="M7" s="4">
        <v>1</v>
      </c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4" t="s">
        <v>52</v>
      </c>
      <c r="B8" s="4">
        <v>220.75</v>
      </c>
      <c r="C8" s="4">
        <v>4.5300000000000002E-3</v>
      </c>
      <c r="E8" s="4" t="s">
        <v>15</v>
      </c>
      <c r="F8" s="4">
        <v>1.31</v>
      </c>
      <c r="G8" s="4">
        <v>0.76497199999999999</v>
      </c>
      <c r="I8" s="4" t="s">
        <v>59</v>
      </c>
      <c r="J8" s="4">
        <v>0.98080000000000001</v>
      </c>
      <c r="K8" s="4">
        <v>0.1749</v>
      </c>
      <c r="L8" s="4">
        <v>-0.21809999999999999</v>
      </c>
      <c r="M8" s="4">
        <v>8.0000000000000004E-4</v>
      </c>
      <c r="N8" s="4">
        <v>1</v>
      </c>
      <c r="O8" s="4"/>
      <c r="P8" s="4"/>
      <c r="Q8" s="4"/>
      <c r="R8" s="4"/>
      <c r="S8" s="4"/>
      <c r="T8" s="4"/>
      <c r="U8" s="4"/>
      <c r="V8" s="4"/>
    </row>
    <row r="9" spans="1:22" x14ac:dyDescent="0.15">
      <c r="A9" s="4" t="s">
        <v>53</v>
      </c>
      <c r="B9" s="4">
        <v>219.98</v>
      </c>
      <c r="C9" s="4">
        <v>4.5459999999999997E-3</v>
      </c>
      <c r="E9" s="4" t="s">
        <v>48</v>
      </c>
      <c r="F9" s="4">
        <v>1.28</v>
      </c>
      <c r="G9" s="4">
        <v>0.78403100000000003</v>
      </c>
      <c r="I9" s="4" t="s">
        <v>51</v>
      </c>
      <c r="J9" s="4">
        <v>0.17319999999999999</v>
      </c>
      <c r="K9" s="4">
        <v>0.997</v>
      </c>
      <c r="L9" s="4">
        <v>4.2599999999999999E-2</v>
      </c>
      <c r="M9" s="4">
        <v>0.30030000000000001</v>
      </c>
      <c r="N9" s="4">
        <v>0.1837</v>
      </c>
      <c r="O9" s="4">
        <v>1</v>
      </c>
      <c r="P9" s="4"/>
      <c r="Q9" s="4"/>
      <c r="R9" s="4"/>
      <c r="S9" s="4"/>
      <c r="T9" s="4"/>
      <c r="U9" s="4"/>
      <c r="V9" s="4"/>
    </row>
    <row r="10" spans="1:22" x14ac:dyDescent="0.15">
      <c r="A10" s="4" t="s">
        <v>54</v>
      </c>
      <c r="B10" s="4">
        <v>217.65</v>
      </c>
      <c r="C10" s="4">
        <v>4.594E-3</v>
      </c>
      <c r="E10" s="4" t="s">
        <v>56</v>
      </c>
      <c r="F10" s="4">
        <v>1.18</v>
      </c>
      <c r="G10" s="4">
        <v>0.84815200000000002</v>
      </c>
      <c r="I10" s="4" t="s">
        <v>49</v>
      </c>
      <c r="J10" s="4">
        <v>1.09E-2</v>
      </c>
      <c r="K10" s="4">
        <v>0.2974</v>
      </c>
      <c r="L10" s="4">
        <v>8.9700000000000002E-2</v>
      </c>
      <c r="M10" s="4">
        <v>0.99909999999999999</v>
      </c>
      <c r="N10" s="4">
        <v>4.4999999999999997E-3</v>
      </c>
      <c r="O10" s="4">
        <v>0.30020000000000002</v>
      </c>
      <c r="P10" s="4">
        <v>1</v>
      </c>
      <c r="Q10" s="4"/>
      <c r="R10" s="4"/>
      <c r="S10" s="4"/>
      <c r="T10" s="4"/>
      <c r="U10" s="4"/>
      <c r="V10" s="4"/>
    </row>
    <row r="11" spans="1:22" x14ac:dyDescent="0.15">
      <c r="A11" s="4" t="s">
        <v>55</v>
      </c>
      <c r="B11" s="4">
        <v>162.55000000000001</v>
      </c>
      <c r="C11" s="4">
        <v>6.1520000000000004E-3</v>
      </c>
      <c r="E11" s="4" t="s">
        <v>14</v>
      </c>
      <c r="F11" s="4">
        <v>1.1599999999999999</v>
      </c>
      <c r="G11" s="4">
        <v>0.86456999999999995</v>
      </c>
      <c r="I11" s="4" t="s">
        <v>53</v>
      </c>
      <c r="J11" s="4">
        <v>0.93520000000000003</v>
      </c>
      <c r="K11" s="4">
        <v>0.49469999999999997</v>
      </c>
      <c r="L11" s="4">
        <v>-0.17199999999999999</v>
      </c>
      <c r="M11" s="4">
        <v>0.10920000000000001</v>
      </c>
      <c r="N11" s="4">
        <v>0.92569999999999997</v>
      </c>
      <c r="O11" s="4">
        <v>0.503</v>
      </c>
      <c r="P11" s="4">
        <v>0.11210000000000001</v>
      </c>
      <c r="Q11" s="4">
        <v>1</v>
      </c>
      <c r="R11" s="4"/>
      <c r="S11" s="4"/>
      <c r="T11" s="4"/>
      <c r="U11" s="4"/>
      <c r="V11" s="4"/>
    </row>
    <row r="12" spans="1:22" x14ac:dyDescent="0.15">
      <c r="A12" s="4" t="s">
        <v>56</v>
      </c>
      <c r="B12" s="4">
        <v>157.85</v>
      </c>
      <c r="C12" s="4">
        <v>6.3350000000000004E-3</v>
      </c>
      <c r="E12" s="4" t="s">
        <v>12</v>
      </c>
      <c r="F12" s="4">
        <v>1.1499999999999999</v>
      </c>
      <c r="G12" s="4">
        <v>0.86866299999999996</v>
      </c>
      <c r="I12" s="4" t="s">
        <v>60</v>
      </c>
      <c r="J12" s="4">
        <v>-0.04</v>
      </c>
      <c r="K12" s="4">
        <v>6.6400000000000001E-2</v>
      </c>
      <c r="L12" s="4">
        <v>0.9647</v>
      </c>
      <c r="M12" s="4">
        <v>0.1047</v>
      </c>
      <c r="N12" s="4">
        <v>-5.8900000000000001E-2</v>
      </c>
      <c r="O12" s="4">
        <v>5.9499999999999997E-2</v>
      </c>
      <c r="P12" s="4">
        <v>9.8000000000000004E-2</v>
      </c>
      <c r="Q12" s="4">
        <v>-1.4500000000000001E-2</v>
      </c>
      <c r="R12" s="4">
        <v>1</v>
      </c>
      <c r="S12" s="4"/>
      <c r="T12" s="4"/>
      <c r="U12" s="4"/>
      <c r="V12" s="4"/>
    </row>
    <row r="13" spans="1:22" x14ac:dyDescent="0.15">
      <c r="A13" s="4" t="s">
        <v>57</v>
      </c>
      <c r="B13" s="4">
        <v>111.72</v>
      </c>
      <c r="C13" s="4">
        <v>8.9510000000000006E-3</v>
      </c>
      <c r="E13" s="4" t="s">
        <v>16</v>
      </c>
      <c r="F13" s="4">
        <v>1.1499999999999999</v>
      </c>
      <c r="G13" s="4">
        <v>0.87298900000000001</v>
      </c>
      <c r="I13" s="4" t="s">
        <v>57</v>
      </c>
      <c r="J13" s="4">
        <v>0.92830000000000001</v>
      </c>
      <c r="K13" s="4">
        <v>0.26019999999999999</v>
      </c>
      <c r="L13" s="4">
        <v>-0.15890000000000001</v>
      </c>
      <c r="M13" s="4">
        <v>0.36809999999999998</v>
      </c>
      <c r="N13" s="4">
        <v>0.90849999999999997</v>
      </c>
      <c r="O13" s="4">
        <v>0.27</v>
      </c>
      <c r="P13" s="4">
        <v>0.371</v>
      </c>
      <c r="Q13" s="4">
        <v>0.90710000000000002</v>
      </c>
      <c r="R13" s="4">
        <v>7.9000000000000008E-3</v>
      </c>
      <c r="S13" s="4">
        <v>1</v>
      </c>
      <c r="T13" s="4"/>
      <c r="U13" s="4"/>
      <c r="V13" s="4"/>
    </row>
    <row r="14" spans="1:22" x14ac:dyDescent="0.15">
      <c r="A14" s="4" t="s">
        <v>58</v>
      </c>
      <c r="B14" s="4">
        <v>107.17</v>
      </c>
      <c r="C14" s="4">
        <v>9.3310000000000008E-3</v>
      </c>
      <c r="E14" s="4" t="s">
        <v>52</v>
      </c>
      <c r="F14" s="4">
        <v>1.1100000000000001</v>
      </c>
      <c r="G14" s="4">
        <v>0.89816700000000005</v>
      </c>
      <c r="I14" s="4" t="s">
        <v>55</v>
      </c>
      <c r="J14" s="4">
        <v>-0.20580000000000001</v>
      </c>
      <c r="K14" s="4">
        <v>9.7799999999999998E-2</v>
      </c>
      <c r="L14" s="4">
        <v>0.99309999999999998</v>
      </c>
      <c r="M14" s="4">
        <v>0.11070000000000001</v>
      </c>
      <c r="N14" s="4">
        <v>-0.21049999999999999</v>
      </c>
      <c r="O14" s="4">
        <v>8.8900000000000007E-2</v>
      </c>
      <c r="P14" s="4">
        <v>0.1038</v>
      </c>
      <c r="Q14" s="4">
        <v>-0.14979999999999999</v>
      </c>
      <c r="R14" s="4">
        <v>0.96419999999999995</v>
      </c>
      <c r="S14" s="4">
        <v>-0.1464</v>
      </c>
      <c r="T14" s="4">
        <v>1</v>
      </c>
      <c r="U14" s="4"/>
      <c r="V14" s="4"/>
    </row>
    <row r="15" spans="1:22" x14ac:dyDescent="0.15">
      <c r="A15" s="4" t="s">
        <v>59</v>
      </c>
      <c r="B15" s="4">
        <v>32.72</v>
      </c>
      <c r="C15" s="4">
        <v>3.0563E-2</v>
      </c>
      <c r="E15" s="4" t="s">
        <v>54</v>
      </c>
      <c r="F15" s="4">
        <v>1.1100000000000001</v>
      </c>
      <c r="G15" s="4">
        <v>0.89853099999999997</v>
      </c>
      <c r="I15" s="4" t="s">
        <v>50</v>
      </c>
      <c r="J15" s="4">
        <v>0.1085</v>
      </c>
      <c r="K15" s="4">
        <v>0.80820000000000003</v>
      </c>
      <c r="L15" s="4">
        <v>8.8999999999999996E-2</v>
      </c>
      <c r="M15" s="4">
        <v>0.79990000000000006</v>
      </c>
      <c r="N15" s="4">
        <v>0.1109</v>
      </c>
      <c r="O15" s="4">
        <v>0.8095</v>
      </c>
      <c r="P15" s="4">
        <v>0.79959999999999998</v>
      </c>
      <c r="Q15" s="4">
        <v>0.37780000000000002</v>
      </c>
      <c r="R15" s="4">
        <v>0.1036</v>
      </c>
      <c r="S15" s="4">
        <v>0.39079999999999998</v>
      </c>
      <c r="T15" s="4">
        <v>0.1265</v>
      </c>
      <c r="U15" s="4">
        <v>1</v>
      </c>
      <c r="V15" s="4"/>
    </row>
    <row r="16" spans="1:22" x14ac:dyDescent="0.15">
      <c r="A16" s="4" t="s">
        <v>60</v>
      </c>
      <c r="B16" s="4">
        <v>31.41</v>
      </c>
      <c r="C16" s="4">
        <v>3.1837999999999998E-2</v>
      </c>
      <c r="E16" s="4" t="s">
        <v>17</v>
      </c>
      <c r="F16" s="4">
        <v>1.0900000000000001</v>
      </c>
      <c r="G16" s="4">
        <v>0.91863799999999995</v>
      </c>
      <c r="I16" s="6" t="s">
        <v>58</v>
      </c>
      <c r="J16" s="6">
        <v>-0.20799999999999999</v>
      </c>
      <c r="K16" s="6">
        <v>6.6299999999999998E-2</v>
      </c>
      <c r="L16" s="6">
        <v>0.99319999999999997</v>
      </c>
      <c r="M16" s="6">
        <v>0.14680000000000001</v>
      </c>
      <c r="N16" s="6">
        <v>-0.21149999999999999</v>
      </c>
      <c r="O16" s="6">
        <v>5.6800000000000003E-2</v>
      </c>
      <c r="P16" s="6">
        <v>0.13980000000000001</v>
      </c>
      <c r="Q16" s="6">
        <v>-0.16220000000000001</v>
      </c>
      <c r="R16" s="6">
        <v>0.95820000000000005</v>
      </c>
      <c r="S16" s="6">
        <v>-0.13739999999999999</v>
      </c>
      <c r="T16" s="6">
        <v>0.99050000000000005</v>
      </c>
      <c r="U16" s="6">
        <v>0.12889999999999999</v>
      </c>
      <c r="V16" s="6">
        <v>1</v>
      </c>
    </row>
    <row r="17" spans="1:7" x14ac:dyDescent="0.15">
      <c r="A17" s="4" t="s">
        <v>61</v>
      </c>
      <c r="B17" s="4">
        <v>3.3</v>
      </c>
      <c r="C17" s="4">
        <v>0.30295</v>
      </c>
      <c r="E17" s="4" t="s">
        <v>63</v>
      </c>
      <c r="F17" s="4">
        <v>1.06</v>
      </c>
      <c r="G17" s="4">
        <v>0.93954899999999997</v>
      </c>
    </row>
    <row r="18" spans="1:7" x14ac:dyDescent="0.15">
      <c r="A18" s="4" t="s">
        <v>1</v>
      </c>
      <c r="B18" s="4">
        <v>3.08</v>
      </c>
      <c r="C18" s="4">
        <v>0.32514100000000001</v>
      </c>
      <c r="E18" s="4" t="s">
        <v>64</v>
      </c>
      <c r="F18" s="4">
        <v>1.03</v>
      </c>
      <c r="G18" s="4">
        <v>0.96705399999999997</v>
      </c>
    </row>
    <row r="19" spans="1:7" x14ac:dyDescent="0.15">
      <c r="A19" s="4" t="s">
        <v>62</v>
      </c>
      <c r="B19" s="4">
        <v>2.14</v>
      </c>
      <c r="C19" s="4">
        <v>0.46821000000000002</v>
      </c>
      <c r="E19" s="4" t="s">
        <v>65</v>
      </c>
      <c r="F19" s="4">
        <v>1.03</v>
      </c>
      <c r="G19" s="4">
        <v>0.97558699999999998</v>
      </c>
    </row>
    <row r="20" spans="1:7" x14ac:dyDescent="0.15">
      <c r="A20" s="4" t="s">
        <v>10</v>
      </c>
      <c r="B20" s="4">
        <v>1.32</v>
      </c>
      <c r="C20" s="4">
        <v>0.75883800000000001</v>
      </c>
      <c r="E20" s="4" t="s">
        <v>19</v>
      </c>
      <c r="F20" s="4">
        <v>1.01</v>
      </c>
      <c r="G20" s="4">
        <v>0.98612299999999997</v>
      </c>
    </row>
    <row r="21" spans="1:7" x14ac:dyDescent="0.15">
      <c r="A21" s="4" t="s">
        <v>18</v>
      </c>
      <c r="B21" s="4">
        <v>1.31</v>
      </c>
      <c r="C21" s="4">
        <v>0.76261599999999996</v>
      </c>
      <c r="E21" s="4" t="s">
        <v>11</v>
      </c>
      <c r="F21" s="4">
        <v>1.01</v>
      </c>
      <c r="G21" s="4">
        <v>0.99057899999999999</v>
      </c>
    </row>
    <row r="22" spans="1:7" x14ac:dyDescent="0.15">
      <c r="A22" s="4" t="s">
        <v>15</v>
      </c>
      <c r="B22" s="4">
        <v>1.28</v>
      </c>
      <c r="C22" s="4">
        <v>0.78020400000000001</v>
      </c>
      <c r="E22" s="6" t="s">
        <v>66</v>
      </c>
      <c r="F22" s="6">
        <v>1.36</v>
      </c>
      <c r="G22" s="6"/>
    </row>
    <row r="23" spans="1:7" x14ac:dyDescent="0.15">
      <c r="A23" s="4" t="s">
        <v>14</v>
      </c>
      <c r="B23" s="4">
        <v>1.18</v>
      </c>
      <c r="C23" s="4">
        <v>0.84593300000000005</v>
      </c>
    </row>
    <row r="24" spans="1:7" x14ac:dyDescent="0.15">
      <c r="A24" s="4" t="s">
        <v>12</v>
      </c>
      <c r="B24" s="4">
        <v>1.1399999999999999</v>
      </c>
      <c r="C24" s="4">
        <v>0.879274</v>
      </c>
    </row>
    <row r="25" spans="1:7" x14ac:dyDescent="0.15">
      <c r="A25" s="4" t="s">
        <v>63</v>
      </c>
      <c r="B25" s="4">
        <v>1.1200000000000001</v>
      </c>
      <c r="C25" s="4">
        <v>0.88897599999999999</v>
      </c>
    </row>
    <row r="26" spans="1:7" x14ac:dyDescent="0.15">
      <c r="A26" s="4" t="s">
        <v>16</v>
      </c>
      <c r="B26" s="4">
        <v>1.1200000000000001</v>
      </c>
      <c r="C26" s="4">
        <v>0.89172600000000002</v>
      </c>
    </row>
    <row r="27" spans="1:7" x14ac:dyDescent="0.15">
      <c r="A27" s="4" t="s">
        <v>64</v>
      </c>
      <c r="B27" s="4">
        <v>1.0900000000000001</v>
      </c>
      <c r="C27" s="4">
        <v>0.91529099999999997</v>
      </c>
    </row>
    <row r="28" spans="1:7" x14ac:dyDescent="0.15">
      <c r="A28" s="4" t="s">
        <v>17</v>
      </c>
      <c r="B28" s="4">
        <v>1.04</v>
      </c>
      <c r="C28" s="4">
        <v>0.96248199999999995</v>
      </c>
    </row>
    <row r="29" spans="1:7" x14ac:dyDescent="0.15">
      <c r="A29" s="4" t="s">
        <v>65</v>
      </c>
      <c r="B29" s="4">
        <v>1.04</v>
      </c>
      <c r="C29" s="4">
        <v>0.96375100000000002</v>
      </c>
    </row>
    <row r="30" spans="1:7" x14ac:dyDescent="0.15">
      <c r="A30" s="4" t="s">
        <v>19</v>
      </c>
      <c r="B30" s="4">
        <v>1.02</v>
      </c>
      <c r="C30" s="4">
        <v>0.98280500000000004</v>
      </c>
    </row>
    <row r="31" spans="1:7" x14ac:dyDescent="0.15">
      <c r="A31" s="4" t="s">
        <v>11</v>
      </c>
      <c r="B31" s="4">
        <v>1.01</v>
      </c>
      <c r="C31" s="4">
        <v>0.98638199999999998</v>
      </c>
    </row>
    <row r="32" spans="1:7" x14ac:dyDescent="0.15">
      <c r="A32" s="6" t="s">
        <v>66</v>
      </c>
      <c r="B32" s="6">
        <v>110.58</v>
      </c>
      <c r="C32" s="6"/>
    </row>
  </sheetData>
  <mergeCells count="3">
    <mergeCell ref="A2:C2"/>
    <mergeCell ref="E2:G2"/>
    <mergeCell ref="I2:V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60:S173"/>
  <sheetViews>
    <sheetView workbookViewId="0">
      <selection activeCell="N74" sqref="N74"/>
    </sheetView>
  </sheetViews>
  <sheetFormatPr defaultRowHeight="13.5" x14ac:dyDescent="0.15"/>
  <sheetData>
    <row r="60" spans="13:19" x14ac:dyDescent="0.15">
      <c r="O60" t="s">
        <v>233</v>
      </c>
    </row>
    <row r="61" spans="13:19" x14ac:dyDescent="0.15">
      <c r="M61" t="s">
        <v>54</v>
      </c>
      <c r="N61" t="s">
        <v>79</v>
      </c>
      <c r="O61" t="s">
        <v>234</v>
      </c>
      <c r="P61" t="s">
        <v>235</v>
      </c>
      <c r="R61" t="s">
        <v>89</v>
      </c>
      <c r="S61" t="s">
        <v>90</v>
      </c>
    </row>
    <row r="63" spans="13:19" x14ac:dyDescent="0.15">
      <c r="M63" t="s">
        <v>61</v>
      </c>
      <c r="N63">
        <v>0.65172050000000004</v>
      </c>
      <c r="O63">
        <v>0.22801640000000001</v>
      </c>
      <c r="P63" t="s">
        <v>236</v>
      </c>
      <c r="R63">
        <v>0.20464370000000001</v>
      </c>
      <c r="S63">
        <v>1.098797</v>
      </c>
    </row>
    <row r="64" spans="13:19" x14ac:dyDescent="0.15">
      <c r="M64" t="s">
        <v>237</v>
      </c>
      <c r="N64">
        <v>-0.20957429999999999</v>
      </c>
      <c r="O64">
        <v>6.5308599999999994E-2</v>
      </c>
      <c r="P64" t="s">
        <v>238</v>
      </c>
      <c r="R64">
        <v>-0.33762629999999999</v>
      </c>
      <c r="S64">
        <v>-8.1522300000000006E-2</v>
      </c>
    </row>
    <row r="65" spans="13:19" x14ac:dyDescent="0.15">
      <c r="M65" t="s">
        <v>86</v>
      </c>
      <c r="N65">
        <v>2.6617700000000002</v>
      </c>
      <c r="O65">
        <v>0.1542557</v>
      </c>
      <c r="P65" t="s">
        <v>239</v>
      </c>
      <c r="R65">
        <v>2.359318</v>
      </c>
      <c r="S65">
        <v>2.9642230000000001</v>
      </c>
    </row>
    <row r="67" spans="13:19" x14ac:dyDescent="0.15">
      <c r="M67" t="s">
        <v>96</v>
      </c>
      <c r="N67">
        <v>4.0880348</v>
      </c>
    </row>
    <row r="68" spans="13:19" x14ac:dyDescent="0.15">
      <c r="M68" t="s">
        <v>97</v>
      </c>
      <c r="N68">
        <v>2.2054200000000002</v>
      </c>
    </row>
    <row r="69" spans="13:19" x14ac:dyDescent="0.15">
      <c r="M69" t="s">
        <v>240</v>
      </c>
      <c r="N69">
        <v>0.77456902999999999</v>
      </c>
      <c r="O69" t="s">
        <v>241</v>
      </c>
      <c r="P69" t="s">
        <v>242</v>
      </c>
      <c r="Q69" t="s">
        <v>243</v>
      </c>
      <c r="R69" t="s">
        <v>244</v>
      </c>
    </row>
    <row r="73" spans="13:19" x14ac:dyDescent="0.15">
      <c r="M73">
        <v>1</v>
      </c>
      <c r="N73">
        <f>EXP($N$63*LN(M73)+$N$64*((LN(M73))^2))</f>
        <v>1</v>
      </c>
    </row>
    <row r="74" spans="13:19" x14ac:dyDescent="0.15">
      <c r="M74">
        <v>2</v>
      </c>
      <c r="N74">
        <f t="shared" ref="N74:N137" si="0">EXP($N$63*LN(M74)+$N$64*((LN(M74))^2))</f>
        <v>1.4205549754098625</v>
      </c>
    </row>
    <row r="75" spans="13:19" x14ac:dyDescent="0.15">
      <c r="M75">
        <v>3</v>
      </c>
      <c r="N75">
        <f t="shared" si="0"/>
        <v>1.5889011337865599</v>
      </c>
    </row>
    <row r="76" spans="13:19" x14ac:dyDescent="0.15">
      <c r="M76">
        <v>4</v>
      </c>
      <c r="N76">
        <f t="shared" si="0"/>
        <v>1.649898940536499</v>
      </c>
    </row>
    <row r="77" spans="13:19" x14ac:dyDescent="0.15">
      <c r="M77">
        <v>5</v>
      </c>
      <c r="N77">
        <f t="shared" si="0"/>
        <v>1.6587186138127727</v>
      </c>
    </row>
    <row r="78" spans="13:19" x14ac:dyDescent="0.15">
      <c r="M78">
        <v>6</v>
      </c>
      <c r="N78">
        <f t="shared" si="0"/>
        <v>1.6403483473885632</v>
      </c>
    </row>
    <row r="79" spans="13:19" x14ac:dyDescent="0.15">
      <c r="M79">
        <v>7</v>
      </c>
      <c r="N79">
        <f t="shared" si="0"/>
        <v>1.6074073700376184</v>
      </c>
    </row>
    <row r="80" spans="13:19" x14ac:dyDescent="0.15">
      <c r="M80">
        <v>8</v>
      </c>
      <c r="N80">
        <f t="shared" si="0"/>
        <v>1.5667434736671624</v>
      </c>
    </row>
    <row r="81" spans="13:14" x14ac:dyDescent="0.15">
      <c r="M81">
        <v>9</v>
      </c>
      <c r="N81">
        <f t="shared" si="0"/>
        <v>1.5222574015859816</v>
      </c>
    </row>
    <row r="82" spans="13:14" x14ac:dyDescent="0.15">
      <c r="M82">
        <v>10</v>
      </c>
      <c r="N82">
        <f t="shared" si="0"/>
        <v>1.4762429647914346</v>
      </c>
    </row>
    <row r="83" spans="13:14" x14ac:dyDescent="0.15">
      <c r="M83">
        <v>11</v>
      </c>
      <c r="N83">
        <f t="shared" si="0"/>
        <v>1.4300735464759886</v>
      </c>
    </row>
    <row r="84" spans="13:14" x14ac:dyDescent="0.15">
      <c r="M84">
        <v>12</v>
      </c>
      <c r="N84">
        <f t="shared" si="0"/>
        <v>1.3845752000424176</v>
      </c>
    </row>
    <row r="85" spans="13:14" x14ac:dyDescent="0.15">
      <c r="M85">
        <v>13</v>
      </c>
      <c r="N85">
        <f t="shared" si="0"/>
        <v>1.3402391254572548</v>
      </c>
    </row>
    <row r="86" spans="13:14" x14ac:dyDescent="0.15">
      <c r="M86">
        <v>14</v>
      </c>
      <c r="N86">
        <f t="shared" si="0"/>
        <v>1.297347309973121</v>
      </c>
    </row>
    <row r="87" spans="13:14" x14ac:dyDescent="0.15">
      <c r="M87">
        <v>15</v>
      </c>
      <c r="N87">
        <f t="shared" si="0"/>
        <v>1.256049125652386</v>
      </c>
    </row>
    <row r="88" spans="13:14" x14ac:dyDescent="0.15">
      <c r="M88">
        <v>16</v>
      </c>
      <c r="N88">
        <f t="shared" si="0"/>
        <v>1.2164092037242775</v>
      </c>
    </row>
    <row r="89" spans="13:14" x14ac:dyDescent="0.15">
      <c r="M89">
        <v>17</v>
      </c>
      <c r="N89">
        <f t="shared" si="0"/>
        <v>1.1784379656754878</v>
      </c>
    </row>
    <row r="90" spans="13:14" x14ac:dyDescent="0.15">
      <c r="M90">
        <v>18</v>
      </c>
      <c r="N90">
        <f t="shared" si="0"/>
        <v>1.1421114086841444</v>
      </c>
    </row>
    <row r="91" spans="13:14" x14ac:dyDescent="0.15">
      <c r="M91">
        <v>19</v>
      </c>
      <c r="N91">
        <f t="shared" si="0"/>
        <v>1.1073840857529145</v>
      </c>
    </row>
    <row r="92" spans="13:14" x14ac:dyDescent="0.15">
      <c r="M92">
        <v>20</v>
      </c>
      <c r="N92">
        <f t="shared" si="0"/>
        <v>1.07419769510592</v>
      </c>
    </row>
    <row r="93" spans="13:14" x14ac:dyDescent="0.15">
      <c r="M93">
        <v>21</v>
      </c>
      <c r="N93">
        <f t="shared" si="0"/>
        <v>1.0424867918572014</v>
      </c>
    </row>
    <row r="94" spans="13:14" x14ac:dyDescent="0.15">
      <c r="M94">
        <v>22</v>
      </c>
      <c r="N94">
        <f t="shared" si="0"/>
        <v>1.0121825886849334</v>
      </c>
    </row>
    <row r="95" spans="13:14" x14ac:dyDescent="0.15">
      <c r="M95">
        <v>23</v>
      </c>
      <c r="N95">
        <f t="shared" si="0"/>
        <v>0.98321547381575614</v>
      </c>
    </row>
    <row r="96" spans="13:14" x14ac:dyDescent="0.15">
      <c r="M96">
        <v>24</v>
      </c>
      <c r="N96">
        <f t="shared" si="0"/>
        <v>0.95551666078865249</v>
      </c>
    </row>
    <row r="97" spans="13:14" x14ac:dyDescent="0.15">
      <c r="M97">
        <v>25</v>
      </c>
      <c r="N97">
        <f t="shared" si="0"/>
        <v>0.92901924696941973</v>
      </c>
    </row>
    <row r="98" spans="13:14" x14ac:dyDescent="0.15">
      <c r="M98">
        <v>26</v>
      </c>
      <c r="N98">
        <f t="shared" si="0"/>
        <v>0.90365886798185502</v>
      </c>
    </row>
    <row r="99" spans="13:14" x14ac:dyDescent="0.15">
      <c r="M99">
        <v>27</v>
      </c>
      <c r="N99">
        <f t="shared" si="0"/>
        <v>0.87937407574397886</v>
      </c>
    </row>
    <row r="100" spans="13:14" x14ac:dyDescent="0.15">
      <c r="M100">
        <v>28</v>
      </c>
      <c r="N100">
        <f t="shared" si="0"/>
        <v>0.85610652791318709</v>
      </c>
    </row>
    <row r="101" spans="13:14" x14ac:dyDescent="0.15">
      <c r="M101">
        <v>29</v>
      </c>
      <c r="N101">
        <f t="shared" si="0"/>
        <v>0.83380104950180745</v>
      </c>
    </row>
    <row r="102" spans="13:14" x14ac:dyDescent="0.15">
      <c r="M102">
        <v>30</v>
      </c>
      <c r="N102">
        <f t="shared" si="0"/>
        <v>0.81240560890937263</v>
      </c>
    </row>
    <row r="103" spans="13:14" x14ac:dyDescent="0.15">
      <c r="M103">
        <v>31</v>
      </c>
      <c r="N103">
        <f t="shared" si="0"/>
        <v>0.79187123783227331</v>
      </c>
    </row>
    <row r="104" spans="13:14" x14ac:dyDescent="0.15">
      <c r="M104">
        <v>32</v>
      </c>
      <c r="N104">
        <f t="shared" si="0"/>
        <v>0.77215191561678975</v>
      </c>
    </row>
    <row r="105" spans="13:14" x14ac:dyDescent="0.15">
      <c r="M105">
        <v>33</v>
      </c>
      <c r="N105">
        <f t="shared" si="0"/>
        <v>0.75320443239484802</v>
      </c>
    </row>
    <row r="106" spans="13:14" x14ac:dyDescent="0.15">
      <c r="M106">
        <v>34</v>
      </c>
      <c r="N106">
        <f t="shared" si="0"/>
        <v>0.73498824096064141</v>
      </c>
    </row>
    <row r="107" spans="13:14" x14ac:dyDescent="0.15">
      <c r="M107">
        <v>35</v>
      </c>
      <c r="N107">
        <f t="shared" si="0"/>
        <v>0.71746530425142363</v>
      </c>
    </row>
    <row r="108" spans="13:14" x14ac:dyDescent="0.15">
      <c r="M108">
        <v>36</v>
      </c>
      <c r="N108">
        <f t="shared" si="0"/>
        <v>0.70059994310387896</v>
      </c>
    </row>
    <row r="109" spans="13:14" x14ac:dyDescent="0.15">
      <c r="M109">
        <v>37</v>
      </c>
      <c r="N109">
        <f t="shared" si="0"/>
        <v>0.68435868740313455</v>
      </c>
    </row>
    <row r="110" spans="13:14" x14ac:dyDescent="0.15">
      <c r="M110">
        <v>38</v>
      </c>
      <c r="N110">
        <f t="shared" si="0"/>
        <v>0.66871013263971413</v>
      </c>
    </row>
    <row r="111" spans="13:14" x14ac:dyDescent="0.15">
      <c r="M111">
        <v>39</v>
      </c>
      <c r="N111">
        <f t="shared" si="0"/>
        <v>0.65362480311056481</v>
      </c>
    </row>
    <row r="112" spans="13:14" x14ac:dyDescent="0.15">
      <c r="M112">
        <v>40</v>
      </c>
      <c r="N112">
        <f t="shared" si="0"/>
        <v>0.63907502245188785</v>
      </c>
    </row>
    <row r="113" spans="13:14" x14ac:dyDescent="0.15">
      <c r="M113">
        <v>41</v>
      </c>
      <c r="N113">
        <f t="shared" si="0"/>
        <v>0.62503479180858279</v>
      </c>
    </row>
    <row r="114" spans="13:14" x14ac:dyDescent="0.15">
      <c r="M114">
        <v>42</v>
      </c>
      <c r="N114">
        <f t="shared" si="0"/>
        <v>0.61147967568096362</v>
      </c>
    </row>
    <row r="115" spans="13:14" x14ac:dyDescent="0.15">
      <c r="M115">
        <v>43</v>
      </c>
      <c r="N115">
        <f t="shared" si="0"/>
        <v>0.59838669531060529</v>
      </c>
    </row>
    <row r="116" spans="13:14" x14ac:dyDescent="0.15">
      <c r="M116">
        <v>44</v>
      </c>
      <c r="N116">
        <f t="shared" si="0"/>
        <v>0.58573422934955044</v>
      </c>
    </row>
    <row r="117" spans="13:14" x14ac:dyDescent="0.15">
      <c r="M117">
        <v>45</v>
      </c>
      <c r="N117">
        <f t="shared" si="0"/>
        <v>0.57350192148322865</v>
      </c>
    </row>
    <row r="118" spans="13:14" x14ac:dyDescent="0.15">
      <c r="M118">
        <v>46</v>
      </c>
      <c r="N118">
        <f t="shared" si="0"/>
        <v>0.5616705946347097</v>
      </c>
    </row>
    <row r="119" spans="13:14" x14ac:dyDescent="0.15">
      <c r="M119">
        <v>47</v>
      </c>
      <c r="N119">
        <f t="shared" si="0"/>
        <v>0.55022217135713403</v>
      </c>
    </row>
    <row r="120" spans="13:14" x14ac:dyDescent="0.15">
      <c r="M120">
        <v>48</v>
      </c>
      <c r="N120">
        <f t="shared" si="0"/>
        <v>0.53913960001571848</v>
      </c>
    </row>
    <row r="121" spans="13:14" x14ac:dyDescent="0.15">
      <c r="M121">
        <v>49</v>
      </c>
      <c r="N121">
        <f t="shared" si="0"/>
        <v>0.52840678636580085</v>
      </c>
    </row>
    <row r="122" spans="13:14" x14ac:dyDescent="0.15">
      <c r="M122">
        <v>50</v>
      </c>
      <c r="N122">
        <f t="shared" si="0"/>
        <v>0.5180085301454419</v>
      </c>
    </row>
    <row r="123" spans="13:14" x14ac:dyDescent="0.15">
      <c r="M123">
        <v>51</v>
      </c>
      <c r="N123">
        <f t="shared" si="0"/>
        <v>0.50793046631768779</v>
      </c>
    </row>
    <row r="124" spans="13:14" x14ac:dyDescent="0.15">
      <c r="M124">
        <v>52</v>
      </c>
      <c r="N124">
        <f t="shared" si="0"/>
        <v>0.49815901061683809</v>
      </c>
    </row>
    <row r="125" spans="13:14" x14ac:dyDescent="0.15">
      <c r="M125">
        <v>53</v>
      </c>
      <c r="N125">
        <f t="shared" si="0"/>
        <v>0.4886813090737247</v>
      </c>
    </row>
    <row r="126" spans="13:14" x14ac:dyDescent="0.15">
      <c r="M126">
        <v>54</v>
      </c>
      <c r="N126">
        <f t="shared" si="0"/>
        <v>0.47948519121614852</v>
      </c>
    </row>
    <row r="127" spans="13:14" x14ac:dyDescent="0.15">
      <c r="M127">
        <v>55</v>
      </c>
      <c r="N127">
        <f t="shared" si="0"/>
        <v>0.47055912666164462</v>
      </c>
    </row>
    <row r="128" spans="13:14" x14ac:dyDescent="0.15">
      <c r="M128">
        <v>56</v>
      </c>
      <c r="N128">
        <f t="shared" si="0"/>
        <v>0.4618921848401884</v>
      </c>
    </row>
    <row r="129" spans="13:14" x14ac:dyDescent="0.15">
      <c r="M129">
        <v>57</v>
      </c>
      <c r="N129">
        <f t="shared" si="0"/>
        <v>0.45347399760407758</v>
      </c>
    </row>
    <row r="130" spans="13:14" x14ac:dyDescent="0.15">
      <c r="M130">
        <v>58</v>
      </c>
      <c r="N130">
        <f t="shared" si="0"/>
        <v>0.4452947245008349</v>
      </c>
    </row>
    <row r="131" spans="13:14" x14ac:dyDescent="0.15">
      <c r="M131">
        <v>59</v>
      </c>
      <c r="N131">
        <f t="shared" si="0"/>
        <v>0.4373450205024802</v>
      </c>
    </row>
    <row r="132" spans="13:14" x14ac:dyDescent="0.15">
      <c r="M132">
        <v>60</v>
      </c>
      <c r="N132">
        <f t="shared" si="0"/>
        <v>0.42961600600088834</v>
      </c>
    </row>
    <row r="133" spans="13:14" x14ac:dyDescent="0.15">
      <c r="M133">
        <v>61</v>
      </c>
      <c r="N133">
        <f t="shared" si="0"/>
        <v>0.42209923889417666</v>
      </c>
    </row>
    <row r="134" spans="13:14" x14ac:dyDescent="0.15">
      <c r="M134">
        <v>62</v>
      </c>
      <c r="N134">
        <f t="shared" si="0"/>
        <v>0.4147866886031798</v>
      </c>
    </row>
    <row r="135" spans="13:14" x14ac:dyDescent="0.15">
      <c r="M135">
        <v>63</v>
      </c>
      <c r="N135">
        <f t="shared" si="0"/>
        <v>0.40767071187008758</v>
      </c>
    </row>
    <row r="136" spans="13:14" x14ac:dyDescent="0.15">
      <c r="M136">
        <v>64</v>
      </c>
      <c r="N136">
        <f t="shared" si="0"/>
        <v>0.40074403020335325</v>
      </c>
    </row>
    <row r="137" spans="13:14" x14ac:dyDescent="0.15">
      <c r="M137">
        <v>65</v>
      </c>
      <c r="N137">
        <f t="shared" si="0"/>
        <v>0.39399970884402213</v>
      </c>
    </row>
    <row r="138" spans="13:14" x14ac:dyDescent="0.15">
      <c r="M138">
        <v>66</v>
      </c>
      <c r="N138">
        <f t="shared" ref="N138:N173" si="1">EXP($N$63*LN(M138)+$N$64*((LN(M138))^2))</f>
        <v>0.38743113713878408</v>
      </c>
    </row>
    <row r="139" spans="13:14" x14ac:dyDescent="0.15">
      <c r="M139">
        <v>67</v>
      </c>
      <c r="N139">
        <f t="shared" si="1"/>
        <v>0.38103201021435679</v>
      </c>
    </row>
    <row r="140" spans="13:14" x14ac:dyDescent="0.15">
      <c r="M140">
        <v>68</v>
      </c>
      <c r="N140">
        <f t="shared" si="1"/>
        <v>0.37479631185636875</v>
      </c>
    </row>
    <row r="141" spans="13:14" x14ac:dyDescent="0.15">
      <c r="M141">
        <v>69</v>
      </c>
      <c r="N141">
        <f t="shared" si="1"/>
        <v>0.36871829850371379</v>
      </c>
    </row>
    <row r="142" spans="13:14" x14ac:dyDescent="0.15">
      <c r="M142">
        <v>70</v>
      </c>
      <c r="N142">
        <f t="shared" si="1"/>
        <v>0.362792484276522</v>
      </c>
    </row>
    <row r="143" spans="13:14" x14ac:dyDescent="0.15">
      <c r="M143">
        <v>71</v>
      </c>
      <c r="N143">
        <f t="shared" si="1"/>
        <v>0.3570136269624572</v>
      </c>
    </row>
    <row r="144" spans="13:14" x14ac:dyDescent="0.15">
      <c r="M144">
        <v>72</v>
      </c>
      <c r="N144">
        <f t="shared" si="1"/>
        <v>0.35137671489204947</v>
      </c>
    </row>
    <row r="145" spans="13:14" x14ac:dyDescent="0.15">
      <c r="M145">
        <v>73</v>
      </c>
      <c r="N145">
        <f t="shared" si="1"/>
        <v>0.34587695463927504</v>
      </c>
    </row>
    <row r="146" spans="13:14" x14ac:dyDescent="0.15">
      <c r="M146">
        <v>74</v>
      </c>
      <c r="N146">
        <f t="shared" si="1"/>
        <v>0.34050975948863049</v>
      </c>
    </row>
    <row r="147" spans="13:14" x14ac:dyDescent="0.15">
      <c r="M147">
        <v>75</v>
      </c>
      <c r="N147">
        <f t="shared" si="1"/>
        <v>0.33527073861455436</v>
      </c>
    </row>
    <row r="148" spans="13:14" x14ac:dyDescent="0.15">
      <c r="M148">
        <v>76</v>
      </c>
      <c r="N148">
        <f t="shared" si="1"/>
        <v>0.33015568692327357</v>
      </c>
    </row>
    <row r="149" spans="13:14" x14ac:dyDescent="0.15">
      <c r="M149">
        <v>77</v>
      </c>
      <c r="N149">
        <f t="shared" si="1"/>
        <v>0.32516057551102484</v>
      </c>
    </row>
    <row r="150" spans="13:14" x14ac:dyDescent="0.15">
      <c r="M150">
        <v>78</v>
      </c>
      <c r="N150">
        <f t="shared" si="1"/>
        <v>0.32028154269613651</v>
      </c>
    </row>
    <row r="151" spans="13:14" x14ac:dyDescent="0.15">
      <c r="M151">
        <v>79</v>
      </c>
      <c r="N151">
        <f t="shared" si="1"/>
        <v>0.31551488558571844</v>
      </c>
    </row>
    <row r="152" spans="13:14" x14ac:dyDescent="0.15">
      <c r="M152">
        <v>80</v>
      </c>
      <c r="N152">
        <f t="shared" si="1"/>
        <v>0.31085705214067777</v>
      </c>
    </row>
    <row r="153" spans="13:14" x14ac:dyDescent="0.15">
      <c r="M153">
        <v>81</v>
      </c>
      <c r="N153">
        <f t="shared" si="1"/>
        <v>0.30630463370552541</v>
      </c>
    </row>
    <row r="154" spans="13:14" x14ac:dyDescent="0.15">
      <c r="M154">
        <v>82</v>
      </c>
      <c r="N154">
        <f t="shared" si="1"/>
        <v>0.30185435797193899</v>
      </c>
    </row>
    <row r="155" spans="13:14" x14ac:dyDescent="0.15">
      <c r="M155">
        <v>83</v>
      </c>
      <c r="N155">
        <f t="shared" si="1"/>
        <v>0.29750308234735917</v>
      </c>
    </row>
    <row r="156" spans="13:14" x14ac:dyDescent="0.15">
      <c r="M156">
        <v>84</v>
      </c>
      <c r="N156">
        <f t="shared" si="1"/>
        <v>0.29324778770202142</v>
      </c>
    </row>
    <row r="157" spans="13:14" x14ac:dyDescent="0.15">
      <c r="M157">
        <v>85</v>
      </c>
      <c r="N157">
        <f t="shared" si="1"/>
        <v>0.28908557246976185</v>
      </c>
    </row>
    <row r="158" spans="13:14" x14ac:dyDescent="0.15">
      <c r="M158">
        <v>86</v>
      </c>
      <c r="N158">
        <f t="shared" si="1"/>
        <v>0.28501364707974486</v>
      </c>
    </row>
    <row r="159" spans="13:14" x14ac:dyDescent="0.15">
      <c r="M159">
        <v>87</v>
      </c>
      <c r="N159">
        <f t="shared" si="1"/>
        <v>0.28102932869789171</v>
      </c>
    </row>
    <row r="160" spans="13:14" x14ac:dyDescent="0.15">
      <c r="M160">
        <v>88</v>
      </c>
      <c r="N160">
        <f t="shared" si="1"/>
        <v>0.27713003625832661</v>
      </c>
    </row>
    <row r="161" spans="13:14" x14ac:dyDescent="0.15">
      <c r="M161">
        <v>89</v>
      </c>
      <c r="N161">
        <f t="shared" si="1"/>
        <v>0.2733132857665464</v>
      </c>
    </row>
    <row r="162" spans="13:14" x14ac:dyDescent="0.15">
      <c r="M162">
        <v>90</v>
      </c>
      <c r="N162">
        <f t="shared" si="1"/>
        <v>0.26957668585731354</v>
      </c>
    </row>
    <row r="163" spans="13:14" x14ac:dyDescent="0.15">
      <c r="M163">
        <v>91</v>
      </c>
      <c r="N163">
        <f t="shared" si="1"/>
        <v>0.26591793359146526</v>
      </c>
    </row>
    <row r="164" spans="13:14" x14ac:dyDescent="0.15">
      <c r="M164">
        <v>92</v>
      </c>
      <c r="N164">
        <f t="shared" si="1"/>
        <v>0.26233481047692658</v>
      </c>
    </row>
    <row r="165" spans="13:14" x14ac:dyDescent="0.15">
      <c r="M165">
        <v>93</v>
      </c>
      <c r="N165">
        <f t="shared" si="1"/>
        <v>0.25882517870023564</v>
      </c>
    </row>
    <row r="166" spans="13:14" x14ac:dyDescent="0.15">
      <c r="M166">
        <v>94</v>
      </c>
      <c r="N166">
        <f t="shared" si="1"/>
        <v>0.25538697755582207</v>
      </c>
    </row>
    <row r="167" spans="13:14" x14ac:dyDescent="0.15">
      <c r="M167">
        <v>95</v>
      </c>
      <c r="N167">
        <f t="shared" si="1"/>
        <v>0.25201822006114982</v>
      </c>
    </row>
    <row r="168" spans="13:14" x14ac:dyDescent="0.15">
      <c r="M168">
        <v>96</v>
      </c>
      <c r="N168">
        <f t="shared" si="1"/>
        <v>0.24871698974663828</v>
      </c>
    </row>
    <row r="169" spans="13:14" x14ac:dyDescent="0.15">
      <c r="M169">
        <v>97</v>
      </c>
      <c r="N169">
        <f t="shared" si="1"/>
        <v>0.24548143761001462</v>
      </c>
    </row>
    <row r="170" spans="13:14" x14ac:dyDescent="0.15">
      <c r="M170">
        <v>98</v>
      </c>
      <c r="N170">
        <f t="shared" si="1"/>
        <v>0.24230977922544236</v>
      </c>
    </row>
    <row r="171" spans="13:14" x14ac:dyDescent="0.15">
      <c r="M171">
        <v>99</v>
      </c>
      <c r="N171">
        <f t="shared" si="1"/>
        <v>0.23920029199840628</v>
      </c>
    </row>
    <row r="172" spans="13:14" x14ac:dyDescent="0.15">
      <c r="M172">
        <v>100</v>
      </c>
      <c r="N172">
        <f t="shared" si="1"/>
        <v>0.23615131255791999</v>
      </c>
    </row>
    <row r="173" spans="13:14" x14ac:dyDescent="0.15">
      <c r="M173">
        <v>101</v>
      </c>
      <c r="N173">
        <f t="shared" si="1"/>
        <v>0.23316123427818419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Y112"/>
  <sheetViews>
    <sheetView topLeftCell="A76" zoomScale="85" zoomScaleNormal="85" workbookViewId="0">
      <selection activeCell="B74" sqref="B74:B101"/>
    </sheetView>
  </sheetViews>
  <sheetFormatPr defaultRowHeight="13.5" x14ac:dyDescent="0.15"/>
  <cols>
    <col min="10" max="10" width="4.5" customWidth="1"/>
    <col min="11" max="11" width="16.375" bestFit="1" customWidth="1"/>
    <col min="12" max="12" width="6.75" customWidth="1"/>
  </cols>
  <sheetData>
    <row r="21" spans="1:17" ht="15" x14ac:dyDescent="0.15">
      <c r="A21" s="60" t="s">
        <v>121</v>
      </c>
      <c r="B21" s="52"/>
      <c r="C21" s="52"/>
      <c r="D21" s="52"/>
      <c r="E21" s="52"/>
      <c r="F21" s="52"/>
      <c r="G21" s="52"/>
    </row>
    <row r="22" spans="1:17" s="5" customFormat="1" ht="15" x14ac:dyDescent="0.15">
      <c r="A22" s="61" t="s">
        <v>94</v>
      </c>
      <c r="B22" s="61"/>
      <c r="C22" s="61"/>
      <c r="D22" s="61"/>
      <c r="E22" s="61"/>
      <c r="F22" s="61"/>
      <c r="G22" s="61"/>
      <c r="K22" s="13"/>
    </row>
    <row r="23" spans="1:17" ht="15" x14ac:dyDescent="0.15">
      <c r="A23" s="10" t="s">
        <v>67</v>
      </c>
      <c r="B23" s="10" t="s">
        <v>79</v>
      </c>
      <c r="C23" s="10" t="s">
        <v>95</v>
      </c>
      <c r="D23" s="10" t="s">
        <v>87</v>
      </c>
      <c r="E23" s="10" t="s">
        <v>88</v>
      </c>
      <c r="F23" s="10" t="s">
        <v>89</v>
      </c>
      <c r="G23" s="10" t="s">
        <v>90</v>
      </c>
      <c r="K23" s="55" t="s">
        <v>122</v>
      </c>
      <c r="L23" s="52"/>
      <c r="M23" s="52"/>
      <c r="N23" s="52"/>
      <c r="O23" s="52"/>
      <c r="P23" s="52"/>
      <c r="Q23" s="52"/>
    </row>
    <row r="24" spans="1:17" ht="15" x14ac:dyDescent="0.15">
      <c r="A24" s="4" t="s">
        <v>61</v>
      </c>
      <c r="B24" s="4">
        <v>-3.9339800000000001E-2</v>
      </c>
      <c r="C24" s="30">
        <v>6.5501999999999999E-3</v>
      </c>
      <c r="D24" s="4">
        <v>-6.01</v>
      </c>
      <c r="E24" s="4" t="s">
        <v>173</v>
      </c>
      <c r="F24" s="4">
        <f>ROUND(B24,3)</f>
        <v>-3.9E-2</v>
      </c>
      <c r="G24" s="4" t="str">
        <f>F24&amp;E24</f>
        <v>-0.039***</v>
      </c>
      <c r="K24" s="61" t="s">
        <v>94</v>
      </c>
      <c r="L24" s="61"/>
      <c r="M24" s="61"/>
      <c r="N24" s="61"/>
      <c r="O24" s="61"/>
      <c r="P24" s="61"/>
      <c r="Q24" s="61"/>
    </row>
    <row r="25" spans="1:17" ht="15" x14ac:dyDescent="0.15">
      <c r="A25" s="4" t="s">
        <v>1</v>
      </c>
      <c r="B25" s="4">
        <v>1.8851E-3</v>
      </c>
      <c r="C25" s="30">
        <v>9.6330000000000005E-4</v>
      </c>
      <c r="D25" s="4">
        <v>1.96</v>
      </c>
      <c r="E25" s="4" t="s">
        <v>174</v>
      </c>
      <c r="F25" s="4">
        <f t="shared" ref="F25:F52" si="0">ROUND(B25,3)</f>
        <v>2E-3</v>
      </c>
      <c r="G25" s="4" t="str">
        <f t="shared" ref="G25:G52" si="1">F25&amp;E25</f>
        <v>0.002*</v>
      </c>
      <c r="K25" s="10" t="s">
        <v>67</v>
      </c>
      <c r="L25" s="10" t="s">
        <v>79</v>
      </c>
      <c r="M25" s="10" t="s">
        <v>95</v>
      </c>
      <c r="N25" s="10" t="s">
        <v>87</v>
      </c>
      <c r="O25" s="10" t="s">
        <v>88</v>
      </c>
      <c r="P25" s="10" t="s">
        <v>98</v>
      </c>
      <c r="Q25" s="10" t="s">
        <v>90</v>
      </c>
    </row>
    <row r="26" spans="1:17" ht="15" x14ac:dyDescent="0.15">
      <c r="A26" s="4" t="s">
        <v>56</v>
      </c>
      <c r="B26" s="4">
        <v>-5.37498E-2</v>
      </c>
      <c r="C26" s="30">
        <v>6.4163300000000006E-2</v>
      </c>
      <c r="D26" s="4">
        <v>-0.84</v>
      </c>
      <c r="E26" s="4" t="s">
        <v>175</v>
      </c>
      <c r="F26" s="4">
        <f t="shared" si="0"/>
        <v>-5.3999999999999999E-2</v>
      </c>
      <c r="G26" s="4" t="str">
        <f t="shared" si="1"/>
        <v xml:space="preserve">-0.054 </v>
      </c>
      <c r="K26" s="4" t="s">
        <v>61</v>
      </c>
      <c r="L26" s="4">
        <v>-5.1582599999999999E-2</v>
      </c>
      <c r="M26" s="30">
        <v>5.2877000000000002E-3</v>
      </c>
      <c r="N26" s="4">
        <v>-9.76</v>
      </c>
      <c r="O26" s="4" t="s">
        <v>173</v>
      </c>
      <c r="P26" s="4">
        <f>ROUND(L26,3)</f>
        <v>-5.1999999999999998E-2</v>
      </c>
      <c r="Q26" s="4" t="str">
        <f>P26&amp;O26</f>
        <v>-0.052***</v>
      </c>
    </row>
    <row r="27" spans="1:17" ht="15" x14ac:dyDescent="0.15">
      <c r="A27" s="4" t="s">
        <v>52</v>
      </c>
      <c r="B27" s="4">
        <v>-0.1246539</v>
      </c>
      <c r="C27" s="30">
        <v>9.1875399999999996E-2</v>
      </c>
      <c r="D27" s="4">
        <v>-1.36</v>
      </c>
      <c r="E27" s="4" t="s">
        <v>175</v>
      </c>
      <c r="F27" s="4">
        <f t="shared" si="0"/>
        <v>-0.125</v>
      </c>
      <c r="G27" s="4" t="str">
        <f t="shared" si="1"/>
        <v xml:space="preserve">-0.125 </v>
      </c>
      <c r="K27" s="4" t="s">
        <v>1</v>
      </c>
      <c r="L27" s="4">
        <v>1.6253999999999999E-3</v>
      </c>
      <c r="M27" s="30">
        <v>6.3960000000000004E-4</v>
      </c>
      <c r="N27" s="4">
        <v>2.54</v>
      </c>
      <c r="O27" s="4" t="s">
        <v>176</v>
      </c>
      <c r="P27" s="4">
        <f t="shared" ref="P27:P54" si="2">ROUND(L27,3)</f>
        <v>2E-3</v>
      </c>
      <c r="Q27" s="4" t="str">
        <f t="shared" ref="Q27:Q54" si="3">P27&amp;O27</f>
        <v>0.002**</v>
      </c>
    </row>
    <row r="28" spans="1:17" ht="15" x14ac:dyDescent="0.15">
      <c r="A28" s="4" t="s">
        <v>54</v>
      </c>
      <c r="B28" s="4">
        <v>-4.8783000000000003E-3</v>
      </c>
      <c r="C28" s="30">
        <v>9.7347000000000006E-3</v>
      </c>
      <c r="D28" s="4">
        <v>-0.5</v>
      </c>
      <c r="E28" s="4" t="s">
        <v>175</v>
      </c>
      <c r="F28" s="4">
        <f t="shared" si="0"/>
        <v>-5.0000000000000001E-3</v>
      </c>
      <c r="G28" s="4" t="str">
        <f t="shared" si="1"/>
        <v xml:space="preserve">-0.005 </v>
      </c>
      <c r="K28" s="4" t="s">
        <v>56</v>
      </c>
      <c r="L28" s="4">
        <v>-4.87217E-2</v>
      </c>
      <c r="M28" s="30">
        <v>5.6259099999999999E-2</v>
      </c>
      <c r="N28" s="4">
        <v>-0.87</v>
      </c>
      <c r="O28" s="4" t="s">
        <v>175</v>
      </c>
      <c r="P28" s="4">
        <f t="shared" si="2"/>
        <v>-4.9000000000000002E-2</v>
      </c>
      <c r="Q28" s="4" t="str">
        <f t="shared" si="3"/>
        <v xml:space="preserve">-0.049 </v>
      </c>
    </row>
    <row r="29" spans="1:17" ht="15" x14ac:dyDescent="0.15">
      <c r="A29" s="4" t="s">
        <v>48</v>
      </c>
      <c r="B29" s="4">
        <v>-0.53832009999999997</v>
      </c>
      <c r="C29" s="30">
        <v>0.15158940000000001</v>
      </c>
      <c r="D29" s="4">
        <v>-3.55</v>
      </c>
      <c r="E29" s="4" t="s">
        <v>173</v>
      </c>
      <c r="F29" s="4">
        <f t="shared" si="0"/>
        <v>-0.53800000000000003</v>
      </c>
      <c r="G29" s="4" t="str">
        <f t="shared" si="1"/>
        <v>-0.538***</v>
      </c>
      <c r="K29" s="4" t="s">
        <v>52</v>
      </c>
      <c r="L29" s="4">
        <v>-3.5022400000000002E-2</v>
      </c>
      <c r="M29" s="30">
        <v>7.7269599999999994E-2</v>
      </c>
      <c r="N29" s="4">
        <v>-0.45</v>
      </c>
      <c r="O29" s="4" t="s">
        <v>175</v>
      </c>
      <c r="P29" s="4">
        <f t="shared" si="2"/>
        <v>-3.5000000000000003E-2</v>
      </c>
      <c r="Q29" s="4" t="str">
        <f t="shared" si="3"/>
        <v xml:space="preserve">-0.035 </v>
      </c>
    </row>
    <row r="30" spans="1:17" ht="15" x14ac:dyDescent="0.15">
      <c r="A30" s="4" t="s">
        <v>59</v>
      </c>
      <c r="B30" s="4">
        <v>7.8569999999999996E-4</v>
      </c>
      <c r="C30" s="30">
        <v>4.1120999999999996E-3</v>
      </c>
      <c r="D30" s="4">
        <v>0.19</v>
      </c>
      <c r="E30" s="4" t="s">
        <v>175</v>
      </c>
      <c r="F30" s="4">
        <f t="shared" si="0"/>
        <v>1E-3</v>
      </c>
      <c r="G30" s="4" t="str">
        <f t="shared" si="1"/>
        <v xml:space="preserve">0.001 </v>
      </c>
      <c r="K30" s="4" t="s">
        <v>54</v>
      </c>
      <c r="L30" s="4">
        <v>2.5492899999999999E-2</v>
      </c>
      <c r="M30" s="30">
        <v>8.6149999999999994E-3</v>
      </c>
      <c r="N30" s="4">
        <v>2.96</v>
      </c>
      <c r="O30" s="4" t="s">
        <v>173</v>
      </c>
      <c r="P30" s="4">
        <f t="shared" si="2"/>
        <v>2.5000000000000001E-2</v>
      </c>
      <c r="Q30" s="4" t="str">
        <f t="shared" si="3"/>
        <v>0.025***</v>
      </c>
    </row>
    <row r="31" spans="1:17" ht="15" x14ac:dyDescent="0.15">
      <c r="A31" s="4" t="s">
        <v>51</v>
      </c>
      <c r="B31" s="4">
        <v>1.99832E-2</v>
      </c>
      <c r="C31" s="30">
        <v>8.8141000000000001E-3</v>
      </c>
      <c r="D31" s="4">
        <v>2.27</v>
      </c>
      <c r="E31" s="4" t="s">
        <v>176</v>
      </c>
      <c r="F31" s="4">
        <f t="shared" si="0"/>
        <v>0.02</v>
      </c>
      <c r="G31" s="4" t="str">
        <f t="shared" si="1"/>
        <v>0.02**</v>
      </c>
      <c r="K31" s="4" t="s">
        <v>48</v>
      </c>
      <c r="L31" s="4">
        <v>-0.28615580000000002</v>
      </c>
      <c r="M31" s="30">
        <v>0.12550220000000001</v>
      </c>
      <c r="N31" s="4">
        <v>-2.2799999999999998</v>
      </c>
      <c r="O31" s="4" t="s">
        <v>176</v>
      </c>
      <c r="P31" s="4">
        <f t="shared" si="2"/>
        <v>-0.28599999999999998</v>
      </c>
      <c r="Q31" s="4" t="str">
        <f t="shared" si="3"/>
        <v>-0.286**</v>
      </c>
    </row>
    <row r="32" spans="1:17" ht="15" x14ac:dyDescent="0.15">
      <c r="A32" s="4" t="s">
        <v>62</v>
      </c>
      <c r="B32" s="4">
        <v>4.4089999999999997E-3</v>
      </c>
      <c r="C32" s="30">
        <v>3.6519999999999999E-4</v>
      </c>
      <c r="D32" s="4">
        <v>12.07</v>
      </c>
      <c r="E32" s="4" t="s">
        <v>173</v>
      </c>
      <c r="F32" s="4">
        <f t="shared" si="0"/>
        <v>4.0000000000000001E-3</v>
      </c>
      <c r="G32" s="4" t="str">
        <f t="shared" si="1"/>
        <v>0.004***</v>
      </c>
      <c r="K32" s="4" t="s">
        <v>59</v>
      </c>
      <c r="L32" s="4">
        <v>8.6891999999999994E-3</v>
      </c>
      <c r="M32" s="30">
        <v>3.9286E-3</v>
      </c>
      <c r="N32" s="4">
        <v>2.21</v>
      </c>
      <c r="O32" s="4" t="s">
        <v>176</v>
      </c>
      <c r="P32" s="4">
        <f t="shared" si="2"/>
        <v>8.9999999999999993E-3</v>
      </c>
      <c r="Q32" s="4" t="str">
        <f t="shared" si="3"/>
        <v>0.009**</v>
      </c>
    </row>
    <row r="33" spans="1:17" ht="15" x14ac:dyDescent="0.15">
      <c r="A33" s="4" t="s">
        <v>49</v>
      </c>
      <c r="B33" s="4">
        <v>6.2049899999999998E-2</v>
      </c>
      <c r="C33" s="30">
        <v>1.5567599999999999E-2</v>
      </c>
      <c r="D33" s="4">
        <v>3.99</v>
      </c>
      <c r="E33" s="4" t="s">
        <v>173</v>
      </c>
      <c r="F33" s="4">
        <f t="shared" si="0"/>
        <v>6.2E-2</v>
      </c>
      <c r="G33" s="4" t="str">
        <f t="shared" si="1"/>
        <v>0.062***</v>
      </c>
      <c r="K33" s="4" t="s">
        <v>51</v>
      </c>
      <c r="L33" s="4">
        <v>-3.1748000000000002E-3</v>
      </c>
      <c r="M33" s="30">
        <v>7.5646999999999997E-3</v>
      </c>
      <c r="N33" s="4">
        <v>-0.42</v>
      </c>
      <c r="O33" s="4" t="s">
        <v>175</v>
      </c>
      <c r="P33" s="4">
        <f t="shared" si="2"/>
        <v>-3.0000000000000001E-3</v>
      </c>
      <c r="Q33" s="4" t="str">
        <f t="shared" si="3"/>
        <v xml:space="preserve">-0.003 </v>
      </c>
    </row>
    <row r="34" spans="1:17" ht="15" x14ac:dyDescent="0.15">
      <c r="A34" s="4" t="s">
        <v>80</v>
      </c>
      <c r="B34" s="4">
        <v>5.3233000000000004E-3</v>
      </c>
      <c r="C34" s="30">
        <v>1.0334599999999999E-2</v>
      </c>
      <c r="D34" s="4">
        <v>0.52</v>
      </c>
      <c r="E34" s="4" t="s">
        <v>175</v>
      </c>
      <c r="F34" s="4">
        <f t="shared" si="0"/>
        <v>5.0000000000000001E-3</v>
      </c>
      <c r="G34" s="4" t="str">
        <f t="shared" si="1"/>
        <v xml:space="preserve">0.005 </v>
      </c>
      <c r="K34" s="4" t="s">
        <v>62</v>
      </c>
      <c r="L34" s="4">
        <v>2.5601999999999999E-3</v>
      </c>
      <c r="M34" s="30">
        <v>2.877E-4</v>
      </c>
      <c r="N34" s="4">
        <v>8.9</v>
      </c>
      <c r="O34" s="4" t="s">
        <v>173</v>
      </c>
      <c r="P34" s="4">
        <f t="shared" si="2"/>
        <v>3.0000000000000001E-3</v>
      </c>
      <c r="Q34" s="4" t="str">
        <f t="shared" si="3"/>
        <v>0.003***</v>
      </c>
    </row>
    <row r="35" spans="1:17" ht="15" x14ac:dyDescent="0.15">
      <c r="A35" s="4" t="s">
        <v>81</v>
      </c>
      <c r="B35" s="4">
        <v>-3.3600000000000001E-3</v>
      </c>
      <c r="C35" s="30">
        <v>1.3932E-3</v>
      </c>
      <c r="D35" s="4">
        <v>-2.41</v>
      </c>
      <c r="E35" s="4" t="s">
        <v>176</v>
      </c>
      <c r="F35" s="4">
        <f t="shared" si="0"/>
        <v>-3.0000000000000001E-3</v>
      </c>
      <c r="G35" s="4" t="str">
        <f t="shared" si="1"/>
        <v>-0.003**</v>
      </c>
      <c r="K35" s="4" t="s">
        <v>49</v>
      </c>
      <c r="L35" s="4">
        <v>2.8748099999999999E-2</v>
      </c>
      <c r="M35" s="30">
        <v>1.21671E-2</v>
      </c>
      <c r="N35" s="4">
        <v>2.36</v>
      </c>
      <c r="O35" s="4" t="s">
        <v>176</v>
      </c>
      <c r="P35" s="4">
        <f t="shared" si="2"/>
        <v>2.9000000000000001E-2</v>
      </c>
      <c r="Q35" s="4" t="str">
        <f t="shared" si="3"/>
        <v>0.029**</v>
      </c>
    </row>
    <row r="36" spans="1:17" ht="15" x14ac:dyDescent="0.15">
      <c r="A36" s="4" t="s">
        <v>57</v>
      </c>
      <c r="B36" s="4">
        <v>1.00559E-2</v>
      </c>
      <c r="C36" s="30">
        <v>9.6939999999999995E-3</v>
      </c>
      <c r="D36" s="4">
        <v>1.04</v>
      </c>
      <c r="E36" s="4" t="s">
        <v>175</v>
      </c>
      <c r="F36" s="4">
        <f t="shared" si="0"/>
        <v>0.01</v>
      </c>
      <c r="G36" s="4" t="str">
        <f t="shared" si="1"/>
        <v xml:space="preserve">0.01 </v>
      </c>
      <c r="K36" s="4" t="s">
        <v>80</v>
      </c>
      <c r="L36" s="4">
        <v>-6.0079999999999997E-4</v>
      </c>
      <c r="M36" s="30">
        <v>8.3868999999999992E-3</v>
      </c>
      <c r="N36" s="4">
        <v>-7.0000000000000007E-2</v>
      </c>
      <c r="O36" s="4" t="s">
        <v>175</v>
      </c>
      <c r="P36" s="4">
        <f t="shared" si="2"/>
        <v>-1E-3</v>
      </c>
      <c r="Q36" s="4" t="str">
        <f t="shared" si="3"/>
        <v xml:space="preserve">-0.001 </v>
      </c>
    </row>
    <row r="37" spans="1:17" ht="15" x14ac:dyDescent="0.15">
      <c r="A37" s="4" t="s">
        <v>82</v>
      </c>
      <c r="B37" s="4">
        <v>1.9149999999999999E-4</v>
      </c>
      <c r="C37" s="30">
        <v>1.5089000000000001E-3</v>
      </c>
      <c r="D37" s="4">
        <v>0.13</v>
      </c>
      <c r="E37" s="4" t="s">
        <v>175</v>
      </c>
      <c r="F37" s="4">
        <f t="shared" si="0"/>
        <v>0</v>
      </c>
      <c r="G37" s="4" t="str">
        <f t="shared" si="1"/>
        <v xml:space="preserve">0 </v>
      </c>
      <c r="K37" s="4" t="s">
        <v>81</v>
      </c>
      <c r="L37" s="4">
        <v>-1.3458000000000001E-3</v>
      </c>
      <c r="M37" s="30">
        <v>1.2489999999999999E-3</v>
      </c>
      <c r="N37" s="4">
        <v>-1.08</v>
      </c>
      <c r="O37" s="4" t="s">
        <v>175</v>
      </c>
      <c r="P37" s="4">
        <f t="shared" si="2"/>
        <v>-1E-3</v>
      </c>
      <c r="Q37" s="4" t="str">
        <f t="shared" si="3"/>
        <v xml:space="preserve">-0.001 </v>
      </c>
    </row>
    <row r="38" spans="1:17" ht="15" x14ac:dyDescent="0.15">
      <c r="A38" s="4" t="s">
        <v>83</v>
      </c>
      <c r="B38" s="4">
        <v>-5.0324999999999996E-3</v>
      </c>
      <c r="C38" s="30">
        <v>1.2882299999999999E-2</v>
      </c>
      <c r="D38" s="4">
        <v>-0.39</v>
      </c>
      <c r="E38" s="4" t="s">
        <v>175</v>
      </c>
      <c r="F38" s="4">
        <f t="shared" si="0"/>
        <v>-5.0000000000000001E-3</v>
      </c>
      <c r="G38" s="4" t="str">
        <f t="shared" si="1"/>
        <v xml:space="preserve">-0.005 </v>
      </c>
      <c r="K38" s="4" t="s">
        <v>57</v>
      </c>
      <c r="L38" s="4">
        <v>8.1340000000000004E-4</v>
      </c>
      <c r="M38" s="30">
        <v>8.6484999999999999E-3</v>
      </c>
      <c r="N38" s="4">
        <v>0.09</v>
      </c>
      <c r="O38" s="4" t="s">
        <v>175</v>
      </c>
      <c r="P38" s="4">
        <f t="shared" si="2"/>
        <v>1E-3</v>
      </c>
      <c r="Q38" s="4" t="str">
        <f t="shared" si="3"/>
        <v xml:space="preserve">0.001 </v>
      </c>
    </row>
    <row r="39" spans="1:17" ht="15" x14ac:dyDescent="0.15">
      <c r="A39" s="4" t="s">
        <v>84</v>
      </c>
      <c r="B39" s="4">
        <v>5.1438999999999999E-3</v>
      </c>
      <c r="C39" s="30">
        <v>1.5973000000000001E-3</v>
      </c>
      <c r="D39" s="4">
        <v>3.22</v>
      </c>
      <c r="E39" s="4" t="s">
        <v>173</v>
      </c>
      <c r="F39" s="4">
        <f t="shared" si="0"/>
        <v>5.0000000000000001E-3</v>
      </c>
      <c r="G39" s="4" t="str">
        <f t="shared" si="1"/>
        <v>0.005***</v>
      </c>
      <c r="K39" s="4" t="s">
        <v>82</v>
      </c>
      <c r="L39" s="4">
        <v>-2.2947000000000002E-3</v>
      </c>
      <c r="M39" s="30">
        <v>1.1555999999999999E-3</v>
      </c>
      <c r="N39" s="4">
        <v>-1.99</v>
      </c>
      <c r="O39" s="4" t="s">
        <v>176</v>
      </c>
      <c r="P39" s="4">
        <f t="shared" si="2"/>
        <v>-2E-3</v>
      </c>
      <c r="Q39" s="4" t="str">
        <f t="shared" si="3"/>
        <v>-0.002**</v>
      </c>
    </row>
    <row r="40" spans="1:17" ht="15" x14ac:dyDescent="0.15">
      <c r="A40" s="4" t="s">
        <v>14</v>
      </c>
      <c r="B40" s="4">
        <v>-3.0309999999999999E-4</v>
      </c>
      <c r="C40" s="30">
        <v>1.2400599999999999E-2</v>
      </c>
      <c r="D40" s="4">
        <v>-0.02</v>
      </c>
      <c r="E40" s="4" t="s">
        <v>175</v>
      </c>
      <c r="F40" s="4">
        <f t="shared" si="0"/>
        <v>0</v>
      </c>
      <c r="G40" s="4" t="str">
        <f t="shared" si="1"/>
        <v xml:space="preserve">0 </v>
      </c>
      <c r="K40" s="4" t="s">
        <v>83</v>
      </c>
      <c r="L40" s="4">
        <v>2.07449E-2</v>
      </c>
      <c r="M40" s="30">
        <v>1.08567E-2</v>
      </c>
      <c r="N40" s="4">
        <v>1.91</v>
      </c>
      <c r="O40" s="4" t="s">
        <v>174</v>
      </c>
      <c r="P40" s="4">
        <f t="shared" si="2"/>
        <v>2.1000000000000001E-2</v>
      </c>
      <c r="Q40" s="4" t="str">
        <f t="shared" si="3"/>
        <v>0.021*</v>
      </c>
    </row>
    <row r="41" spans="1:17" ht="15" x14ac:dyDescent="0.15">
      <c r="A41" s="4" t="s">
        <v>15</v>
      </c>
      <c r="B41" s="4">
        <v>-8.7569999999999998E-4</v>
      </c>
      <c r="C41" s="30">
        <v>3.3139999999999998E-4</v>
      </c>
      <c r="D41" s="4">
        <v>-2.64</v>
      </c>
      <c r="E41" s="4" t="s">
        <v>173</v>
      </c>
      <c r="F41" s="4">
        <f t="shared" si="0"/>
        <v>-1E-3</v>
      </c>
      <c r="G41" s="4" t="str">
        <f t="shared" si="1"/>
        <v>-0.001***</v>
      </c>
      <c r="K41" s="4" t="s">
        <v>84</v>
      </c>
      <c r="L41" s="4">
        <v>1.049E-4</v>
      </c>
      <c r="M41" s="30">
        <v>1.3293000000000001E-3</v>
      </c>
      <c r="N41" s="4">
        <v>0.08</v>
      </c>
      <c r="O41" s="4" t="s">
        <v>175</v>
      </c>
      <c r="P41" s="4">
        <f t="shared" si="2"/>
        <v>0</v>
      </c>
      <c r="Q41" s="4" t="str">
        <f t="shared" si="3"/>
        <v xml:space="preserve">0 </v>
      </c>
    </row>
    <row r="42" spans="1:17" ht="15" x14ac:dyDescent="0.15">
      <c r="A42" s="4" t="s">
        <v>16</v>
      </c>
      <c r="B42" s="4">
        <v>-2.9337999999999999E-3</v>
      </c>
      <c r="C42" s="30">
        <v>1.2928E-3</v>
      </c>
      <c r="D42" s="4">
        <v>-2.27</v>
      </c>
      <c r="E42" s="4" t="s">
        <v>176</v>
      </c>
      <c r="F42" s="4">
        <f t="shared" si="0"/>
        <v>-3.0000000000000001E-3</v>
      </c>
      <c r="G42" s="4" t="str">
        <f t="shared" si="1"/>
        <v>-0.003**</v>
      </c>
      <c r="K42" s="4" t="s">
        <v>14</v>
      </c>
      <c r="L42" s="4">
        <v>8.7113999999999994E-3</v>
      </c>
      <c r="M42" s="30">
        <v>9.4265000000000009E-3</v>
      </c>
      <c r="N42" s="4">
        <v>0.92</v>
      </c>
      <c r="O42" s="4" t="s">
        <v>175</v>
      </c>
      <c r="P42" s="4">
        <f t="shared" si="2"/>
        <v>8.9999999999999993E-3</v>
      </c>
      <c r="Q42" s="4" t="str">
        <f t="shared" si="3"/>
        <v xml:space="preserve">0.009 </v>
      </c>
    </row>
    <row r="43" spans="1:17" ht="15" x14ac:dyDescent="0.15">
      <c r="A43" s="4" t="s">
        <v>17</v>
      </c>
      <c r="B43" s="4">
        <v>-1.4709699999999999E-2</v>
      </c>
      <c r="C43" s="30">
        <v>9.1450000000000004E-3</v>
      </c>
      <c r="D43" s="4">
        <v>-1.61</v>
      </c>
      <c r="E43" s="4" t="s">
        <v>175</v>
      </c>
      <c r="F43" s="4">
        <f t="shared" si="0"/>
        <v>-1.4999999999999999E-2</v>
      </c>
      <c r="G43" s="4" t="str">
        <f t="shared" si="1"/>
        <v xml:space="preserve">-0.015 </v>
      </c>
      <c r="K43" s="4" t="s">
        <v>15</v>
      </c>
      <c r="L43" s="4">
        <v>-2.1320000000000001E-4</v>
      </c>
      <c r="M43" s="30">
        <v>2.7310000000000002E-4</v>
      </c>
      <c r="N43" s="4">
        <v>-0.78</v>
      </c>
      <c r="O43" s="4" t="s">
        <v>175</v>
      </c>
      <c r="P43" s="4">
        <f t="shared" si="2"/>
        <v>0</v>
      </c>
      <c r="Q43" s="4" t="str">
        <f t="shared" si="3"/>
        <v xml:space="preserve">0 </v>
      </c>
    </row>
    <row r="44" spans="1:17" ht="15" x14ac:dyDescent="0.15">
      <c r="A44" s="4" t="s">
        <v>18</v>
      </c>
      <c r="B44" s="4">
        <v>-4.5009999999999999E-4</v>
      </c>
      <c r="C44" s="30">
        <v>4.3336E-3</v>
      </c>
      <c r="D44" s="4">
        <v>-0.1</v>
      </c>
      <c r="E44" s="4" t="s">
        <v>175</v>
      </c>
      <c r="F44" s="4">
        <f t="shared" si="0"/>
        <v>0</v>
      </c>
      <c r="G44" s="4" t="str">
        <f t="shared" si="1"/>
        <v xml:space="preserve">0 </v>
      </c>
      <c r="K44" s="4" t="s">
        <v>16</v>
      </c>
      <c r="L44" s="4">
        <v>-1.8069E-3</v>
      </c>
      <c r="M44" s="30">
        <v>1.0133E-3</v>
      </c>
      <c r="N44" s="4">
        <v>-1.78</v>
      </c>
      <c r="O44" s="4" t="s">
        <v>174</v>
      </c>
      <c r="P44" s="4">
        <f t="shared" si="2"/>
        <v>-2E-3</v>
      </c>
      <c r="Q44" s="4" t="str">
        <f t="shared" si="3"/>
        <v>-0.002*</v>
      </c>
    </row>
    <row r="45" spans="1:17" ht="15" x14ac:dyDescent="0.15">
      <c r="A45" s="4" t="s">
        <v>19</v>
      </c>
      <c r="B45" s="4">
        <v>9.5799999999999998E-6</v>
      </c>
      <c r="C45" s="30">
        <v>6.6318999999999996E-3</v>
      </c>
      <c r="D45" s="4">
        <v>0</v>
      </c>
      <c r="E45" s="4" t="s">
        <v>175</v>
      </c>
      <c r="F45" s="4">
        <f t="shared" si="0"/>
        <v>0</v>
      </c>
      <c r="G45" s="4" t="str">
        <f t="shared" si="1"/>
        <v xml:space="preserve">0 </v>
      </c>
      <c r="K45" s="4" t="s">
        <v>17</v>
      </c>
      <c r="L45" s="4">
        <v>4.2277E-3</v>
      </c>
      <c r="M45" s="30">
        <v>9.2225999999999992E-3</v>
      </c>
      <c r="N45" s="4">
        <v>0.46</v>
      </c>
      <c r="O45" s="4" t="s">
        <v>175</v>
      </c>
      <c r="P45" s="4">
        <f t="shared" si="2"/>
        <v>4.0000000000000001E-3</v>
      </c>
      <c r="Q45" s="4" t="str">
        <f t="shared" si="3"/>
        <v xml:space="preserve">0.004 </v>
      </c>
    </row>
    <row r="46" spans="1:17" ht="15" x14ac:dyDescent="0.15">
      <c r="A46" s="4" t="s">
        <v>11</v>
      </c>
      <c r="B46" s="4">
        <v>-2.8181E-3</v>
      </c>
      <c r="C46" s="30">
        <v>6.2401999999999996E-3</v>
      </c>
      <c r="D46" s="4">
        <v>-0.45</v>
      </c>
      <c r="E46" s="4" t="s">
        <v>175</v>
      </c>
      <c r="F46" s="4">
        <f t="shared" si="0"/>
        <v>-3.0000000000000001E-3</v>
      </c>
      <c r="G46" s="4" t="str">
        <f t="shared" si="1"/>
        <v xml:space="preserve">-0.003 </v>
      </c>
      <c r="K46" s="4" t="s">
        <v>18</v>
      </c>
      <c r="L46" s="4">
        <v>1.5168E-3</v>
      </c>
      <c r="M46" s="30">
        <v>3.2338000000000002E-3</v>
      </c>
      <c r="N46" s="4">
        <v>0.47</v>
      </c>
      <c r="O46" s="4" t="s">
        <v>175</v>
      </c>
      <c r="P46" s="4">
        <f t="shared" si="2"/>
        <v>2E-3</v>
      </c>
      <c r="Q46" s="4" t="str">
        <f t="shared" si="3"/>
        <v xml:space="preserve">0.002 </v>
      </c>
    </row>
    <row r="47" spans="1:17" ht="15" x14ac:dyDescent="0.15">
      <c r="A47" s="4" t="s">
        <v>10</v>
      </c>
      <c r="B47" s="4">
        <v>-9.0229999999999998E-4</v>
      </c>
      <c r="C47" s="30">
        <v>7.6079999999999995E-4</v>
      </c>
      <c r="D47" s="4">
        <v>-1.19</v>
      </c>
      <c r="E47" s="4" t="s">
        <v>175</v>
      </c>
      <c r="F47" s="4">
        <f t="shared" si="0"/>
        <v>-1E-3</v>
      </c>
      <c r="G47" s="4" t="str">
        <f t="shared" si="1"/>
        <v xml:space="preserve">-0.001 </v>
      </c>
      <c r="K47" s="4" t="s">
        <v>19</v>
      </c>
      <c r="L47" s="4">
        <v>6.1146000000000004E-3</v>
      </c>
      <c r="M47" s="30">
        <v>5.2715000000000001E-3</v>
      </c>
      <c r="N47" s="4">
        <v>1.1599999999999999</v>
      </c>
      <c r="O47" s="4" t="s">
        <v>175</v>
      </c>
      <c r="P47" s="4">
        <f t="shared" si="2"/>
        <v>6.0000000000000001E-3</v>
      </c>
      <c r="Q47" s="4" t="str">
        <f t="shared" si="3"/>
        <v xml:space="preserve">0.006 </v>
      </c>
    </row>
    <row r="48" spans="1:17" ht="15" x14ac:dyDescent="0.15">
      <c r="A48" s="4" t="s">
        <v>65</v>
      </c>
      <c r="B48" s="4">
        <v>-2.1753399999999999E-2</v>
      </c>
      <c r="C48" s="30">
        <v>1.00526E-2</v>
      </c>
      <c r="D48" s="4">
        <v>-2.16</v>
      </c>
      <c r="E48" s="4" t="s">
        <v>176</v>
      </c>
      <c r="F48" s="4">
        <f t="shared" si="0"/>
        <v>-2.1999999999999999E-2</v>
      </c>
      <c r="G48" s="4" t="str">
        <f t="shared" si="1"/>
        <v>-0.022**</v>
      </c>
      <c r="K48" s="4" t="s">
        <v>11</v>
      </c>
      <c r="L48" s="4">
        <v>3.8925000000000001E-3</v>
      </c>
      <c r="M48" s="30">
        <v>4.6906999999999999E-3</v>
      </c>
      <c r="N48" s="4">
        <v>0.83</v>
      </c>
      <c r="O48" s="4" t="s">
        <v>175</v>
      </c>
      <c r="P48" s="4">
        <f t="shared" si="2"/>
        <v>4.0000000000000001E-3</v>
      </c>
      <c r="Q48" s="4" t="str">
        <f t="shared" si="3"/>
        <v xml:space="preserve">0.004 </v>
      </c>
    </row>
    <row r="49" spans="1:17" ht="15" x14ac:dyDescent="0.15">
      <c r="A49" s="4" t="s">
        <v>63</v>
      </c>
      <c r="B49" s="4">
        <v>-9.46515E-2</v>
      </c>
      <c r="C49" s="30">
        <v>1.19726E-2</v>
      </c>
      <c r="D49" s="4">
        <v>-7.91</v>
      </c>
      <c r="E49" s="4" t="s">
        <v>173</v>
      </c>
      <c r="F49" s="4">
        <f t="shared" si="0"/>
        <v>-9.5000000000000001E-2</v>
      </c>
      <c r="G49" s="4" t="str">
        <f t="shared" si="1"/>
        <v>-0.095***</v>
      </c>
      <c r="K49" s="4" t="s">
        <v>10</v>
      </c>
      <c r="L49" s="4">
        <v>-3.771E-4</v>
      </c>
      <c r="M49" s="30">
        <v>7.6849999999999998E-4</v>
      </c>
      <c r="N49" s="4">
        <v>-0.49</v>
      </c>
      <c r="O49" s="4" t="s">
        <v>175</v>
      </c>
      <c r="P49" s="4">
        <f t="shared" si="2"/>
        <v>0</v>
      </c>
      <c r="Q49" s="4" t="str">
        <f t="shared" si="3"/>
        <v xml:space="preserve">0 </v>
      </c>
    </row>
    <row r="50" spans="1:17" ht="15" x14ac:dyDescent="0.15">
      <c r="A50" s="4" t="s">
        <v>12</v>
      </c>
      <c r="B50" s="4">
        <v>-2.74404E-2</v>
      </c>
      <c r="C50" s="30">
        <v>1.15047E-2</v>
      </c>
      <c r="D50" s="4">
        <v>-2.39</v>
      </c>
      <c r="E50" s="4" t="s">
        <v>176</v>
      </c>
      <c r="F50" s="4">
        <f t="shared" si="0"/>
        <v>-2.7E-2</v>
      </c>
      <c r="G50" s="4" t="str">
        <f t="shared" si="1"/>
        <v>-0.027**</v>
      </c>
      <c r="K50" s="4" t="s">
        <v>65</v>
      </c>
      <c r="L50" s="4">
        <v>2.05843E-2</v>
      </c>
      <c r="M50" s="30">
        <v>6.4936000000000004E-3</v>
      </c>
      <c r="N50" s="4">
        <v>3.17</v>
      </c>
      <c r="O50" s="4" t="s">
        <v>173</v>
      </c>
      <c r="P50" s="4">
        <f t="shared" si="2"/>
        <v>2.1000000000000001E-2</v>
      </c>
      <c r="Q50" s="4" t="str">
        <f t="shared" si="3"/>
        <v>0.021***</v>
      </c>
    </row>
    <row r="51" spans="1:17" ht="15" x14ac:dyDescent="0.15">
      <c r="A51" s="4" t="s">
        <v>64</v>
      </c>
      <c r="B51" s="4">
        <v>-3.0052999999999998E-3</v>
      </c>
      <c r="C51" s="30">
        <v>1.1310999999999999E-3</v>
      </c>
      <c r="D51" s="4">
        <v>-2.66</v>
      </c>
      <c r="E51" s="4" t="s">
        <v>173</v>
      </c>
      <c r="F51" s="4">
        <f t="shared" si="0"/>
        <v>-3.0000000000000001E-3</v>
      </c>
      <c r="G51" s="4" t="str">
        <f t="shared" si="1"/>
        <v>-0.003***</v>
      </c>
      <c r="K51" s="4" t="s">
        <v>63</v>
      </c>
      <c r="L51" s="4">
        <v>-2.8889000000000001E-2</v>
      </c>
      <c r="M51" s="30">
        <v>8.8970999999999998E-3</v>
      </c>
      <c r="N51" s="4">
        <v>-3.25</v>
      </c>
      <c r="O51" s="4" t="s">
        <v>173</v>
      </c>
      <c r="P51" s="4">
        <f t="shared" si="2"/>
        <v>-2.9000000000000001E-2</v>
      </c>
      <c r="Q51" s="4" t="str">
        <f t="shared" si="3"/>
        <v>-0.029***</v>
      </c>
    </row>
    <row r="52" spans="1:17" ht="15" x14ac:dyDescent="0.15">
      <c r="A52" s="4" t="s">
        <v>86</v>
      </c>
      <c r="B52" s="6">
        <v>7.5918999999999999</v>
      </c>
      <c r="C52" s="50">
        <v>0.4403629</v>
      </c>
      <c r="D52" s="6">
        <v>17.239999999999998</v>
      </c>
      <c r="E52" s="6" t="s">
        <v>173</v>
      </c>
      <c r="F52" s="4">
        <f t="shared" si="0"/>
        <v>7.5919999999999996</v>
      </c>
      <c r="G52" s="4" t="str">
        <f t="shared" si="1"/>
        <v>7.592***</v>
      </c>
      <c r="K52" s="4" t="s">
        <v>12</v>
      </c>
      <c r="L52" s="4">
        <v>-7.6387E-3</v>
      </c>
      <c r="M52" s="30">
        <v>9.8752000000000006E-3</v>
      </c>
      <c r="N52" s="4">
        <v>-0.77</v>
      </c>
      <c r="O52" s="4" t="s">
        <v>175</v>
      </c>
      <c r="P52" s="4">
        <f t="shared" si="2"/>
        <v>-8.0000000000000002E-3</v>
      </c>
      <c r="Q52" s="4" t="str">
        <f t="shared" si="3"/>
        <v xml:space="preserve">-0.008 </v>
      </c>
    </row>
    <row r="53" spans="1:17" ht="15" x14ac:dyDescent="0.15">
      <c r="A53" s="3" t="s">
        <v>91</v>
      </c>
      <c r="B53" s="3">
        <v>0</v>
      </c>
      <c r="C53" s="3"/>
      <c r="D53" s="3"/>
      <c r="E53" s="3"/>
      <c r="F53" s="3"/>
      <c r="G53" s="3"/>
      <c r="K53" s="4" t="s">
        <v>64</v>
      </c>
      <c r="L53" s="4">
        <v>4.0399999999999999E-5</v>
      </c>
      <c r="M53" s="30">
        <v>8.8199999999999997E-4</v>
      </c>
      <c r="N53" s="4">
        <v>0.05</v>
      </c>
      <c r="O53" s="4" t="s">
        <v>175</v>
      </c>
      <c r="P53" s="4">
        <f t="shared" si="2"/>
        <v>0</v>
      </c>
      <c r="Q53" s="4" t="str">
        <f t="shared" si="3"/>
        <v xml:space="preserve">0 </v>
      </c>
    </row>
    <row r="54" spans="1:17" ht="15" x14ac:dyDescent="0.15">
      <c r="A54" s="4" t="s">
        <v>92</v>
      </c>
      <c r="B54" s="11">
        <v>0.33750000000000002</v>
      </c>
      <c r="C54" s="4"/>
      <c r="D54" s="4"/>
      <c r="E54" s="13"/>
      <c r="F54" s="13"/>
      <c r="G54" s="13"/>
      <c r="K54" s="4" t="s">
        <v>86</v>
      </c>
      <c r="L54" s="4">
        <v>6.6232959999999999</v>
      </c>
      <c r="M54" s="30">
        <v>0.36607010000000001</v>
      </c>
      <c r="N54" s="4">
        <v>18.09</v>
      </c>
      <c r="O54" s="4" t="s">
        <v>173</v>
      </c>
      <c r="P54" s="4">
        <f t="shared" si="2"/>
        <v>6.6230000000000002</v>
      </c>
      <c r="Q54" s="4" t="str">
        <f t="shared" si="3"/>
        <v>6.623***</v>
      </c>
    </row>
    <row r="55" spans="1:17" ht="15" x14ac:dyDescent="0.15">
      <c r="A55" s="6" t="s">
        <v>93</v>
      </c>
      <c r="B55" s="6">
        <v>0.18997</v>
      </c>
      <c r="C55" s="6"/>
      <c r="D55" s="6"/>
      <c r="E55" s="6"/>
      <c r="F55" s="6"/>
      <c r="G55" s="6"/>
      <c r="K55" s="4" t="s">
        <v>96</v>
      </c>
      <c r="L55" s="4">
        <v>0.16653245</v>
      </c>
      <c r="M55" s="4"/>
      <c r="N55" s="4"/>
      <c r="O55" s="4"/>
      <c r="P55" s="4"/>
      <c r="Q55" s="4"/>
    </row>
    <row r="56" spans="1:17" ht="15" x14ac:dyDescent="0.15">
      <c r="K56" s="4" t="s">
        <v>97</v>
      </c>
      <c r="L56" s="4">
        <v>0.1247959</v>
      </c>
      <c r="M56" s="4"/>
      <c r="N56" s="4"/>
      <c r="O56" s="4"/>
      <c r="P56" s="4"/>
      <c r="Q56" s="4"/>
    </row>
    <row r="57" spans="1:17" ht="15" x14ac:dyDescent="0.15">
      <c r="K57" s="6" t="s">
        <v>99</v>
      </c>
      <c r="L57" s="6">
        <v>0.64038169</v>
      </c>
      <c r="M57" s="6" t="s">
        <v>124</v>
      </c>
      <c r="N57" s="6"/>
      <c r="O57" s="6"/>
      <c r="P57" s="6"/>
      <c r="Q57" s="6"/>
    </row>
    <row r="66" spans="1:25" ht="15" x14ac:dyDescent="0.15">
      <c r="I66" s="12"/>
      <c r="J66" s="12"/>
    </row>
    <row r="68" spans="1:25" ht="15" x14ac:dyDescent="0.15">
      <c r="B68" s="26"/>
      <c r="C68" s="26"/>
      <c r="D68" s="26"/>
      <c r="E68" s="26"/>
      <c r="F68" s="26"/>
      <c r="G68" s="26"/>
    </row>
    <row r="69" spans="1:25" ht="15" x14ac:dyDescent="0.15">
      <c r="B69" s="27"/>
      <c r="C69" s="27"/>
      <c r="D69" s="27"/>
      <c r="E69" s="27"/>
      <c r="F69" s="27"/>
      <c r="G69" s="27"/>
    </row>
    <row r="70" spans="1:25" x14ac:dyDescent="0.15">
      <c r="A70" s="55" t="s">
        <v>123</v>
      </c>
      <c r="B70" s="55"/>
      <c r="C70" s="55"/>
      <c r="D70" s="55"/>
      <c r="E70" s="55"/>
      <c r="F70" s="55"/>
      <c r="G70" s="55"/>
    </row>
    <row r="71" spans="1:25" ht="15" x14ac:dyDescent="0.15">
      <c r="A71" s="61" t="s">
        <v>94</v>
      </c>
      <c r="B71" s="61"/>
      <c r="C71" s="61"/>
      <c r="D71" s="61"/>
      <c r="E71" s="61"/>
      <c r="F71" s="61"/>
      <c r="G71" s="61"/>
      <c r="H71" s="12"/>
    </row>
    <row r="72" spans="1:25" ht="15" x14ac:dyDescent="0.15">
      <c r="A72" s="59" t="s">
        <v>125</v>
      </c>
      <c r="B72" s="59"/>
      <c r="C72" s="59"/>
      <c r="D72" s="59"/>
      <c r="E72" s="59"/>
      <c r="F72" s="59"/>
      <c r="G72" s="59"/>
    </row>
    <row r="73" spans="1:25" ht="15" x14ac:dyDescent="0.15">
      <c r="A73" s="1" t="s">
        <v>67</v>
      </c>
      <c r="B73" s="1" t="s">
        <v>79</v>
      </c>
      <c r="C73" s="1" t="s">
        <v>95</v>
      </c>
      <c r="D73" s="1" t="s">
        <v>87</v>
      </c>
      <c r="E73" s="1" t="s">
        <v>88</v>
      </c>
      <c r="F73" s="1" t="s">
        <v>89</v>
      </c>
      <c r="G73" s="1" t="s">
        <v>90</v>
      </c>
    </row>
    <row r="74" spans="1:25" ht="15" x14ac:dyDescent="0.15">
      <c r="A74" s="1" t="s">
        <v>61</v>
      </c>
      <c r="B74" s="1">
        <v>-2.92895E-2</v>
      </c>
      <c r="C74" s="51">
        <v>9.3671999999999991E-3</v>
      </c>
      <c r="D74" s="1">
        <v>-3.13</v>
      </c>
      <c r="E74" s="1" t="s">
        <v>173</v>
      </c>
      <c r="F74" s="1">
        <f>ROUND(B74,3)</f>
        <v>-2.9000000000000001E-2</v>
      </c>
      <c r="G74" s="4" t="str">
        <f>F74&amp;E74</f>
        <v>-0.029***</v>
      </c>
    </row>
    <row r="75" spans="1:25" ht="15" x14ac:dyDescent="0.15">
      <c r="A75" s="1" t="s">
        <v>1</v>
      </c>
      <c r="B75" s="1">
        <v>-8.9700000000000001E-4</v>
      </c>
      <c r="C75" s="51">
        <v>1.2432000000000001E-3</v>
      </c>
      <c r="D75" s="1">
        <v>-0.72</v>
      </c>
      <c r="E75" s="1" t="s">
        <v>175</v>
      </c>
      <c r="F75" s="1">
        <f>ROUND(B75,3)</f>
        <v>-1E-3</v>
      </c>
      <c r="G75" s="4" t="str">
        <f>F75&amp;E75</f>
        <v xml:space="preserve">-0.001 </v>
      </c>
    </row>
    <row r="76" spans="1:25" ht="15" x14ac:dyDescent="0.15">
      <c r="A76" s="1" t="s">
        <v>56</v>
      </c>
      <c r="B76" s="1">
        <v>-4.5621599999999998E-2</v>
      </c>
      <c r="C76" s="51">
        <v>6.9480500000000001E-2</v>
      </c>
      <c r="D76" s="1">
        <v>-0.66</v>
      </c>
      <c r="E76" s="1" t="s">
        <v>175</v>
      </c>
      <c r="F76" s="1">
        <f t="shared" ref="F76:F107" si="4">ROUND(B76,3)</f>
        <v>-4.5999999999999999E-2</v>
      </c>
      <c r="G76" s="4" t="str">
        <f t="shared" ref="G76:G99" si="5">F76&amp;E76</f>
        <v xml:space="preserve">-0.046 </v>
      </c>
    </row>
    <row r="77" spans="1:25" ht="15.75" thickBot="1" x14ac:dyDescent="0.2">
      <c r="A77" s="1" t="s">
        <v>52</v>
      </c>
      <c r="B77" s="1">
        <v>-0.1399939</v>
      </c>
      <c r="C77" s="51">
        <v>8.9409500000000003E-2</v>
      </c>
      <c r="D77" s="1">
        <v>-1.57</v>
      </c>
      <c r="E77" s="1" t="s">
        <v>175</v>
      </c>
      <c r="F77" s="1">
        <f t="shared" si="4"/>
        <v>-0.14000000000000001</v>
      </c>
      <c r="G77" s="4" t="str">
        <f t="shared" si="5"/>
        <v xml:space="preserve">-0.14 </v>
      </c>
    </row>
    <row r="78" spans="1:25" ht="15.75" thickBot="1" x14ac:dyDescent="0.2">
      <c r="A78" s="1" t="s">
        <v>54</v>
      </c>
      <c r="B78" s="1">
        <v>2.1020299999999999E-2</v>
      </c>
      <c r="C78" s="51">
        <v>1.06905E-2</v>
      </c>
      <c r="D78" s="1">
        <v>1.97</v>
      </c>
      <c r="E78" s="1" t="s">
        <v>176</v>
      </c>
      <c r="F78" s="1">
        <f t="shared" si="4"/>
        <v>2.1000000000000001E-2</v>
      </c>
      <c r="G78" s="4" t="str">
        <f t="shared" si="5"/>
        <v>0.021**</v>
      </c>
      <c r="S78" s="46" t="s">
        <v>162</v>
      </c>
      <c r="T78" s="62" t="s">
        <v>163</v>
      </c>
      <c r="U78" s="62"/>
      <c r="V78" s="62" t="s">
        <v>164</v>
      </c>
      <c r="W78" s="62"/>
      <c r="X78" s="62" t="s">
        <v>165</v>
      </c>
      <c r="Y78" s="62"/>
    </row>
    <row r="79" spans="1:25" ht="15" x14ac:dyDescent="0.15">
      <c r="A79" s="1" t="s">
        <v>48</v>
      </c>
      <c r="B79" s="1">
        <v>-0.243481</v>
      </c>
      <c r="C79" s="51">
        <v>0.1415739</v>
      </c>
      <c r="D79" s="1">
        <v>-1.72</v>
      </c>
      <c r="E79" s="1" t="s">
        <v>174</v>
      </c>
      <c r="F79" s="1">
        <f t="shared" si="4"/>
        <v>-0.24299999999999999</v>
      </c>
      <c r="G79" s="4" t="str">
        <f t="shared" si="5"/>
        <v>-0.243*</v>
      </c>
      <c r="S79" s="47" t="s">
        <v>61</v>
      </c>
      <c r="T79" s="38" t="s">
        <v>177</v>
      </c>
      <c r="U79" s="30">
        <v>6.5501999999999999E-3</v>
      </c>
      <c r="V79" s="38" t="s">
        <v>200</v>
      </c>
      <c r="W79" s="30">
        <v>5.2877000000000002E-3</v>
      </c>
      <c r="X79" s="38" t="s">
        <v>217</v>
      </c>
      <c r="Y79" s="51">
        <v>9.3671999999999991E-3</v>
      </c>
    </row>
    <row r="80" spans="1:25" ht="15" x14ac:dyDescent="0.15">
      <c r="A80" s="1" t="s">
        <v>59</v>
      </c>
      <c r="B80" s="1">
        <v>1.31053E-2</v>
      </c>
      <c r="C80" s="51">
        <v>5.4298999999999997E-3</v>
      </c>
      <c r="D80" s="1">
        <v>2.41</v>
      </c>
      <c r="E80" s="1" t="s">
        <v>176</v>
      </c>
      <c r="F80" s="1">
        <f t="shared" si="4"/>
        <v>1.2999999999999999E-2</v>
      </c>
      <c r="G80" s="4" t="str">
        <f t="shared" si="5"/>
        <v>0.013**</v>
      </c>
      <c r="L80" s="2"/>
      <c r="S80" s="47" t="s">
        <v>1</v>
      </c>
      <c r="T80" s="38" t="s">
        <v>178</v>
      </c>
      <c r="U80" s="30">
        <v>9.6330000000000005E-4</v>
      </c>
      <c r="V80" s="38" t="s">
        <v>201</v>
      </c>
      <c r="W80" s="30">
        <v>6.3960000000000004E-4</v>
      </c>
      <c r="X80" s="38">
        <v>-1E-3</v>
      </c>
      <c r="Y80" s="51">
        <v>1.2432000000000001E-3</v>
      </c>
    </row>
    <row r="81" spans="1:25" ht="15" x14ac:dyDescent="0.15">
      <c r="A81" s="1" t="s">
        <v>51</v>
      </c>
      <c r="B81" s="1">
        <v>1.0415199999999999E-2</v>
      </c>
      <c r="C81" s="51">
        <v>8.3345999999999993E-3</v>
      </c>
      <c r="D81" s="1">
        <v>1.25</v>
      </c>
      <c r="E81" s="1" t="s">
        <v>175</v>
      </c>
      <c r="F81" s="1">
        <f t="shared" si="4"/>
        <v>0.01</v>
      </c>
      <c r="G81" s="4" t="str">
        <f t="shared" si="5"/>
        <v xml:space="preserve">0.01 </v>
      </c>
      <c r="L81" s="2"/>
      <c r="S81" s="47" t="s">
        <v>56</v>
      </c>
      <c r="T81" s="38" t="s">
        <v>179</v>
      </c>
      <c r="U81" s="30">
        <v>6.4163300000000006E-2</v>
      </c>
      <c r="V81" s="38" t="s">
        <v>202</v>
      </c>
      <c r="W81" s="30">
        <v>5.6259099999999999E-2</v>
      </c>
      <c r="X81" s="38" t="s">
        <v>220</v>
      </c>
      <c r="Y81" s="51">
        <v>6.9480500000000001E-2</v>
      </c>
    </row>
    <row r="82" spans="1:25" ht="15" x14ac:dyDescent="0.15">
      <c r="A82" s="1" t="s">
        <v>62</v>
      </c>
      <c r="B82" s="1">
        <v>7.1100000000000004E-4</v>
      </c>
      <c r="C82" s="51">
        <v>3.456E-4</v>
      </c>
      <c r="D82" s="1">
        <v>2.06</v>
      </c>
      <c r="E82" s="1" t="s">
        <v>176</v>
      </c>
      <c r="F82" s="1">
        <f t="shared" si="4"/>
        <v>1E-3</v>
      </c>
      <c r="G82" s="4" t="str">
        <f t="shared" si="5"/>
        <v>0.001**</v>
      </c>
      <c r="J82" s="58" t="s">
        <v>110</v>
      </c>
      <c r="K82" s="58"/>
      <c r="L82" s="2"/>
      <c r="S82" s="47" t="s">
        <v>52</v>
      </c>
      <c r="T82" s="38" t="s">
        <v>180</v>
      </c>
      <c r="U82" s="30">
        <v>9.1875399999999996E-2</v>
      </c>
      <c r="V82" s="38" t="s">
        <v>203</v>
      </c>
      <c r="W82" s="30">
        <v>7.7269599999999994E-2</v>
      </c>
      <c r="X82" s="38" t="s">
        <v>221</v>
      </c>
      <c r="Y82" s="51">
        <v>8.9409500000000003E-2</v>
      </c>
    </row>
    <row r="83" spans="1:25" ht="15" x14ac:dyDescent="0.15">
      <c r="A83" s="1" t="s">
        <v>49</v>
      </c>
      <c r="B83" s="1">
        <v>2.27873E-2</v>
      </c>
      <c r="C83" s="51">
        <v>1.3462E-2</v>
      </c>
      <c r="D83" s="1">
        <v>1.69</v>
      </c>
      <c r="E83" s="1" t="s">
        <v>174</v>
      </c>
      <c r="F83" s="1">
        <f t="shared" si="4"/>
        <v>2.3E-2</v>
      </c>
      <c r="G83" s="4" t="str">
        <f t="shared" si="5"/>
        <v>0.023*</v>
      </c>
      <c r="J83" s="14">
        <v>-1</v>
      </c>
      <c r="K83" s="15" t="s">
        <v>100</v>
      </c>
      <c r="L83" s="2"/>
      <c r="S83" s="47" t="s">
        <v>54</v>
      </c>
      <c r="T83" s="38" t="s">
        <v>181</v>
      </c>
      <c r="U83" s="30">
        <v>9.7347000000000006E-3</v>
      </c>
      <c r="V83" s="38" t="s">
        <v>204</v>
      </c>
      <c r="W83" s="30">
        <v>8.6149999999999994E-3</v>
      </c>
      <c r="X83" s="38" t="s">
        <v>222</v>
      </c>
      <c r="Y83" s="51">
        <v>1.06905E-2</v>
      </c>
    </row>
    <row r="84" spans="1:25" ht="15" x14ac:dyDescent="0.15">
      <c r="A84" s="1" t="s">
        <v>80</v>
      </c>
      <c r="B84" s="1">
        <v>1.9300999999999999E-3</v>
      </c>
      <c r="C84" s="51">
        <v>9.8183999999999997E-3</v>
      </c>
      <c r="D84" s="1">
        <v>0.2</v>
      </c>
      <c r="E84" s="1" t="s">
        <v>175</v>
      </c>
      <c r="F84" s="1">
        <f t="shared" si="4"/>
        <v>2E-3</v>
      </c>
      <c r="G84" s="4" t="str">
        <f t="shared" si="5"/>
        <v xml:space="preserve">0.002 </v>
      </c>
      <c r="J84" s="16">
        <v>-2</v>
      </c>
      <c r="K84" s="17" t="s">
        <v>106</v>
      </c>
      <c r="L84" s="2"/>
      <c r="S84" s="47" t="s">
        <v>48</v>
      </c>
      <c r="T84" s="38" t="s">
        <v>182</v>
      </c>
      <c r="U84" s="30">
        <v>0.15158940000000001</v>
      </c>
      <c r="V84" s="38" t="s">
        <v>205</v>
      </c>
      <c r="W84" s="30">
        <v>0.12550220000000001</v>
      </c>
      <c r="X84" s="38" t="s">
        <v>223</v>
      </c>
      <c r="Y84" s="51">
        <v>0.1415739</v>
      </c>
    </row>
    <row r="85" spans="1:25" ht="15" x14ac:dyDescent="0.15">
      <c r="A85" s="1" t="s">
        <v>81</v>
      </c>
      <c r="B85" s="1">
        <v>-2.0125E-3</v>
      </c>
      <c r="C85" s="51">
        <v>1.701E-3</v>
      </c>
      <c r="D85" s="1">
        <v>-1.18</v>
      </c>
      <c r="E85" s="1" t="s">
        <v>175</v>
      </c>
      <c r="F85" s="1">
        <f t="shared" si="4"/>
        <v>-2E-3</v>
      </c>
      <c r="G85" s="4" t="str">
        <f t="shared" si="5"/>
        <v xml:space="preserve">-0.002 </v>
      </c>
      <c r="J85" s="16">
        <v>-3</v>
      </c>
      <c r="K85" s="17" t="s">
        <v>101</v>
      </c>
      <c r="L85" s="2"/>
      <c r="S85" s="47" t="s">
        <v>59</v>
      </c>
      <c r="T85" s="38" t="s">
        <v>183</v>
      </c>
      <c r="U85" s="30">
        <v>4.1120999999999996E-3</v>
      </c>
      <c r="V85" s="38" t="s">
        <v>206</v>
      </c>
      <c r="W85" s="30">
        <v>3.9286E-3</v>
      </c>
      <c r="X85" s="38" t="s">
        <v>224</v>
      </c>
      <c r="Y85" s="51">
        <v>5.4298999999999997E-3</v>
      </c>
    </row>
    <row r="86" spans="1:25" ht="15" x14ac:dyDescent="0.15">
      <c r="A86" s="1" t="s">
        <v>57</v>
      </c>
      <c r="B86" s="1">
        <v>-1.372E-4</v>
      </c>
      <c r="C86" s="51">
        <v>1.06131E-2</v>
      </c>
      <c r="D86" s="1">
        <v>-0.01</v>
      </c>
      <c r="E86" s="1" t="s">
        <v>175</v>
      </c>
      <c r="F86" s="1">
        <f t="shared" si="4"/>
        <v>0</v>
      </c>
      <c r="G86" s="4" t="str">
        <f t="shared" si="5"/>
        <v xml:space="preserve">0 </v>
      </c>
      <c r="J86" s="16">
        <v>-4</v>
      </c>
      <c r="K86" s="17" t="s">
        <v>102</v>
      </c>
      <c r="L86" s="2"/>
      <c r="S86" s="47" t="s">
        <v>51</v>
      </c>
      <c r="T86" s="38" t="s">
        <v>184</v>
      </c>
      <c r="U86" s="30">
        <v>8.8141000000000001E-3</v>
      </c>
      <c r="V86" s="38" t="s">
        <v>193</v>
      </c>
      <c r="W86" s="30">
        <v>7.5646999999999997E-3</v>
      </c>
      <c r="X86" s="38" t="s">
        <v>188</v>
      </c>
      <c r="Y86" s="51">
        <v>8.3345999999999993E-3</v>
      </c>
    </row>
    <row r="87" spans="1:25" ht="15" x14ac:dyDescent="0.15">
      <c r="A87" s="1" t="s">
        <v>82</v>
      </c>
      <c r="B87" s="1">
        <v>-1.5946000000000001E-3</v>
      </c>
      <c r="C87" s="51">
        <v>1.3545E-3</v>
      </c>
      <c r="D87" s="1">
        <v>-1.18</v>
      </c>
      <c r="E87" s="1" t="s">
        <v>175</v>
      </c>
      <c r="F87" s="1">
        <f t="shared" si="4"/>
        <v>-2E-3</v>
      </c>
      <c r="G87" s="4" t="str">
        <f t="shared" si="5"/>
        <v xml:space="preserve">-0.002 </v>
      </c>
      <c r="J87" s="16">
        <v>-5</v>
      </c>
      <c r="K87" s="17" t="s">
        <v>107</v>
      </c>
      <c r="L87" s="2"/>
      <c r="S87" s="47" t="s">
        <v>62</v>
      </c>
      <c r="T87" s="38" t="s">
        <v>166</v>
      </c>
      <c r="U87" s="30">
        <v>3.6519999999999999E-4</v>
      </c>
      <c r="V87" s="38" t="s">
        <v>207</v>
      </c>
      <c r="W87" s="30">
        <v>2.877E-4</v>
      </c>
      <c r="X87" s="38" t="s">
        <v>167</v>
      </c>
      <c r="Y87" s="51">
        <v>3.456E-4</v>
      </c>
    </row>
    <row r="88" spans="1:25" ht="15" x14ac:dyDescent="0.15">
      <c r="A88" s="1" t="s">
        <v>83</v>
      </c>
      <c r="B88" s="1">
        <v>1.63535E-2</v>
      </c>
      <c r="C88" s="51">
        <v>1.2107700000000001E-2</v>
      </c>
      <c r="D88" s="1">
        <v>1.35</v>
      </c>
      <c r="E88" s="1" t="s">
        <v>175</v>
      </c>
      <c r="F88" s="1">
        <f t="shared" si="4"/>
        <v>1.6E-2</v>
      </c>
      <c r="G88" s="4" t="str">
        <f t="shared" si="5"/>
        <v xml:space="preserve">0.016 </v>
      </c>
      <c r="J88" s="16">
        <v>-6</v>
      </c>
      <c r="K88" s="17" t="s">
        <v>108</v>
      </c>
      <c r="L88" s="2"/>
      <c r="S88" s="47" t="s">
        <v>49</v>
      </c>
      <c r="T88" s="38" t="s">
        <v>185</v>
      </c>
      <c r="U88" s="30">
        <v>1.5567599999999999E-2</v>
      </c>
      <c r="V88" s="38" t="s">
        <v>208</v>
      </c>
      <c r="W88" s="30">
        <v>1.21671E-2</v>
      </c>
      <c r="X88" s="38" t="s">
        <v>225</v>
      </c>
      <c r="Y88" s="51">
        <v>1.3462E-2</v>
      </c>
    </row>
    <row r="89" spans="1:25" ht="15" x14ac:dyDescent="0.15">
      <c r="A89" s="1" t="s">
        <v>84</v>
      </c>
      <c r="B89" s="1">
        <v>-3.481E-4</v>
      </c>
      <c r="C89" s="51">
        <v>1.6972999999999999E-3</v>
      </c>
      <c r="D89" s="1">
        <v>-0.21</v>
      </c>
      <c r="E89" s="1" t="s">
        <v>175</v>
      </c>
      <c r="F89" s="1">
        <f t="shared" si="4"/>
        <v>0</v>
      </c>
      <c r="G89" s="4" t="str">
        <f t="shared" si="5"/>
        <v xml:space="preserve">0 </v>
      </c>
      <c r="J89" s="16">
        <v>-7</v>
      </c>
      <c r="K89" s="17" t="s">
        <v>103</v>
      </c>
      <c r="L89" s="2"/>
      <c r="S89" s="47" t="s">
        <v>80</v>
      </c>
      <c r="T89" s="38" t="s">
        <v>186</v>
      </c>
      <c r="U89" s="30">
        <v>1.0334599999999999E-2</v>
      </c>
      <c r="V89" s="38" t="s">
        <v>194</v>
      </c>
      <c r="W89" s="30">
        <v>8.3868999999999992E-3</v>
      </c>
      <c r="X89" s="38" t="s">
        <v>214</v>
      </c>
      <c r="Y89" s="51">
        <v>9.8183999999999997E-3</v>
      </c>
    </row>
    <row r="90" spans="1:25" ht="15" x14ac:dyDescent="0.15">
      <c r="A90" s="1" t="s">
        <v>14</v>
      </c>
      <c r="B90" s="1">
        <v>4.0578000000000003E-3</v>
      </c>
      <c r="C90" s="51">
        <v>1.0437699999999999E-2</v>
      </c>
      <c r="D90" s="1">
        <v>0.39</v>
      </c>
      <c r="E90" s="1" t="s">
        <v>175</v>
      </c>
      <c r="F90" s="1">
        <f t="shared" si="4"/>
        <v>4.0000000000000001E-3</v>
      </c>
      <c r="G90" s="4" t="str">
        <f t="shared" si="5"/>
        <v xml:space="preserve">0.004 </v>
      </c>
      <c r="J90" s="16">
        <v>-8</v>
      </c>
      <c r="K90" s="17" t="s">
        <v>109</v>
      </c>
      <c r="L90" s="2"/>
      <c r="S90" s="47" t="s">
        <v>81</v>
      </c>
      <c r="T90" s="38" t="s">
        <v>187</v>
      </c>
      <c r="U90" s="30">
        <v>1.3932E-3</v>
      </c>
      <c r="V90" s="38" t="s">
        <v>194</v>
      </c>
      <c r="W90" s="30">
        <v>1.2489999999999999E-3</v>
      </c>
      <c r="X90" s="38" t="s">
        <v>226</v>
      </c>
      <c r="Y90" s="51">
        <v>1.701E-3</v>
      </c>
    </row>
    <row r="91" spans="1:25" ht="15" x14ac:dyDescent="0.15">
      <c r="A91" s="1" t="s">
        <v>15</v>
      </c>
      <c r="B91" s="1">
        <v>3.57E-5</v>
      </c>
      <c r="C91" s="51">
        <v>3.1500000000000001E-4</v>
      </c>
      <c r="D91" s="1">
        <v>0.11</v>
      </c>
      <c r="E91" s="1" t="s">
        <v>175</v>
      </c>
      <c r="F91" s="1">
        <f t="shared" si="4"/>
        <v>0</v>
      </c>
      <c r="G91" s="4" t="str">
        <f t="shared" si="5"/>
        <v xml:space="preserve">0 </v>
      </c>
      <c r="J91" s="16">
        <v>-9</v>
      </c>
      <c r="K91" s="17" t="s">
        <v>104</v>
      </c>
      <c r="L91" s="2"/>
      <c r="S91" s="47" t="s">
        <v>57</v>
      </c>
      <c r="T91" s="38" t="s">
        <v>188</v>
      </c>
      <c r="U91" s="30">
        <v>9.6939999999999995E-3</v>
      </c>
      <c r="V91" s="38" t="s">
        <v>183</v>
      </c>
      <c r="W91" s="30">
        <v>8.6484999999999999E-3</v>
      </c>
      <c r="X91" s="38" t="s">
        <v>189</v>
      </c>
      <c r="Y91" s="51">
        <v>1.06131E-2</v>
      </c>
    </row>
    <row r="92" spans="1:25" ht="15" x14ac:dyDescent="0.15">
      <c r="A92" s="1" t="s">
        <v>16</v>
      </c>
      <c r="B92" s="1">
        <v>6.5499999999999998E-4</v>
      </c>
      <c r="C92" s="51">
        <v>1.1716000000000001E-3</v>
      </c>
      <c r="D92" s="1">
        <v>0.56000000000000005</v>
      </c>
      <c r="E92" s="1" t="s">
        <v>175</v>
      </c>
      <c r="F92" s="1">
        <f t="shared" si="4"/>
        <v>1E-3</v>
      </c>
      <c r="G92" s="4" t="str">
        <f t="shared" si="5"/>
        <v xml:space="preserve">0.001 </v>
      </c>
      <c r="J92" s="16">
        <v>-10</v>
      </c>
      <c r="K92" s="17" t="s">
        <v>105</v>
      </c>
      <c r="S92" s="47" t="s">
        <v>82</v>
      </c>
      <c r="T92" s="38" t="s">
        <v>189</v>
      </c>
      <c r="U92" s="30">
        <v>1.5089000000000001E-3</v>
      </c>
      <c r="V92" s="38" t="s">
        <v>209</v>
      </c>
      <c r="W92" s="30">
        <v>1.1555999999999999E-3</v>
      </c>
      <c r="X92" s="38" t="s">
        <v>226</v>
      </c>
      <c r="Y92" s="51">
        <v>1.3545E-3</v>
      </c>
    </row>
    <row r="93" spans="1:25" ht="15" x14ac:dyDescent="0.15">
      <c r="A93" s="1" t="s">
        <v>17</v>
      </c>
      <c r="B93" s="1">
        <v>3.4795399999999997E-2</v>
      </c>
      <c r="C93" s="51">
        <v>1.0641400000000001E-2</v>
      </c>
      <c r="D93" s="1">
        <v>3.27</v>
      </c>
      <c r="E93" s="1" t="s">
        <v>173</v>
      </c>
      <c r="F93" s="1">
        <f t="shared" si="4"/>
        <v>3.5000000000000003E-2</v>
      </c>
      <c r="G93" s="4" t="str">
        <f t="shared" si="5"/>
        <v>0.035***</v>
      </c>
      <c r="J93" s="18"/>
      <c r="K93" s="17" t="s">
        <v>128</v>
      </c>
      <c r="L93" s="21"/>
      <c r="M93" s="21"/>
      <c r="S93" s="47" t="s">
        <v>83</v>
      </c>
      <c r="T93" s="38" t="s">
        <v>181</v>
      </c>
      <c r="U93" s="30">
        <v>1.2882299999999999E-2</v>
      </c>
      <c r="V93" s="38" t="s">
        <v>210</v>
      </c>
      <c r="W93" s="30">
        <v>1.08567E-2</v>
      </c>
      <c r="X93" s="38" t="s">
        <v>227</v>
      </c>
      <c r="Y93" s="51">
        <v>1.2107700000000001E-2</v>
      </c>
    </row>
    <row r="94" spans="1:25" ht="15" x14ac:dyDescent="0.15">
      <c r="A94" s="1" t="s">
        <v>18</v>
      </c>
      <c r="B94" s="1">
        <v>5.8804E-3</v>
      </c>
      <c r="C94" s="51">
        <v>3.5324000000000002E-3</v>
      </c>
      <c r="D94" s="1">
        <v>1.66</v>
      </c>
      <c r="E94" s="1" t="s">
        <v>174</v>
      </c>
      <c r="F94" s="1">
        <f t="shared" si="4"/>
        <v>6.0000000000000001E-3</v>
      </c>
      <c r="G94" s="4" t="str">
        <f t="shared" si="5"/>
        <v>0.006*</v>
      </c>
      <c r="J94" s="9"/>
      <c r="K94" s="19" t="s">
        <v>129</v>
      </c>
      <c r="L94" s="21"/>
      <c r="M94" s="21"/>
      <c r="S94" s="47" t="s">
        <v>84</v>
      </c>
      <c r="T94" s="38" t="s">
        <v>190</v>
      </c>
      <c r="U94" s="30">
        <v>1.5973000000000001E-3</v>
      </c>
      <c r="V94" s="38" t="s">
        <v>189</v>
      </c>
      <c r="W94" s="30">
        <v>1.3293000000000001E-3</v>
      </c>
      <c r="X94" s="38" t="s">
        <v>189</v>
      </c>
      <c r="Y94" s="51">
        <v>1.6972999999999999E-3</v>
      </c>
    </row>
    <row r="95" spans="1:25" ht="15" x14ac:dyDescent="0.15">
      <c r="A95" s="1" t="s">
        <v>19</v>
      </c>
      <c r="B95" s="28">
        <v>4.9591000000000001E-3</v>
      </c>
      <c r="C95" s="51">
        <v>6.0400000000000002E-3</v>
      </c>
      <c r="D95" s="1">
        <v>0.82</v>
      </c>
      <c r="E95" s="1" t="s">
        <v>175</v>
      </c>
      <c r="F95" s="1">
        <f t="shared" si="4"/>
        <v>5.0000000000000001E-3</v>
      </c>
      <c r="G95" s="4" t="str">
        <f t="shared" si="5"/>
        <v xml:space="preserve">0.005 </v>
      </c>
      <c r="L95" s="21"/>
      <c r="M95" s="21"/>
      <c r="S95" s="47" t="s">
        <v>14</v>
      </c>
      <c r="T95" s="38" t="s">
        <v>189</v>
      </c>
      <c r="U95" s="30">
        <v>1.2400599999999999E-2</v>
      </c>
      <c r="V95" s="38" t="s">
        <v>211</v>
      </c>
      <c r="W95" s="30">
        <v>9.4265000000000009E-3</v>
      </c>
      <c r="X95" s="38" t="s">
        <v>213</v>
      </c>
      <c r="Y95" s="51">
        <v>1.0437699999999999E-2</v>
      </c>
    </row>
    <row r="96" spans="1:25" ht="15" x14ac:dyDescent="0.15">
      <c r="A96" s="1" t="s">
        <v>11</v>
      </c>
      <c r="B96" s="1">
        <v>-1.4440000000000001E-4</v>
      </c>
      <c r="C96" s="51">
        <v>4.9725999999999998E-3</v>
      </c>
      <c r="D96" s="1">
        <v>-0.03</v>
      </c>
      <c r="E96" s="1" t="s">
        <v>175</v>
      </c>
      <c r="F96" s="1">
        <f t="shared" si="4"/>
        <v>0</v>
      </c>
      <c r="G96" s="4" t="str">
        <f t="shared" si="5"/>
        <v xml:space="preserve">0 </v>
      </c>
      <c r="J96" s="58" t="s">
        <v>115</v>
      </c>
      <c r="K96" s="58"/>
      <c r="L96" s="21"/>
      <c r="M96" s="21"/>
      <c r="S96" s="47" t="s">
        <v>15</v>
      </c>
      <c r="T96" s="38" t="s">
        <v>191</v>
      </c>
      <c r="U96" s="30">
        <v>3.3139999999999998E-4</v>
      </c>
      <c r="V96" s="38" t="s">
        <v>189</v>
      </c>
      <c r="W96" s="30">
        <v>2.7310000000000002E-4</v>
      </c>
      <c r="X96" s="38" t="s">
        <v>189</v>
      </c>
      <c r="Y96" s="51">
        <v>3.1500000000000001E-4</v>
      </c>
    </row>
    <row r="97" spans="1:25" ht="15" x14ac:dyDescent="0.15">
      <c r="A97" s="1" t="s">
        <v>10</v>
      </c>
      <c r="B97" s="1">
        <v>7.0500000000000001E-4</v>
      </c>
      <c r="C97" s="51">
        <v>8.2640000000000003E-4</v>
      </c>
      <c r="D97" s="1">
        <v>0.85</v>
      </c>
      <c r="E97" s="1" t="s">
        <v>175</v>
      </c>
      <c r="F97" s="1">
        <f t="shared" si="4"/>
        <v>1E-3</v>
      </c>
      <c r="G97" s="4" t="str">
        <f t="shared" si="5"/>
        <v xml:space="preserve">0.001 </v>
      </c>
      <c r="J97" s="22">
        <v>-1</v>
      </c>
      <c r="K97" s="23" t="s">
        <v>111</v>
      </c>
      <c r="L97" s="4"/>
      <c r="M97" s="4"/>
      <c r="S97" s="47" t="s">
        <v>16</v>
      </c>
      <c r="T97" s="38" t="s">
        <v>187</v>
      </c>
      <c r="U97" s="30">
        <v>1.2928E-3</v>
      </c>
      <c r="V97" s="38" t="s">
        <v>212</v>
      </c>
      <c r="W97" s="30">
        <v>1.0133E-3</v>
      </c>
      <c r="X97" s="38" t="s">
        <v>183</v>
      </c>
      <c r="Y97" s="51">
        <v>1.1716000000000001E-3</v>
      </c>
    </row>
    <row r="98" spans="1:25" ht="15" x14ac:dyDescent="0.15">
      <c r="A98" s="1" t="s">
        <v>65</v>
      </c>
      <c r="B98" s="1">
        <v>-1.2754999999999999E-3</v>
      </c>
      <c r="C98" s="51">
        <v>6.6414999999999998E-3</v>
      </c>
      <c r="D98" s="1">
        <v>-0.19</v>
      </c>
      <c r="E98" s="1" t="s">
        <v>175</v>
      </c>
      <c r="F98" s="1">
        <f t="shared" si="4"/>
        <v>-1E-3</v>
      </c>
      <c r="G98" s="4" t="str">
        <f t="shared" si="5"/>
        <v xml:space="preserve">-0.001 </v>
      </c>
      <c r="J98" s="20">
        <v>-2</v>
      </c>
      <c r="K98" s="21" t="s">
        <v>112</v>
      </c>
      <c r="L98" s="4"/>
      <c r="M98" s="4"/>
      <c r="S98" s="47" t="s">
        <v>17</v>
      </c>
      <c r="T98" s="38" t="s">
        <v>192</v>
      </c>
      <c r="U98" s="30">
        <v>9.1450000000000004E-3</v>
      </c>
      <c r="V98" s="38" t="s">
        <v>213</v>
      </c>
      <c r="W98" s="30">
        <v>9.2225999999999992E-3</v>
      </c>
      <c r="X98" s="38" t="s">
        <v>228</v>
      </c>
      <c r="Y98" s="51">
        <v>1.0641400000000001E-2</v>
      </c>
    </row>
    <row r="99" spans="1:25" ht="15" x14ac:dyDescent="0.15">
      <c r="A99" s="1" t="s">
        <v>63</v>
      </c>
      <c r="B99" s="1">
        <v>6.2799999999999998E-4</v>
      </c>
      <c r="C99" s="51">
        <v>9.5768999999999993E-3</v>
      </c>
      <c r="D99" s="1">
        <v>7.0000000000000007E-2</v>
      </c>
      <c r="E99" s="1" t="s">
        <v>175</v>
      </c>
      <c r="F99" s="1">
        <f t="shared" si="4"/>
        <v>1E-3</v>
      </c>
      <c r="G99" s="4" t="str">
        <f t="shared" si="5"/>
        <v xml:space="preserve">0.001 </v>
      </c>
      <c r="J99" s="20">
        <v>-3</v>
      </c>
      <c r="K99" s="21" t="s">
        <v>113</v>
      </c>
      <c r="S99" s="47" t="s">
        <v>18</v>
      </c>
      <c r="T99" s="38" t="s">
        <v>189</v>
      </c>
      <c r="U99" s="30">
        <v>4.3336E-3</v>
      </c>
      <c r="V99" s="38" t="s">
        <v>214</v>
      </c>
      <c r="W99" s="30">
        <v>3.2338000000000002E-3</v>
      </c>
      <c r="X99" s="38" t="s">
        <v>229</v>
      </c>
      <c r="Y99" s="51">
        <v>3.5324000000000002E-3</v>
      </c>
    </row>
    <row r="100" spans="1:25" ht="15" x14ac:dyDescent="0.15">
      <c r="A100" s="1" t="s">
        <v>12</v>
      </c>
      <c r="B100" s="1">
        <v>-2.3961E-2</v>
      </c>
      <c r="C100" s="51">
        <v>1.22644E-2</v>
      </c>
      <c r="D100" s="1">
        <v>-1.95</v>
      </c>
      <c r="E100" s="1" t="s">
        <v>176</v>
      </c>
      <c r="F100" s="1">
        <f t="shared" si="4"/>
        <v>-2.4E-2</v>
      </c>
      <c r="G100" s="4" t="str">
        <f>F100&amp;E100</f>
        <v>-0.024**</v>
      </c>
      <c r="J100" s="20">
        <v>-4</v>
      </c>
      <c r="K100" s="21" t="s">
        <v>114</v>
      </c>
      <c r="S100" s="47" t="s">
        <v>19</v>
      </c>
      <c r="T100" s="38" t="s">
        <v>189</v>
      </c>
      <c r="U100" s="30">
        <v>6.6318999999999996E-3</v>
      </c>
      <c r="V100" s="38" t="s">
        <v>215</v>
      </c>
      <c r="W100" s="30">
        <v>5.2715000000000001E-3</v>
      </c>
      <c r="X100" s="38" t="s">
        <v>186</v>
      </c>
      <c r="Y100" s="51">
        <v>6.0400000000000002E-3</v>
      </c>
    </row>
    <row r="101" spans="1:25" ht="15" x14ac:dyDescent="0.15">
      <c r="A101" s="1" t="s">
        <v>64</v>
      </c>
      <c r="B101" s="1">
        <v>1.1808000000000001E-3</v>
      </c>
      <c r="C101" s="51">
        <v>9.4410000000000002E-4</v>
      </c>
      <c r="D101" s="1">
        <v>1.25</v>
      </c>
      <c r="E101" s="1" t="s">
        <v>175</v>
      </c>
      <c r="F101" s="1">
        <f t="shared" si="4"/>
        <v>1E-3</v>
      </c>
      <c r="G101" s="4" t="str">
        <f t="shared" ref="G101:G107" si="6">F101&amp;E101</f>
        <v xml:space="preserve">0.001 </v>
      </c>
      <c r="J101" s="4"/>
      <c r="K101" s="17" t="s">
        <v>130</v>
      </c>
      <c r="S101" s="47" t="s">
        <v>11</v>
      </c>
      <c r="T101" s="38" t="s">
        <v>193</v>
      </c>
      <c r="U101" s="30">
        <v>6.2401999999999996E-3</v>
      </c>
      <c r="V101" s="38" t="s">
        <v>213</v>
      </c>
      <c r="W101" s="30">
        <v>4.6906999999999999E-3</v>
      </c>
      <c r="X101" s="38" t="s">
        <v>189</v>
      </c>
      <c r="Y101" s="51">
        <v>4.9725999999999998E-3</v>
      </c>
    </row>
    <row r="102" spans="1:25" ht="15" x14ac:dyDescent="0.15">
      <c r="A102" s="1" t="s">
        <v>85</v>
      </c>
      <c r="B102" s="1"/>
      <c r="C102" s="1"/>
      <c r="D102" s="1"/>
      <c r="E102" s="1"/>
      <c r="F102" s="1"/>
      <c r="G102" s="4"/>
      <c r="J102" s="6"/>
      <c r="K102" s="19" t="s">
        <v>131</v>
      </c>
      <c r="S102" s="47" t="s">
        <v>10</v>
      </c>
      <c r="T102" s="38" t="s">
        <v>194</v>
      </c>
      <c r="U102" s="30">
        <v>7.6079999999999995E-4</v>
      </c>
      <c r="V102" s="38" t="s">
        <v>189</v>
      </c>
      <c r="W102" s="30">
        <v>7.6849999999999998E-4</v>
      </c>
      <c r="X102" s="38" t="s">
        <v>183</v>
      </c>
      <c r="Y102" s="51">
        <v>8.2640000000000003E-4</v>
      </c>
    </row>
    <row r="103" spans="1:25" ht="15" x14ac:dyDescent="0.15">
      <c r="A103" s="1">
        <v>2012</v>
      </c>
      <c r="B103" s="1">
        <v>2.0177799999999999E-2</v>
      </c>
      <c r="C103" s="1">
        <v>3.774E-3</v>
      </c>
      <c r="D103" s="1">
        <v>5.35</v>
      </c>
      <c r="E103" s="1">
        <v>0</v>
      </c>
      <c r="F103" s="1"/>
      <c r="G103" s="4"/>
      <c r="S103" s="47" t="s">
        <v>65</v>
      </c>
      <c r="T103" s="38" t="s">
        <v>195</v>
      </c>
      <c r="U103" s="30">
        <v>1.00526E-2</v>
      </c>
      <c r="V103" s="38" t="s">
        <v>216</v>
      </c>
      <c r="W103" s="30">
        <v>6.4936000000000004E-3</v>
      </c>
      <c r="X103" s="38" t="s">
        <v>194</v>
      </c>
      <c r="Y103" s="51">
        <v>6.6414999999999998E-3</v>
      </c>
    </row>
    <row r="104" spans="1:25" ht="15" x14ac:dyDescent="0.15">
      <c r="A104" s="1">
        <v>2013</v>
      </c>
      <c r="B104" s="1">
        <v>2.6420200000000001E-2</v>
      </c>
      <c r="C104" s="1">
        <v>1.10978E-2</v>
      </c>
      <c r="D104" s="1">
        <v>2.38</v>
      </c>
      <c r="E104" s="1">
        <v>1.7000000000000001E-2</v>
      </c>
      <c r="F104" s="1"/>
      <c r="G104" s="4"/>
      <c r="S104" s="47" t="s">
        <v>63</v>
      </c>
      <c r="T104" s="38" t="s">
        <v>196</v>
      </c>
      <c r="U104" s="30">
        <v>1.19726E-2</v>
      </c>
      <c r="V104" s="38" t="s">
        <v>217</v>
      </c>
      <c r="W104" s="30">
        <v>8.8970999999999998E-3</v>
      </c>
      <c r="X104" s="38" t="s">
        <v>183</v>
      </c>
      <c r="Y104" s="51">
        <v>9.5768999999999993E-3</v>
      </c>
    </row>
    <row r="105" spans="1:25" ht="15" x14ac:dyDescent="0.15">
      <c r="A105" s="1">
        <v>2014</v>
      </c>
      <c r="B105" s="1">
        <v>3.3155400000000002E-2</v>
      </c>
      <c r="C105" s="1">
        <v>5.1083999999999999E-3</v>
      </c>
      <c r="D105" s="1">
        <v>6.49</v>
      </c>
      <c r="E105" s="1">
        <v>0</v>
      </c>
      <c r="F105" s="1"/>
      <c r="G105" s="4"/>
      <c r="S105" s="47" t="s">
        <v>12</v>
      </c>
      <c r="T105" s="38" t="s">
        <v>197</v>
      </c>
      <c r="U105" s="30">
        <v>1.15047E-2</v>
      </c>
      <c r="V105" s="38" t="s">
        <v>218</v>
      </c>
      <c r="W105" s="30">
        <v>9.8752000000000006E-3</v>
      </c>
      <c r="X105" s="38" t="s">
        <v>230</v>
      </c>
      <c r="Y105" s="51">
        <v>1.22644E-2</v>
      </c>
    </row>
    <row r="106" spans="1:25" ht="15" x14ac:dyDescent="0.15">
      <c r="A106" s="1">
        <v>2015</v>
      </c>
      <c r="B106" s="1">
        <v>6.1214499999999998E-2</v>
      </c>
      <c r="C106" s="1">
        <v>1.16542E-2</v>
      </c>
      <c r="D106" s="1">
        <v>5.25</v>
      </c>
      <c r="E106" s="1">
        <v>0</v>
      </c>
      <c r="F106" s="1"/>
      <c r="G106" s="4"/>
      <c r="S106" s="47" t="s">
        <v>64</v>
      </c>
      <c r="T106" s="38" t="s">
        <v>198</v>
      </c>
      <c r="U106" s="30">
        <v>1.1310999999999999E-3</v>
      </c>
      <c r="V106" s="38" t="s">
        <v>189</v>
      </c>
      <c r="W106" s="30">
        <v>8.8199999999999997E-4</v>
      </c>
      <c r="X106" s="38" t="s">
        <v>183</v>
      </c>
      <c r="Y106" s="51">
        <v>9.4410000000000002E-4</v>
      </c>
    </row>
    <row r="107" spans="1:25" ht="15" x14ac:dyDescent="0.15">
      <c r="A107" s="1" t="s">
        <v>86</v>
      </c>
      <c r="B107" s="1">
        <v>6.7611290000000004</v>
      </c>
      <c r="C107" s="51">
        <v>0.41595779999999999</v>
      </c>
      <c r="D107" s="1">
        <v>16.25</v>
      </c>
      <c r="E107" s="1" t="s">
        <v>173</v>
      </c>
      <c r="F107" s="1">
        <f t="shared" si="4"/>
        <v>6.7610000000000001</v>
      </c>
      <c r="G107" s="4" t="str">
        <f t="shared" si="6"/>
        <v>6.761***</v>
      </c>
      <c r="S107" s="47" t="s">
        <v>86</v>
      </c>
      <c r="T107" s="38" t="s">
        <v>199</v>
      </c>
      <c r="U107" s="50">
        <v>0.4403629</v>
      </c>
      <c r="V107" s="38" t="s">
        <v>219</v>
      </c>
      <c r="W107" s="30">
        <v>0.36607010000000001</v>
      </c>
      <c r="X107" s="38" t="s">
        <v>231</v>
      </c>
      <c r="Y107" s="51">
        <v>0.41595779999999999</v>
      </c>
    </row>
    <row r="108" spans="1:25" ht="15" x14ac:dyDescent="0.15">
      <c r="A108" s="1" t="s">
        <v>96</v>
      </c>
      <c r="B108" s="1">
        <v>0.20908209</v>
      </c>
      <c r="C108" s="1"/>
      <c r="D108" s="1"/>
      <c r="E108" s="1"/>
      <c r="F108" s="1"/>
      <c r="G108" s="1"/>
      <c r="S108" s="48" t="s">
        <v>168</v>
      </c>
      <c r="T108" s="63" t="s">
        <v>156</v>
      </c>
      <c r="U108" s="63"/>
      <c r="V108" s="63" t="s">
        <v>157</v>
      </c>
      <c r="W108" s="63"/>
      <c r="X108" s="63" t="s">
        <v>157</v>
      </c>
      <c r="Y108" s="63"/>
    </row>
    <row r="109" spans="1:25" ht="15" x14ac:dyDescent="0.15">
      <c r="A109" s="1" t="s">
        <v>97</v>
      </c>
      <c r="B109" s="1">
        <v>0.1247959</v>
      </c>
      <c r="C109" s="1"/>
      <c r="D109" s="1"/>
      <c r="E109" s="1"/>
      <c r="F109" s="1"/>
      <c r="G109" s="1"/>
      <c r="S109" s="48" t="s">
        <v>169</v>
      </c>
      <c r="T109" s="67" t="s">
        <v>159</v>
      </c>
      <c r="U109" s="67"/>
      <c r="V109" s="63" t="s">
        <v>156</v>
      </c>
      <c r="W109" s="63"/>
      <c r="X109" s="63" t="s">
        <v>156</v>
      </c>
      <c r="Y109" s="63"/>
    </row>
    <row r="110" spans="1:25" ht="15" x14ac:dyDescent="0.15">
      <c r="A110" s="1" t="s">
        <v>126</v>
      </c>
      <c r="B110" s="1">
        <v>0.73732178999999998</v>
      </c>
      <c r="C110" s="1" t="s">
        <v>127</v>
      </c>
      <c r="D110" s="1"/>
      <c r="E110" s="1"/>
      <c r="F110" s="1"/>
      <c r="G110" s="1"/>
      <c r="S110" s="48" t="s">
        <v>170</v>
      </c>
      <c r="T110" s="63" t="s">
        <v>156</v>
      </c>
      <c r="U110" s="63"/>
      <c r="V110" s="63" t="s">
        <v>156</v>
      </c>
      <c r="W110" s="63"/>
      <c r="X110" s="63" t="s">
        <v>156</v>
      </c>
      <c r="Y110" s="63"/>
    </row>
    <row r="111" spans="1:25" x14ac:dyDescent="0.15">
      <c r="S111" s="48" t="s">
        <v>171</v>
      </c>
      <c r="T111" s="64" t="s">
        <v>232</v>
      </c>
      <c r="U111" s="64"/>
      <c r="V111" s="64"/>
      <c r="W111" s="64"/>
      <c r="X111" s="64"/>
      <c r="Y111" s="64"/>
    </row>
    <row r="112" spans="1:25" ht="14.25" thickBot="1" x14ac:dyDescent="0.2">
      <c r="S112" s="49" t="s">
        <v>172</v>
      </c>
      <c r="T112" s="65">
        <v>0.33750000000000002</v>
      </c>
      <c r="U112" s="65"/>
      <c r="V112" s="66" t="s">
        <v>159</v>
      </c>
      <c r="W112" s="66"/>
      <c r="X112" s="66" t="s">
        <v>159</v>
      </c>
      <c r="Y112" s="66"/>
    </row>
  </sheetData>
  <mergeCells count="25">
    <mergeCell ref="T111:Y111"/>
    <mergeCell ref="T112:U112"/>
    <mergeCell ref="V112:W112"/>
    <mergeCell ref="X112:Y112"/>
    <mergeCell ref="T109:U109"/>
    <mergeCell ref="V109:W109"/>
    <mergeCell ref="X109:Y109"/>
    <mergeCell ref="T110:U110"/>
    <mergeCell ref="V110:W110"/>
    <mergeCell ref="X110:Y110"/>
    <mergeCell ref="T78:U78"/>
    <mergeCell ref="V78:W78"/>
    <mergeCell ref="X78:Y78"/>
    <mergeCell ref="T108:U108"/>
    <mergeCell ref="V108:W108"/>
    <mergeCell ref="X108:Y108"/>
    <mergeCell ref="J82:K82"/>
    <mergeCell ref="J96:K96"/>
    <mergeCell ref="A72:G72"/>
    <mergeCell ref="A21:G21"/>
    <mergeCell ref="A22:G22"/>
    <mergeCell ref="K23:Q23"/>
    <mergeCell ref="K24:Q24"/>
    <mergeCell ref="A71:G71"/>
    <mergeCell ref="A70:G7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238"/>
  <sheetViews>
    <sheetView tabSelected="1" topLeftCell="BS1" zoomScaleNormal="100" workbookViewId="0">
      <selection activeCell="CA3" sqref="CA3:CX8"/>
    </sheetView>
  </sheetViews>
  <sheetFormatPr defaultRowHeight="13.5" x14ac:dyDescent="0.15"/>
  <cols>
    <col min="1" max="1" width="15.375" bestFit="1" customWidth="1"/>
    <col min="2" max="2" width="8.75" bestFit="1" customWidth="1"/>
    <col min="3" max="3" width="7.625" bestFit="1" customWidth="1"/>
    <col min="4" max="4" width="8.75" bestFit="1" customWidth="1"/>
    <col min="5" max="5" width="6.75" bestFit="1" customWidth="1"/>
    <col min="6" max="6" width="8.75" bestFit="1" customWidth="1"/>
    <col min="7" max="7" width="6.75" bestFit="1" customWidth="1"/>
    <col min="8" max="8" width="6.625" bestFit="1" customWidth="1"/>
    <col min="78" max="78" width="14.125" customWidth="1"/>
    <col min="79" max="84" width="9.125" bestFit="1" customWidth="1"/>
    <col min="85" max="85" width="9.5" bestFit="1" customWidth="1"/>
    <col min="86" max="92" width="9.125" bestFit="1" customWidth="1"/>
    <col min="93" max="93" width="10.5" bestFit="1" customWidth="1"/>
    <col min="94" max="102" width="9.125" bestFit="1" customWidth="1"/>
  </cols>
  <sheetData>
    <row r="2" spans="1:102" ht="15" x14ac:dyDescent="0.15">
      <c r="A2" s="29" t="s">
        <v>140</v>
      </c>
      <c r="B2" s="68" t="s">
        <v>141</v>
      </c>
      <c r="C2" s="68"/>
      <c r="D2" s="68" t="s">
        <v>142</v>
      </c>
      <c r="E2" s="68"/>
      <c r="F2" s="68" t="s">
        <v>143</v>
      </c>
      <c r="G2" s="68"/>
      <c r="J2" s="10" t="s">
        <v>67</v>
      </c>
      <c r="K2" s="10" t="s">
        <v>79</v>
      </c>
      <c r="N2" t="s">
        <v>144</v>
      </c>
      <c r="P2">
        <v>1</v>
      </c>
      <c r="Q2">
        <v>2</v>
      </c>
      <c r="R2">
        <v>3</v>
      </c>
      <c r="S2">
        <v>2011</v>
      </c>
      <c r="W2">
        <v>2012</v>
      </c>
      <c r="AA2">
        <v>2013</v>
      </c>
      <c r="AE2">
        <v>2014</v>
      </c>
      <c r="AI2">
        <v>2015</v>
      </c>
      <c r="AM2" t="s">
        <v>144</v>
      </c>
      <c r="AN2">
        <v>1</v>
      </c>
      <c r="AO2">
        <v>2</v>
      </c>
      <c r="AP2">
        <v>3</v>
      </c>
      <c r="AQ2">
        <v>2011</v>
      </c>
      <c r="AU2">
        <v>2012</v>
      </c>
      <c r="AY2">
        <v>2013</v>
      </c>
      <c r="BC2">
        <v>2014</v>
      </c>
      <c r="BG2">
        <v>2015</v>
      </c>
      <c r="BV2" t="s">
        <v>145</v>
      </c>
      <c r="BW2" t="s">
        <v>245</v>
      </c>
      <c r="BX2" t="s">
        <v>146</v>
      </c>
      <c r="CA2" t="s">
        <v>147</v>
      </c>
      <c r="CB2">
        <v>1</v>
      </c>
      <c r="CC2">
        <v>2</v>
      </c>
      <c r="CD2">
        <v>3</v>
      </c>
      <c r="CE2">
        <v>2011</v>
      </c>
      <c r="CF2">
        <v>1</v>
      </c>
      <c r="CG2">
        <v>2</v>
      </c>
      <c r="CH2">
        <v>3</v>
      </c>
      <c r="CI2">
        <v>2012</v>
      </c>
      <c r="CJ2">
        <v>1</v>
      </c>
      <c r="CK2">
        <v>2</v>
      </c>
      <c r="CL2">
        <v>3</v>
      </c>
      <c r="CM2">
        <v>2013</v>
      </c>
      <c r="CN2">
        <v>1</v>
      </c>
      <c r="CO2">
        <v>2</v>
      </c>
      <c r="CP2">
        <v>3</v>
      </c>
      <c r="CQ2">
        <v>2014</v>
      </c>
      <c r="CR2">
        <v>1</v>
      </c>
      <c r="CS2">
        <v>2</v>
      </c>
      <c r="CT2">
        <v>3</v>
      </c>
      <c r="CU2">
        <v>2015</v>
      </c>
      <c r="CV2">
        <v>1</v>
      </c>
      <c r="CW2">
        <v>2</v>
      </c>
      <c r="CX2">
        <v>3</v>
      </c>
    </row>
    <row r="3" spans="1:102" ht="15" x14ac:dyDescent="0.15">
      <c r="A3" s="4" t="s">
        <v>61</v>
      </c>
      <c r="B3" s="36"/>
      <c r="C3" s="37"/>
      <c r="D3" s="36"/>
      <c r="E3" s="37"/>
      <c r="F3" s="36"/>
      <c r="G3" s="37"/>
      <c r="J3" s="4" t="s">
        <v>61</v>
      </c>
      <c r="K3" s="1">
        <v>-2.92895E-2</v>
      </c>
      <c r="M3" s="4" t="s">
        <v>0</v>
      </c>
      <c r="N3" s="7">
        <v>475.03050000000002</v>
      </c>
      <c r="P3" s="7">
        <v>477.57639999999998</v>
      </c>
      <c r="Q3" s="7">
        <v>461.65899999999999</v>
      </c>
      <c r="R3" s="7">
        <v>476.0127</v>
      </c>
      <c r="S3" s="7">
        <v>458.96469999999999</v>
      </c>
      <c r="T3" s="7">
        <v>463.95249999999999</v>
      </c>
      <c r="U3" s="7">
        <v>431.95069999999998</v>
      </c>
      <c r="V3" s="7">
        <v>424.67939999999999</v>
      </c>
      <c r="W3" s="4">
        <v>474.37939999999998</v>
      </c>
      <c r="X3" s="4">
        <v>477.4683</v>
      </c>
      <c r="Y3" s="4">
        <v>459.79570000000001</v>
      </c>
      <c r="Z3" s="4">
        <v>407.14429999999999</v>
      </c>
      <c r="AA3" s="4">
        <v>472.4873</v>
      </c>
      <c r="AB3" s="4">
        <v>475.10239999999999</v>
      </c>
      <c r="AC3" s="4">
        <v>460.0899</v>
      </c>
      <c r="AD3" s="4">
        <v>432.6354</v>
      </c>
      <c r="AE3" s="4">
        <v>482.62009999999998</v>
      </c>
      <c r="AF3" s="4">
        <v>483.32479999999998</v>
      </c>
      <c r="AG3" s="4">
        <v>478.38229999999999</v>
      </c>
      <c r="AH3" s="4">
        <v>500.6696</v>
      </c>
      <c r="AI3" s="4">
        <v>494.75119999999998</v>
      </c>
      <c r="AJ3" s="4">
        <v>494.94130000000001</v>
      </c>
      <c r="AK3" s="4">
        <v>491.99639999999999</v>
      </c>
      <c r="AL3" s="4">
        <v>553.70050000000003</v>
      </c>
      <c r="AM3">
        <f t="shared" ref="AM3:AM10" si="0">LN(N3)</f>
        <v>6.1633790124995498</v>
      </c>
      <c r="AN3">
        <f t="shared" ref="AN3:AW5" si="1">LN(P3)</f>
        <v>6.1687241471221501</v>
      </c>
      <c r="AO3">
        <f t="shared" si="1"/>
        <v>6.134826523317245</v>
      </c>
      <c r="AP3">
        <f t="shared" si="1"/>
        <v>6.165444534547766</v>
      </c>
      <c r="AQ3">
        <f t="shared" si="1"/>
        <v>6.1289733007850202</v>
      </c>
      <c r="AR3">
        <f t="shared" si="1"/>
        <v>6.1397821762963636</v>
      </c>
      <c r="AS3">
        <f t="shared" si="1"/>
        <v>6.0683114613615148</v>
      </c>
      <c r="AT3">
        <f t="shared" si="1"/>
        <v>6.0513345313158915</v>
      </c>
      <c r="AU3">
        <f t="shared" si="1"/>
        <v>6.1620074234691975</v>
      </c>
      <c r="AV3">
        <f t="shared" si="1"/>
        <v>6.168497770282487</v>
      </c>
      <c r="AW3">
        <f t="shared" si="1"/>
        <v>6.1307822603932252</v>
      </c>
      <c r="AX3">
        <f t="shared" ref="AX3:BG5" si="2">LN(Z3)</f>
        <v>6.0091676680607522</v>
      </c>
      <c r="AY3">
        <f t="shared" si="2"/>
        <v>6.1580108682656913</v>
      </c>
      <c r="AZ3">
        <f t="shared" si="2"/>
        <v>6.1635303597482078</v>
      </c>
      <c r="BA3">
        <f t="shared" si="2"/>
        <v>6.1314219051708605</v>
      </c>
      <c r="BB3">
        <f t="shared" si="2"/>
        <v>6.0698953409615708</v>
      </c>
      <c r="BC3">
        <f t="shared" si="2"/>
        <v>6.1792298017227072</v>
      </c>
      <c r="BD3">
        <f t="shared" si="2"/>
        <v>6.1806888914182423</v>
      </c>
      <c r="BE3">
        <f t="shared" si="2"/>
        <v>6.1704102036242077</v>
      </c>
      <c r="BF3">
        <f t="shared" si="2"/>
        <v>6.2159464024936675</v>
      </c>
      <c r="BG3">
        <f t="shared" si="2"/>
        <v>6.2040550099471412</v>
      </c>
      <c r="BH3">
        <f t="shared" ref="BH3:BQ5" si="3">LN(AJ3)</f>
        <v>6.2044391696782455</v>
      </c>
      <c r="BI3">
        <f t="shared" si="3"/>
        <v>6.1984713993923677</v>
      </c>
      <c r="BJ3">
        <f t="shared" si="3"/>
        <v>6.3166239268445876</v>
      </c>
      <c r="BV3">
        <v>0.1</v>
      </c>
      <c r="BW3">
        <f>EXP($K$3*LN($BV3)+BV3*$K$4+$O$37)</f>
        <v>597.38147535628786</v>
      </c>
      <c r="BX3" s="39">
        <f>$K$3+BV3*$K$4</f>
        <v>-2.9379200000000001E-2</v>
      </c>
      <c r="BY3" s="31"/>
      <c r="BZ3" s="31" t="s">
        <v>148</v>
      </c>
      <c r="CA3" s="39">
        <f>$K$5+2*$K$9*AM5+$K$13*AM8+$K$14*AM9+$K$15*AM10</f>
        <v>3.2154509936145804E-2</v>
      </c>
      <c r="CB3" s="39">
        <f t="shared" ref="CB3:CX3" si="4">$K$5+2*$K$9*AN5+$K$13*AN8+$K$14*AN9+$K$15*AN10</f>
        <v>3.44055813635427E-2</v>
      </c>
      <c r="CC3" s="39">
        <f t="shared" si="4"/>
        <v>1.6266061788858616E-2</v>
      </c>
      <c r="CD3" s="39">
        <f t="shared" si="4"/>
        <v>9.5220105919808853E-3</v>
      </c>
      <c r="CE3" s="39">
        <f t="shared" si="4"/>
        <v>3.3869213799452014E-2</v>
      </c>
      <c r="CF3" s="39">
        <f t="shared" si="4"/>
        <v>3.5926904190636613E-2</v>
      </c>
      <c r="CG3" s="39">
        <f t="shared" si="4"/>
        <v>1.9066204633964488E-2</v>
      </c>
      <c r="CH3" s="39">
        <f t="shared" si="4"/>
        <v>-2.1082674824582088E-4</v>
      </c>
      <c r="CI3" s="39">
        <f t="shared" si="4"/>
        <v>3.2897104827641549E-2</v>
      </c>
      <c r="CJ3" s="39">
        <f t="shared" si="4"/>
        <v>3.5313048914388107E-2</v>
      </c>
      <c r="CK3" s="39">
        <f t="shared" si="4"/>
        <v>1.6485892867814336E-2</v>
      </c>
      <c r="CL3" s="39">
        <f t="shared" si="4"/>
        <v>-1.2898853287340747E-2</v>
      </c>
      <c r="CM3" s="39">
        <f t="shared" si="4"/>
        <v>3.1236936071192885E-2</v>
      </c>
      <c r="CN3" s="39">
        <f t="shared" si="4"/>
        <v>3.3681571039970729E-2</v>
      </c>
      <c r="CO3" s="39">
        <f t="shared" si="4"/>
        <v>1.4409691130511576E-2</v>
      </c>
      <c r="CP3" s="39">
        <f t="shared" si="4"/>
        <v>-4.2706799096152749E-3</v>
      </c>
      <c r="CQ3" s="39">
        <f t="shared" si="4"/>
        <v>3.0473052533131248E-2</v>
      </c>
      <c r="CR3" s="39">
        <f t="shared" si="4"/>
        <v>3.2673968891954744E-2</v>
      </c>
      <c r="CS3" s="39">
        <f t="shared" si="4"/>
        <v>1.4721779844519283E-2</v>
      </c>
      <c r="CT3" s="39">
        <f t="shared" si="4"/>
        <v>2.0717367518605853E-2</v>
      </c>
      <c r="CU3" s="39">
        <f t="shared" si="4"/>
        <v>3.161146860481269E-2</v>
      </c>
      <c r="CV3" s="39">
        <f t="shared" si="4"/>
        <v>3.3783065345449025E-2</v>
      </c>
      <c r="CW3" s="39">
        <f t="shared" si="4"/>
        <v>1.5649067554876862E-2</v>
      </c>
      <c r="CX3" s="39">
        <f t="shared" si="4"/>
        <v>1.5082047500467389E-2</v>
      </c>
    </row>
    <row r="4" spans="1:102" ht="15" x14ac:dyDescent="0.15">
      <c r="A4" s="4" t="s">
        <v>1</v>
      </c>
      <c r="B4" s="36"/>
      <c r="C4" s="37"/>
      <c r="D4" s="38"/>
      <c r="E4" s="37"/>
      <c r="F4" s="38"/>
      <c r="G4" s="37"/>
      <c r="J4" s="4" t="s">
        <v>1</v>
      </c>
      <c r="K4" s="1">
        <v>-8.9700000000000001E-4</v>
      </c>
      <c r="M4" s="4" t="s">
        <v>1</v>
      </c>
      <c r="N4" s="7">
        <v>5.6997140000000002</v>
      </c>
      <c r="P4" s="7">
        <v>3.325091</v>
      </c>
      <c r="Q4" s="7">
        <v>16.758669999999999</v>
      </c>
      <c r="R4" s="7">
        <v>80.941379999999995</v>
      </c>
      <c r="S4" s="7">
        <v>5.3987080000000001</v>
      </c>
      <c r="T4" s="7">
        <v>3.308983</v>
      </c>
      <c r="U4" s="7">
        <v>16.21762</v>
      </c>
      <c r="V4" s="7">
        <v>65.8</v>
      </c>
      <c r="W4" s="4">
        <v>5.7903089999999997</v>
      </c>
      <c r="X4" s="4">
        <v>3.4025159999999999</v>
      </c>
      <c r="Y4" s="4">
        <v>16.757390000000001</v>
      </c>
      <c r="Z4" s="4">
        <v>84.75</v>
      </c>
      <c r="AA4" s="4">
        <v>5.8156840000000001</v>
      </c>
      <c r="AB4" s="4">
        <v>3.2810760000000001</v>
      </c>
      <c r="AC4" s="4">
        <v>17.28312</v>
      </c>
      <c r="AD4" s="4">
        <v>73.133330000000001</v>
      </c>
      <c r="AE4" s="4">
        <v>5.8904189999999996</v>
      </c>
      <c r="AF4" s="4">
        <v>3.4009200000000002</v>
      </c>
      <c r="AG4" s="4">
        <v>17.283619999999999</v>
      </c>
      <c r="AH4" s="4">
        <v>70.474999999999994</v>
      </c>
      <c r="AI4" s="4">
        <v>5.6772609999999997</v>
      </c>
      <c r="AJ4" s="4">
        <v>3.2127080000000001</v>
      </c>
      <c r="AK4" s="4">
        <v>16.2805</v>
      </c>
      <c r="AL4" s="4">
        <v>106.0714</v>
      </c>
      <c r="AM4">
        <f t="shared" si="0"/>
        <v>1.7404159981430787</v>
      </c>
      <c r="AN4">
        <f t="shared" si="1"/>
        <v>1.2014970421543616</v>
      </c>
      <c r="AO4">
        <f t="shared" si="1"/>
        <v>2.818915736296522</v>
      </c>
      <c r="AP4">
        <f t="shared" si="1"/>
        <v>4.3937251889687952</v>
      </c>
      <c r="AQ4">
        <f t="shared" si="1"/>
        <v>1.6861596656839066</v>
      </c>
      <c r="AR4">
        <f t="shared" si="1"/>
        <v>1.1966408914225004</v>
      </c>
      <c r="AS4">
        <f t="shared" si="1"/>
        <v>2.7860983054919108</v>
      </c>
      <c r="AT4">
        <f t="shared" si="1"/>
        <v>4.1866198383312714</v>
      </c>
      <c r="AU4">
        <f t="shared" si="1"/>
        <v>1.7561856580365371</v>
      </c>
      <c r="AV4">
        <f t="shared" si="1"/>
        <v>1.2245151579571154</v>
      </c>
      <c r="AW4">
        <f t="shared" si="1"/>
        <v>2.8188393550034574</v>
      </c>
      <c r="AX4">
        <f t="shared" si="2"/>
        <v>4.43970574626056</v>
      </c>
      <c r="AY4">
        <f t="shared" si="2"/>
        <v>1.7605584058803061</v>
      </c>
      <c r="AZ4">
        <f t="shared" si="2"/>
        <v>1.188171417380304</v>
      </c>
      <c r="BA4">
        <f t="shared" si="2"/>
        <v>2.8497303026332728</v>
      </c>
      <c r="BB4">
        <f t="shared" si="2"/>
        <v>4.2922842135941677</v>
      </c>
      <c r="BC4">
        <f t="shared" si="2"/>
        <v>1.7733271326545643</v>
      </c>
      <c r="BD4">
        <f t="shared" si="2"/>
        <v>1.2240459832550159</v>
      </c>
      <c r="BE4">
        <f t="shared" si="2"/>
        <v>2.8497592321765293</v>
      </c>
      <c r="BF4">
        <f t="shared" si="2"/>
        <v>4.2552580370001758</v>
      </c>
      <c r="BG4">
        <f t="shared" si="2"/>
        <v>1.7364688981185605</v>
      </c>
      <c r="BH4">
        <f t="shared" si="3"/>
        <v>1.1671141952070485</v>
      </c>
      <c r="BI4">
        <f t="shared" si="3"/>
        <v>2.7899680726334868</v>
      </c>
      <c r="BJ4">
        <f t="shared" si="3"/>
        <v>4.6641124522612358</v>
      </c>
      <c r="BK4" t="s">
        <v>144</v>
      </c>
      <c r="BM4">
        <v>2011</v>
      </c>
      <c r="BO4">
        <v>2012</v>
      </c>
      <c r="BQ4">
        <v>2013</v>
      </c>
      <c r="BS4">
        <v>2014</v>
      </c>
      <c r="BU4">
        <v>2015</v>
      </c>
      <c r="BV4">
        <v>0.2</v>
      </c>
      <c r="BW4">
        <f>EXP($K$3*LN($BV4)+BV4*$K$4+O37)</f>
        <v>585.32325202028392</v>
      </c>
      <c r="BX4" s="39">
        <f t="shared" ref="BX4:BX67" si="5">$K$3+BV4*$K$4</f>
        <v>-2.9468899999999999E-2</v>
      </c>
      <c r="BY4" s="31"/>
      <c r="BZ4" s="31" t="s">
        <v>149</v>
      </c>
      <c r="CA4" s="39">
        <f>$K$6+2*$K$10*AM8+$K$13*AM5+$K$16*AM9+$K$17*AM10</f>
        <v>4.6448706047955104E-2</v>
      </c>
      <c r="CB4" s="39">
        <f t="shared" ref="CB4:CX4" si="6">$K$6+2*$K$10*AN8+$K$13*AN5+$K$16*AN9+$K$17*AN10</f>
        <v>4.6985459143507102E-2</v>
      </c>
      <c r="CC4" s="39">
        <f t="shared" si="6"/>
        <v>4.3341090575495296E-2</v>
      </c>
      <c r="CD4" s="39">
        <f t="shared" si="6"/>
        <v>4.0804993740275526E-2</v>
      </c>
      <c r="CE4" s="39">
        <f t="shared" si="6"/>
        <v>4.4017044289906146E-2</v>
      </c>
      <c r="CF4" s="39">
        <f t="shared" si="6"/>
        <v>4.4715942554733858E-2</v>
      </c>
      <c r="CG4" s="39">
        <f t="shared" si="6"/>
        <v>3.9863721535735162E-2</v>
      </c>
      <c r="CH4" s="39">
        <f t="shared" si="6"/>
        <v>3.4716807263328785E-2</v>
      </c>
      <c r="CI4" s="39">
        <f t="shared" si="6"/>
        <v>4.6874902818811313E-2</v>
      </c>
      <c r="CJ4" s="39">
        <f t="shared" si="6"/>
        <v>4.7360662935828468E-2</v>
      </c>
      <c r="CK4" s="39">
        <f t="shared" si="6"/>
        <v>4.41737091279292E-2</v>
      </c>
      <c r="CL4" s="39">
        <f t="shared" si="6"/>
        <v>3.6894550431679857E-2</v>
      </c>
      <c r="CM4" s="39">
        <f t="shared" si="6"/>
        <v>4.6720388879196814E-2</v>
      </c>
      <c r="CN4" s="39">
        <f t="shared" si="6"/>
        <v>4.711239203601103E-2</v>
      </c>
      <c r="CO4" s="39">
        <f t="shared" si="6"/>
        <v>4.4412053065008346E-2</v>
      </c>
      <c r="CP4" s="39">
        <f t="shared" si="6"/>
        <v>4.1851087448779911E-2</v>
      </c>
      <c r="CQ4" s="39">
        <f t="shared" si="6"/>
        <v>4.7088424069039E-2</v>
      </c>
      <c r="CR4" s="39">
        <f t="shared" si="6"/>
        <v>4.7626341505905889E-2</v>
      </c>
      <c r="CS4" s="39">
        <f t="shared" si="6"/>
        <v>4.4021215310508566E-2</v>
      </c>
      <c r="CT4" s="39">
        <f t="shared" si="6"/>
        <v>3.9049486160862512E-2</v>
      </c>
      <c r="CU4" s="39">
        <f t="shared" si="6"/>
        <v>4.8351125375881612E-2</v>
      </c>
      <c r="CV4" s="39">
        <f t="shared" si="6"/>
        <v>4.8942111250650823E-2</v>
      </c>
      <c r="CW4" s="39">
        <f t="shared" si="6"/>
        <v>4.4723738983535856E-2</v>
      </c>
      <c r="CX4" s="39">
        <f t="shared" si="6"/>
        <v>4.6011014389794574E-2</v>
      </c>
    </row>
    <row r="5" spans="1:102" ht="15" x14ac:dyDescent="0.15">
      <c r="A5" s="4" t="s">
        <v>56</v>
      </c>
      <c r="B5" s="36"/>
      <c r="C5" s="37"/>
      <c r="D5" s="38"/>
      <c r="E5" s="37"/>
      <c r="F5" s="38"/>
      <c r="G5" s="37"/>
      <c r="J5" s="4" t="s">
        <v>56</v>
      </c>
      <c r="K5" s="1">
        <v>-4.5621599999999998E-2</v>
      </c>
      <c r="M5" s="4" t="s">
        <v>2</v>
      </c>
      <c r="N5" s="7">
        <v>19.75299</v>
      </c>
      <c r="O5" s="39">
        <f>K5*AM5</f>
        <v>-0.13610314156182607</v>
      </c>
      <c r="P5" s="7">
        <v>21.486319999999999</v>
      </c>
      <c r="Q5" s="7">
        <v>10.86927</v>
      </c>
      <c r="R5" s="7">
        <v>8.5597539999999999</v>
      </c>
      <c r="S5" s="7">
        <v>20.79205</v>
      </c>
      <c r="T5" s="7">
        <v>22.42306</v>
      </c>
      <c r="U5" s="7">
        <v>11.99973</v>
      </c>
      <c r="V5" s="7">
        <v>5.7774530000000004</v>
      </c>
      <c r="W5" s="4">
        <v>20.192440000000001</v>
      </c>
      <c r="X5" s="4">
        <v>22.10378</v>
      </c>
      <c r="Y5" s="4">
        <v>10.883330000000001</v>
      </c>
      <c r="Z5" s="4">
        <v>3.6597650000000002</v>
      </c>
      <c r="AA5" s="4">
        <v>19.12368</v>
      </c>
      <c r="AB5" s="4">
        <v>20.964449999999999</v>
      </c>
      <c r="AC5" s="4">
        <v>10.1305</v>
      </c>
      <c r="AD5" s="4">
        <v>5.0297369999999999</v>
      </c>
      <c r="AE5" s="4">
        <v>18.738669999999999</v>
      </c>
      <c r="AF5" s="4">
        <v>20.349820000000001</v>
      </c>
      <c r="AG5" s="4">
        <v>10.349309999999999</v>
      </c>
      <c r="AH5" s="4">
        <v>13.386279999999999</v>
      </c>
      <c r="AI5" s="4">
        <v>19.510929999999998</v>
      </c>
      <c r="AJ5" s="4">
        <v>21.16516</v>
      </c>
      <c r="AK5" s="4">
        <v>10.6996</v>
      </c>
      <c r="AL5" s="4">
        <v>10.45933</v>
      </c>
      <c r="AM5">
        <f t="shared" si="0"/>
        <v>2.9833048722935205</v>
      </c>
      <c r="AN5">
        <f t="shared" si="1"/>
        <v>3.0674164535524153</v>
      </c>
      <c r="AO5">
        <f t="shared" si="1"/>
        <v>2.3859395415642575</v>
      </c>
      <c r="AP5">
        <f t="shared" si="1"/>
        <v>2.1470714514229403</v>
      </c>
      <c r="AQ5">
        <f t="shared" si="1"/>
        <v>3.0345707021073633</v>
      </c>
      <c r="AR5">
        <f t="shared" si="1"/>
        <v>3.1100898936117445</v>
      </c>
      <c r="AS5">
        <f t="shared" si="1"/>
        <v>2.4848841495348717</v>
      </c>
      <c r="AT5">
        <f t="shared" si="1"/>
        <v>1.7539629281268188</v>
      </c>
      <c r="AU5">
        <f t="shared" si="1"/>
        <v>3.0053082769296275</v>
      </c>
      <c r="AV5">
        <f t="shared" si="1"/>
        <v>3.0957486346218923</v>
      </c>
      <c r="AW5">
        <f t="shared" si="1"/>
        <v>2.38723226077557</v>
      </c>
      <c r="AX5">
        <f t="shared" si="2"/>
        <v>1.2973989377016022</v>
      </c>
      <c r="AY5">
        <f t="shared" si="2"/>
        <v>2.9509273577227937</v>
      </c>
      <c r="AZ5">
        <f t="shared" si="2"/>
        <v>3.0428281460787465</v>
      </c>
      <c r="BA5">
        <f t="shared" si="2"/>
        <v>2.3155506753840687</v>
      </c>
      <c r="BB5">
        <f t="shared" si="2"/>
        <v>1.6153676964623664</v>
      </c>
      <c r="BC5">
        <f t="shared" si="2"/>
        <v>2.9305893031070704</v>
      </c>
      <c r="BD5">
        <f t="shared" si="2"/>
        <v>3.0130720666406399</v>
      </c>
      <c r="BE5">
        <f t="shared" si="2"/>
        <v>2.3369198508223903</v>
      </c>
      <c r="BF5">
        <f t="shared" si="2"/>
        <v>2.5942303018360486</v>
      </c>
      <c r="BG5">
        <f t="shared" si="2"/>
        <v>2.9709748213615779</v>
      </c>
      <c r="BH5">
        <f t="shared" si="3"/>
        <v>3.0523564335946793</v>
      </c>
      <c r="BI5">
        <f t="shared" si="3"/>
        <v>2.3702063575915222</v>
      </c>
      <c r="BJ5">
        <f t="shared" si="3"/>
        <v>2.3474944030479765</v>
      </c>
      <c r="BK5">
        <f>$K$5*AM5</f>
        <v>-0.13610314156182607</v>
      </c>
      <c r="BM5">
        <f>$K$5*AQ5</f>
        <v>-0.13844197074326128</v>
      </c>
      <c r="BO5">
        <f>$K$5*AU5</f>
        <v>-0.13710697208677269</v>
      </c>
      <c r="BQ5">
        <f>$K$5*AY5</f>
        <v>-0.1346260275430862</v>
      </c>
      <c r="BS5">
        <f>$K$5*BC5</f>
        <v>-0.13369817295062952</v>
      </c>
      <c r="BU5">
        <f>$K$5*BG5</f>
        <v>-0.13554062491022936</v>
      </c>
      <c r="BV5">
        <v>0.3</v>
      </c>
      <c r="BW5">
        <f t="shared" ref="BW5:BW68" si="7">EXP($K$3*LN($BV5)+BV5*$K$4+$O$37)</f>
        <v>578.36126067279361</v>
      </c>
      <c r="BX5" s="39">
        <f t="shared" si="5"/>
        <v>-2.9558600000000001E-2</v>
      </c>
      <c r="BY5" s="31"/>
      <c r="BZ5" s="31" t="s">
        <v>150</v>
      </c>
      <c r="CA5" s="39">
        <f>$K$7+2*$K$11*AM9+$K$14*AM5+$K$16*AM8+$K$18*AM10</f>
        <v>1.1904063169591091E-2</v>
      </c>
      <c r="CB5" s="39">
        <f t="shared" ref="CB5:CX5" si="8">$K$7+2*$K$11*AN9+$K$14*AN5+$K$16*AN8+$K$18*AN10</f>
        <v>1.169637548237429E-2</v>
      </c>
      <c r="CC5" s="39">
        <f t="shared" si="8"/>
        <v>1.3299358559953114E-2</v>
      </c>
      <c r="CD5" s="39">
        <f t="shared" si="8"/>
        <v>1.4118267782215753E-2</v>
      </c>
      <c r="CE5" s="39">
        <f t="shared" si="8"/>
        <v>1.1592539636838185E-2</v>
      </c>
      <c r="CF5" s="39">
        <f t="shared" si="8"/>
        <v>1.1374641532943146E-2</v>
      </c>
      <c r="CG5" s="39">
        <f t="shared" si="8"/>
        <v>1.3039058583927385E-2</v>
      </c>
      <c r="CH5" s="39">
        <f t="shared" si="8"/>
        <v>1.461234081948958E-2</v>
      </c>
      <c r="CI5" s="39">
        <f t="shared" si="8"/>
        <v>1.1744800382076948E-2</v>
      </c>
      <c r="CJ5" s="39">
        <f t="shared" si="8"/>
        <v>1.1525863664591294E-2</v>
      </c>
      <c r="CK5" s="39">
        <f t="shared" si="8"/>
        <v>1.3161569976251309E-2</v>
      </c>
      <c r="CL5" s="39">
        <f t="shared" si="8"/>
        <v>1.5979077703966643E-2</v>
      </c>
      <c r="CM5" s="39">
        <f t="shared" si="8"/>
        <v>1.2010031427172684E-2</v>
      </c>
      <c r="CN5" s="39">
        <f t="shared" si="8"/>
        <v>1.1798039965681266E-2</v>
      </c>
      <c r="CO5" s="39">
        <f t="shared" si="8"/>
        <v>1.3420505272784907E-2</v>
      </c>
      <c r="CP5" s="39">
        <f t="shared" si="8"/>
        <v>1.5054170665397201E-2</v>
      </c>
      <c r="CQ5" s="39">
        <f t="shared" si="8"/>
        <v>1.2199430499853748E-2</v>
      </c>
      <c r="CR5" s="39">
        <f t="shared" si="8"/>
        <v>1.2001348873789031E-2</v>
      </c>
      <c r="CS5" s="39">
        <f t="shared" si="8"/>
        <v>1.3552254727686458E-2</v>
      </c>
      <c r="CT5" s="39">
        <f t="shared" si="8"/>
        <v>1.3617432587130836E-2</v>
      </c>
      <c r="CU5" s="39">
        <f t="shared" si="8"/>
        <v>1.204026748906627E-2</v>
      </c>
      <c r="CV5" s="39">
        <f t="shared" si="8"/>
        <v>1.1843306827335818E-2</v>
      </c>
      <c r="CW5" s="39">
        <f t="shared" si="8"/>
        <v>1.343619579575463E-2</v>
      </c>
      <c r="CX5" s="39">
        <f t="shared" si="8"/>
        <v>1.3420469561786519E-2</v>
      </c>
    </row>
    <row r="6" spans="1:102" ht="15" x14ac:dyDescent="0.15">
      <c r="A6" s="4" t="s">
        <v>52</v>
      </c>
      <c r="B6" s="36"/>
      <c r="C6" s="37"/>
      <c r="D6" s="38"/>
      <c r="E6" s="37"/>
      <c r="F6" s="38"/>
      <c r="G6" s="37"/>
      <c r="J6" s="4" t="s">
        <v>52</v>
      </c>
      <c r="K6" s="1">
        <v>-0.1399939</v>
      </c>
      <c r="M6" s="4" t="s">
        <v>3</v>
      </c>
      <c r="N6" s="7">
        <v>19.515370000000001</v>
      </c>
      <c r="O6" s="39"/>
      <c r="P6" s="7">
        <v>21.238479999999999</v>
      </c>
      <c r="Q6" s="7">
        <v>10.6965</v>
      </c>
      <c r="R6" s="7">
        <v>7.7181189999999997</v>
      </c>
      <c r="S6" s="7">
        <v>20.502610000000001</v>
      </c>
      <c r="T6" s="7">
        <v>22.13006</v>
      </c>
      <c r="U6" s="7">
        <v>11.731159999999999</v>
      </c>
      <c r="V6" s="7">
        <v>5.3655520000000001</v>
      </c>
      <c r="W6" s="4">
        <v>19.950589999999998</v>
      </c>
      <c r="X6" s="4">
        <v>21.839749999999999</v>
      </c>
      <c r="Y6" s="4">
        <v>10.75759</v>
      </c>
      <c r="Z6" s="4">
        <v>2.897999</v>
      </c>
      <c r="AA6" s="4">
        <v>18.84141</v>
      </c>
      <c r="AB6" s="4">
        <v>20.665849999999999</v>
      </c>
      <c r="AC6" s="4">
        <v>9.9504429999999999</v>
      </c>
      <c r="AD6" s="4">
        <v>3.700447</v>
      </c>
      <c r="AE6" s="4">
        <v>18.562139999999999</v>
      </c>
      <c r="AF6" s="4">
        <v>20.163689999999999</v>
      </c>
      <c r="AG6" s="4">
        <v>10.239739999999999</v>
      </c>
      <c r="AH6" s="4">
        <v>12.633699999999999</v>
      </c>
      <c r="AI6" s="4">
        <v>19.341550000000002</v>
      </c>
      <c r="AJ6" s="4">
        <v>20.997589999999999</v>
      </c>
      <c r="AK6" s="4">
        <v>10.539059999999999</v>
      </c>
      <c r="AL6" s="4">
        <v>9.6427119999999995</v>
      </c>
      <c r="AM6">
        <f t="shared" si="0"/>
        <v>2.9712023602273763</v>
      </c>
      <c r="BV6">
        <v>0.4</v>
      </c>
      <c r="BW6">
        <f t="shared" si="7"/>
        <v>573.45698410333705</v>
      </c>
      <c r="BX6" s="39">
        <f t="shared" si="5"/>
        <v>-2.9648299999999999E-2</v>
      </c>
      <c r="BY6" s="31"/>
      <c r="BZ6" s="31" t="s">
        <v>151</v>
      </c>
      <c r="CA6" s="39">
        <f>(1+2*($K$13/2-(CA4/CA3)*$K$9-(CA3/CA4)*$K$10)*((CA3+CA4)^(-1)))^(-1)</f>
        <v>2.7823312612996869</v>
      </c>
      <c r="CB6" s="39">
        <f t="shared" ref="CB6:CX6" si="9">(1+2*($K$13/2-(CB4/CB3)*$K$9-(CB3/CB4)*$K$10)*((CB3+CB4)^(-1)))^(-1)</f>
        <v>2.5218951740229518</v>
      </c>
      <c r="CC6" s="39">
        <f t="shared" si="9"/>
        <v>-3.6979699483124477</v>
      </c>
      <c r="CD6" s="39">
        <f t="shared" si="9"/>
        <v>-0.77515692646588596</v>
      </c>
      <c r="CE6" s="39">
        <f t="shared" si="9"/>
        <v>2.620271928721603</v>
      </c>
      <c r="CF6" s="39">
        <f t="shared" si="9"/>
        <v>2.4279670589705264</v>
      </c>
      <c r="CG6" s="39">
        <f t="shared" si="9"/>
        <v>-15.094389116738638</v>
      </c>
      <c r="CH6" s="39">
        <f t="shared" si="9"/>
        <v>7.9275654222901414E-3</v>
      </c>
      <c r="CI6" s="39">
        <f t="shared" si="9"/>
        <v>2.6826869576191421</v>
      </c>
      <c r="CJ6" s="39">
        <f t="shared" si="9"/>
        <v>2.4373515913256352</v>
      </c>
      <c r="CK6" s="39">
        <f t="shared" si="9"/>
        <v>-3.9350390186666386</v>
      </c>
      <c r="CL6" s="39">
        <f t="shared" si="9"/>
        <v>0.22181577625532972</v>
      </c>
      <c r="CM6" s="39">
        <f t="shared" si="9"/>
        <v>2.9134484062586794</v>
      </c>
      <c r="CN6" s="39">
        <f t="shared" si="9"/>
        <v>2.5920676849017954</v>
      </c>
      <c r="CO6" s="39">
        <f t="shared" si="9"/>
        <v>-2.1956390386666098</v>
      </c>
      <c r="CP6" s="39">
        <f t="shared" si="9"/>
        <v>0.12590158364013004</v>
      </c>
      <c r="CQ6" s="39">
        <f t="shared" si="9"/>
        <v>3.0405053242774667</v>
      </c>
      <c r="CR6" s="39">
        <f t="shared" si="9"/>
        <v>2.7005710486029497</v>
      </c>
      <c r="CS6" s="39">
        <f t="shared" si="9"/>
        <v>-2.3813145141098135</v>
      </c>
      <c r="CT6" s="39">
        <f t="shared" si="9"/>
        <v>48.118937101358114</v>
      </c>
      <c r="CU6" s="39">
        <f t="shared" si="9"/>
        <v>2.8371896656475286</v>
      </c>
      <c r="CV6" s="39">
        <f t="shared" si="9"/>
        <v>2.5607534445157265</v>
      </c>
      <c r="CW6" s="39">
        <f t="shared" si="9"/>
        <v>-3.0348033668043621</v>
      </c>
      <c r="CX6" s="39">
        <f t="shared" si="9"/>
        <v>-2.5706157965714125</v>
      </c>
    </row>
    <row r="7" spans="1:102" ht="15" x14ac:dyDescent="0.15">
      <c r="A7" s="4" t="s">
        <v>54</v>
      </c>
      <c r="B7" s="36"/>
      <c r="C7" s="37"/>
      <c r="D7" s="38"/>
      <c r="E7" s="37"/>
      <c r="F7" s="38"/>
      <c r="G7" s="37"/>
      <c r="J7" s="4" t="s">
        <v>54</v>
      </c>
      <c r="K7" s="1">
        <v>2.1020299999999999E-2</v>
      </c>
      <c r="M7" s="4" t="s">
        <v>4</v>
      </c>
      <c r="N7" s="7">
        <v>0.23961879999999999</v>
      </c>
      <c r="O7" s="39"/>
      <c r="P7" s="7">
        <v>0.24984580000000001</v>
      </c>
      <c r="Q7" s="7">
        <v>0.17477110000000001</v>
      </c>
      <c r="R7" s="7">
        <v>0.84363489999999997</v>
      </c>
      <c r="S7" s="7">
        <v>0.2914428</v>
      </c>
      <c r="T7" s="7">
        <v>0.29500090000000001</v>
      </c>
      <c r="U7" s="7">
        <v>0.27057959999999998</v>
      </c>
      <c r="V7" s="7">
        <v>0.41390139999999997</v>
      </c>
      <c r="W7" s="4">
        <v>0.24384990000000001</v>
      </c>
      <c r="X7" s="4">
        <v>0.26602920000000002</v>
      </c>
      <c r="Y7" s="4">
        <v>0.1277385</v>
      </c>
      <c r="Z7" s="4">
        <v>0.76376580000000005</v>
      </c>
      <c r="AA7" s="4">
        <v>0.2842673</v>
      </c>
      <c r="AB7" s="4">
        <v>0.30060360000000003</v>
      </c>
      <c r="AC7" s="4">
        <v>0.18205869999999999</v>
      </c>
      <c r="AD7" s="4">
        <v>1.3312900000000001</v>
      </c>
      <c r="AE7" s="4">
        <v>0.1785321</v>
      </c>
      <c r="AF7" s="4">
        <v>0.18813640000000001</v>
      </c>
      <c r="AG7" s="4">
        <v>0.11157549999999999</v>
      </c>
      <c r="AH7" s="4">
        <v>0.75458210000000003</v>
      </c>
      <c r="AI7" s="4">
        <v>0.17138249999999999</v>
      </c>
      <c r="AJ7" s="4">
        <v>0.16956840000000001</v>
      </c>
      <c r="AK7" s="4">
        <v>0.16253429999999999</v>
      </c>
      <c r="AL7" s="4">
        <v>0.81862060000000003</v>
      </c>
      <c r="AM7">
        <f t="shared" si="0"/>
        <v>-1.428705951712145</v>
      </c>
      <c r="BV7">
        <v>0.5</v>
      </c>
      <c r="BW7">
        <f t="shared" si="7"/>
        <v>569.67012474748799</v>
      </c>
      <c r="BX7" s="39">
        <f t="shared" si="5"/>
        <v>-2.9738000000000001E-2</v>
      </c>
      <c r="BY7" s="31"/>
      <c r="BZ7" s="31" t="s">
        <v>152</v>
      </c>
      <c r="CA7" s="39">
        <f>(1+2*($K$14/2-(CA5/CA3)*$K$9-(CA3/CA5)*$K$11)*((CA3+CA5)^(-1)))^(-1)</f>
        <v>1.5458327406770105</v>
      </c>
      <c r="CB7" s="39">
        <f t="shared" ref="CB7:CX7" si="10">(1+2*($K$14/2-(CB5/CB3)*$K$9-(CB3/CB5)*$K$11)*((CB3+CB5)^(-1)))^(-1)</f>
        <v>1.4873462855544295</v>
      </c>
      <c r="CC7" s="39">
        <f t="shared" si="10"/>
        <v>6.7446113828629377</v>
      </c>
      <c r="CD7" s="39">
        <f t="shared" si="10"/>
        <v>-1.2993666809861009</v>
      </c>
      <c r="CE7" s="39">
        <f t="shared" si="10"/>
        <v>1.4992258711906894</v>
      </c>
      <c r="CF7" s="39">
        <f t="shared" si="10"/>
        <v>1.4554663726650792</v>
      </c>
      <c r="CG7" s="39">
        <f t="shared" si="10"/>
        <v>3.1823719076287134</v>
      </c>
      <c r="CH7" s="39">
        <f t="shared" si="10"/>
        <v>7.8737301860478375E-3</v>
      </c>
      <c r="CI7" s="39">
        <f t="shared" si="10"/>
        <v>1.5241980047613974</v>
      </c>
      <c r="CJ7" s="39">
        <f t="shared" si="10"/>
        <v>1.4676249448122374</v>
      </c>
      <c r="CK7" s="39">
        <f t="shared" si="10"/>
        <v>6.0155471793524793</v>
      </c>
      <c r="CL7" s="39">
        <f t="shared" si="10"/>
        <v>8.8805002007462649E-2</v>
      </c>
      <c r="CM7" s="39">
        <f t="shared" si="10"/>
        <v>1.5749946505085812</v>
      </c>
      <c r="CN7" s="39">
        <f t="shared" si="10"/>
        <v>1.5046307398743755</v>
      </c>
      <c r="CO7" s="39">
        <f t="shared" si="10"/>
        <v>-231.09201655059189</v>
      </c>
      <c r="CP7" s="39">
        <f t="shared" si="10"/>
        <v>0.10617130244822495</v>
      </c>
      <c r="CQ7" s="39">
        <f t="shared" si="10"/>
        <v>1.6033283667763321</v>
      </c>
      <c r="CR7" s="39">
        <f t="shared" si="10"/>
        <v>1.5318613642038281</v>
      </c>
      <c r="CS7" s="39">
        <f t="shared" si="10"/>
        <v>48.049334334928346</v>
      </c>
      <c r="CT7" s="39">
        <f t="shared" si="10"/>
        <v>2.6552767990312898</v>
      </c>
      <c r="CU7" s="39">
        <f t="shared" si="10"/>
        <v>1.5633100000990827</v>
      </c>
      <c r="CV7" s="39">
        <f t="shared" si="10"/>
        <v>1.5024005183025961</v>
      </c>
      <c r="CW7" s="39">
        <f t="shared" si="10"/>
        <v>9.9870322112628696</v>
      </c>
      <c r="CX7" s="39">
        <f t="shared" si="10"/>
        <v>18.166472969230828</v>
      </c>
    </row>
    <row r="8" spans="1:102" ht="15" x14ac:dyDescent="0.15">
      <c r="A8" s="4" t="s">
        <v>48</v>
      </c>
      <c r="B8" s="36"/>
      <c r="C8" s="37"/>
      <c r="D8" s="38"/>
      <c r="E8" s="37"/>
      <c r="F8" s="38"/>
      <c r="G8" s="37"/>
      <c r="J8" s="4" t="s">
        <v>48</v>
      </c>
      <c r="K8" s="1">
        <v>-0.243481</v>
      </c>
      <c r="M8" s="4" t="s">
        <v>5</v>
      </c>
      <c r="N8" s="7">
        <v>165.11349999999999</v>
      </c>
      <c r="O8" s="39">
        <f t="shared" ref="O8:O20" si="11">K6*AM8</f>
        <v>-0.71489748580715118</v>
      </c>
      <c r="P8" s="7">
        <v>167.13399999999999</v>
      </c>
      <c r="Q8" s="7">
        <v>155.14670000000001</v>
      </c>
      <c r="R8" s="7">
        <v>131.11699999999999</v>
      </c>
      <c r="S8" s="7">
        <v>152.78919999999999</v>
      </c>
      <c r="T8" s="7">
        <v>154.20160000000001</v>
      </c>
      <c r="U8" s="7">
        <v>145.4941</v>
      </c>
      <c r="V8" s="7">
        <v>110.3916</v>
      </c>
      <c r="W8" s="4">
        <v>170.3254</v>
      </c>
      <c r="X8" s="4">
        <v>171.87010000000001</v>
      </c>
      <c r="Y8" s="4">
        <v>163.1636</v>
      </c>
      <c r="Z8" s="4">
        <v>125.1247</v>
      </c>
      <c r="AA8" s="4">
        <v>166.59989999999999</v>
      </c>
      <c r="AB8" s="4">
        <v>168.51820000000001</v>
      </c>
      <c r="AC8" s="4">
        <v>157.4451</v>
      </c>
      <c r="AD8" s="4">
        <v>140.56790000000001</v>
      </c>
      <c r="AE8" s="4">
        <v>167.36680000000001</v>
      </c>
      <c r="AF8" s="4">
        <v>170.1918</v>
      </c>
      <c r="AG8" s="4">
        <v>153.7799</v>
      </c>
      <c r="AH8" s="4">
        <v>117.70740000000001</v>
      </c>
      <c r="AI8" s="4">
        <v>172.55199999999999</v>
      </c>
      <c r="AJ8" s="4">
        <v>175.51480000000001</v>
      </c>
      <c r="AK8" s="4">
        <v>156.8501</v>
      </c>
      <c r="AL8" s="4">
        <v>153.6086</v>
      </c>
      <c r="AM8">
        <f t="shared" si="0"/>
        <v>5.1066331162082861</v>
      </c>
      <c r="AN8">
        <f t="shared" ref="AN8:AW10" si="12">LN(P8)</f>
        <v>5.1187958858794005</v>
      </c>
      <c r="AO8">
        <f t="shared" si="12"/>
        <v>5.044371120929223</v>
      </c>
      <c r="AP8">
        <f t="shared" si="12"/>
        <v>4.8760900543690688</v>
      </c>
      <c r="AQ8">
        <f t="shared" si="12"/>
        <v>5.0290591936061544</v>
      </c>
      <c r="AR8">
        <f t="shared" si="12"/>
        <v>5.0382608372102871</v>
      </c>
      <c r="AS8">
        <f t="shared" si="12"/>
        <v>4.9801355359612023</v>
      </c>
      <c r="AT8">
        <f t="shared" si="12"/>
        <v>4.7040340439917134</v>
      </c>
      <c r="AU8">
        <f t="shared" si="12"/>
        <v>5.1377107251084642</v>
      </c>
      <c r="AV8">
        <f t="shared" si="12"/>
        <v>5.1467389589235353</v>
      </c>
      <c r="AW8">
        <f t="shared" si="12"/>
        <v>5.0947533784373755</v>
      </c>
      <c r="AX8">
        <f t="shared" ref="AX8:BG10" si="13">LN(Z8)</f>
        <v>4.8293108400301126</v>
      </c>
      <c r="AY8">
        <f t="shared" si="13"/>
        <v>5.1155951294924664</v>
      </c>
      <c r="AZ8">
        <f t="shared" si="13"/>
        <v>5.127043755828991</v>
      </c>
      <c r="BA8">
        <f t="shared" si="13"/>
        <v>5.0590768260719745</v>
      </c>
      <c r="BB8">
        <f t="shared" si="13"/>
        <v>4.9456906460558727</v>
      </c>
      <c r="BC8">
        <f t="shared" si="13"/>
        <v>5.1201878110262857</v>
      </c>
      <c r="BD8">
        <f t="shared" si="13"/>
        <v>5.1369260363652511</v>
      </c>
      <c r="BE8">
        <f t="shared" si="13"/>
        <v>5.0355223593242027</v>
      </c>
      <c r="BF8">
        <f t="shared" si="13"/>
        <v>4.7682018839976195</v>
      </c>
      <c r="BG8">
        <f t="shared" si="13"/>
        <v>5.1506986403200727</v>
      </c>
      <c r="BH8">
        <f t="shared" ref="BH8:BQ10" si="14">LN(AJ8)</f>
        <v>5.1677233698346354</v>
      </c>
      <c r="BI8">
        <f t="shared" si="14"/>
        <v>5.0552905721882846</v>
      </c>
      <c r="BJ8">
        <f t="shared" si="14"/>
        <v>5.0344078087295472</v>
      </c>
      <c r="BK8">
        <f>$K$6*AM8</f>
        <v>-0.71489748580715118</v>
      </c>
      <c r="BM8">
        <f>$K$6*AQ8</f>
        <v>-0.70403760984378061</v>
      </c>
      <c r="BO8">
        <f>$K$6*AU8</f>
        <v>-0.71924816147976189</v>
      </c>
      <c r="BQ8">
        <f>$K$6*AY8</f>
        <v>-0.71615211299865544</v>
      </c>
      <c r="BS8">
        <f>$K$6*BC8</f>
        <v>-0.71679506039803276</v>
      </c>
      <c r="BU8">
        <f>$K$6*BG8</f>
        <v>-0.72106639038310427</v>
      </c>
      <c r="BV8">
        <v>0.6</v>
      </c>
      <c r="BW8">
        <f t="shared" si="7"/>
        <v>566.58530833933685</v>
      </c>
      <c r="BX8" s="39">
        <f t="shared" si="5"/>
        <v>-2.9827699999999999E-2</v>
      </c>
      <c r="BY8" s="31"/>
      <c r="BZ8" s="31" t="s">
        <v>153</v>
      </c>
      <c r="CA8" s="39">
        <f>(1+2*($K$1/2-(CA4/CA5)*$K$11-(CA5/CA4)*$K$10)*((CA4+CA5)^(-1)))^(-1)</f>
        <v>1.2293660758542782</v>
      </c>
      <c r="CB8" s="39">
        <f t="shared" ref="CB8:CX8" si="15">(1+2*($K$1/2-(CB4/CB5)*$K$11-(CB5/CB4)*$K$10)*((CB4+CB5)^(-1)))^(-1)</f>
        <v>1.228062282982737</v>
      </c>
      <c r="CC8" s="39">
        <f t="shared" si="15"/>
        <v>1.2417220188745557</v>
      </c>
      <c r="CD8" s="39">
        <f t="shared" si="15"/>
        <v>1.2595294887700581</v>
      </c>
      <c r="CE8" s="39">
        <f t="shared" si="15"/>
        <v>1.2433881527704558</v>
      </c>
      <c r="CF8" s="39">
        <f t="shared" si="15"/>
        <v>1.2408960121796342</v>
      </c>
      <c r="CG8" s="39">
        <f t="shared" si="15"/>
        <v>1.2673774076312188</v>
      </c>
      <c r="CH8" s="39">
        <f t="shared" si="15"/>
        <v>1.3266534805024175</v>
      </c>
      <c r="CI8" s="39">
        <f t="shared" si="15"/>
        <v>1.2282771359159006</v>
      </c>
      <c r="CJ8" s="39">
        <f t="shared" si="15"/>
        <v>1.2274660627849903</v>
      </c>
      <c r="CK8" s="39">
        <f t="shared" si="15"/>
        <v>1.2368403973771689</v>
      </c>
      <c r="CL8" s="39">
        <f t="shared" si="15"/>
        <v>1.3033122207952592</v>
      </c>
      <c r="CM8" s="39">
        <f t="shared" si="15"/>
        <v>1.2275405302317843</v>
      </c>
      <c r="CN8" s="39">
        <f t="shared" si="15"/>
        <v>1.2269011798227429</v>
      </c>
      <c r="CO8" s="39">
        <f t="shared" si="15"/>
        <v>1.2348883804714497</v>
      </c>
      <c r="CP8" s="39">
        <f t="shared" si="15"/>
        <v>1.2517877661153816</v>
      </c>
      <c r="CQ8" s="39">
        <f t="shared" si="15"/>
        <v>1.2248934011308898</v>
      </c>
      <c r="CR8" s="39">
        <f t="shared" si="15"/>
        <v>1.2234946064618775</v>
      </c>
      <c r="CS8" s="39">
        <f t="shared" si="15"/>
        <v>1.2370309769840684</v>
      </c>
      <c r="CT8" s="39">
        <f t="shared" si="15"/>
        <v>1.2744519952055586</v>
      </c>
      <c r="CU8" s="39">
        <f t="shared" si="15"/>
        <v>1.2201805673388872</v>
      </c>
      <c r="CV8" s="39">
        <f t="shared" si="15"/>
        <v>1.2189170395673485</v>
      </c>
      <c r="CW8" s="39">
        <f t="shared" si="15"/>
        <v>1.2330207177986638</v>
      </c>
      <c r="CX8" s="39">
        <f t="shared" si="15"/>
        <v>1.2258850807358224</v>
      </c>
    </row>
    <row r="9" spans="1:102" ht="15" x14ac:dyDescent="0.15">
      <c r="A9" s="4" t="s">
        <v>59</v>
      </c>
      <c r="B9" s="36"/>
      <c r="C9" s="37"/>
      <c r="D9" s="38"/>
      <c r="E9" s="37"/>
      <c r="F9" s="38"/>
      <c r="G9" s="37"/>
      <c r="J9" s="4" t="s">
        <v>59</v>
      </c>
      <c r="K9" s="1">
        <v>1.31053E-2</v>
      </c>
      <c r="M9" s="4" t="s">
        <v>6</v>
      </c>
      <c r="N9" s="7">
        <v>117.1956</v>
      </c>
      <c r="O9" s="39">
        <f t="shared" si="11"/>
        <v>0.10013743704927276</v>
      </c>
      <c r="P9" s="7">
        <v>115.8156</v>
      </c>
      <c r="Q9" s="7">
        <v>124.13200000000001</v>
      </c>
      <c r="R9" s="7">
        <v>133.43289999999999</v>
      </c>
      <c r="S9" s="7">
        <v>90.976169999999996</v>
      </c>
      <c r="T9" s="7">
        <v>88.166210000000007</v>
      </c>
      <c r="U9" s="7">
        <v>106.45740000000001</v>
      </c>
      <c r="V9" s="7">
        <v>86.070300000000003</v>
      </c>
      <c r="W9" s="4">
        <v>111.3488</v>
      </c>
      <c r="X9" s="4">
        <v>109.7632</v>
      </c>
      <c r="Y9" s="4">
        <v>118.922</v>
      </c>
      <c r="Z9" s="4">
        <v>138.19370000000001</v>
      </c>
      <c r="AA9" s="4">
        <v>122.2174</v>
      </c>
      <c r="AB9" s="4">
        <v>121.4019</v>
      </c>
      <c r="AC9" s="4">
        <v>126.12479999999999</v>
      </c>
      <c r="AD9" s="4">
        <v>132.48320000000001</v>
      </c>
      <c r="AE9" s="4">
        <v>137.38919999999999</v>
      </c>
      <c r="AF9" s="4">
        <v>136.9194</v>
      </c>
      <c r="AG9" s="4">
        <v>139.35290000000001</v>
      </c>
      <c r="AH9" s="4">
        <v>156.2517</v>
      </c>
      <c r="AI9" s="4">
        <v>135.6636</v>
      </c>
      <c r="AJ9" s="4">
        <v>135.2396</v>
      </c>
      <c r="AK9" s="4">
        <v>138.08109999999999</v>
      </c>
      <c r="AL9" s="4">
        <v>132.51230000000001</v>
      </c>
      <c r="AM9">
        <f t="shared" si="0"/>
        <v>4.7638443337760528</v>
      </c>
      <c r="AN9">
        <f t="shared" si="12"/>
        <v>4.7519992710915471</v>
      </c>
      <c r="AO9">
        <f t="shared" si="12"/>
        <v>4.8213455155385549</v>
      </c>
      <c r="AP9">
        <f t="shared" si="12"/>
        <v>4.8935987297608179</v>
      </c>
      <c r="AQ9">
        <f t="shared" si="12"/>
        <v>4.5105976040915357</v>
      </c>
      <c r="AR9">
        <f t="shared" si="12"/>
        <v>4.4792237830327091</v>
      </c>
      <c r="AS9">
        <f t="shared" si="12"/>
        <v>4.6677449051281403</v>
      </c>
      <c r="AT9">
        <f t="shared" si="12"/>
        <v>4.455164404190338</v>
      </c>
      <c r="AU9">
        <f t="shared" si="12"/>
        <v>4.71266761681549</v>
      </c>
      <c r="AV9">
        <f t="shared" si="12"/>
        <v>4.6983253180715412</v>
      </c>
      <c r="AW9">
        <f t="shared" si="12"/>
        <v>4.7784678160174021</v>
      </c>
      <c r="AX9">
        <f t="shared" si="13"/>
        <v>4.9286563241874006</v>
      </c>
      <c r="AY9">
        <f t="shared" si="13"/>
        <v>4.805801426126437</v>
      </c>
      <c r="AZ9">
        <f t="shared" si="13"/>
        <v>4.7991065292442769</v>
      </c>
      <c r="BA9">
        <f t="shared" si="13"/>
        <v>4.8372718929440719</v>
      </c>
      <c r="BB9">
        <f t="shared" si="13"/>
        <v>4.8864558449346038</v>
      </c>
      <c r="BC9">
        <f t="shared" si="13"/>
        <v>4.9228177740788137</v>
      </c>
      <c r="BD9">
        <f t="shared" si="13"/>
        <v>4.9193924315314366</v>
      </c>
      <c r="BE9">
        <f t="shared" si="13"/>
        <v>4.9370095646191992</v>
      </c>
      <c r="BF9">
        <f t="shared" si="13"/>
        <v>5.0514681685573244</v>
      </c>
      <c r="BG9">
        <f t="shared" si="13"/>
        <v>4.910178292096397</v>
      </c>
      <c r="BH9">
        <f t="shared" si="14"/>
        <v>4.9070480201304898</v>
      </c>
      <c r="BI9">
        <f t="shared" si="14"/>
        <v>4.9278411936996784</v>
      </c>
      <c r="BJ9">
        <f t="shared" si="14"/>
        <v>4.8866754713065008</v>
      </c>
      <c r="BK9">
        <f>$K$7*AM9</f>
        <v>0.10013743704927276</v>
      </c>
      <c r="BM9">
        <f>$K$7*AQ9</f>
        <v>9.48141148172853E-2</v>
      </c>
      <c r="BO9">
        <f>$K$7*AU9</f>
        <v>9.9061687105746643E-2</v>
      </c>
      <c r="BQ9">
        <f>$K$7*AY9</f>
        <v>0.10101938771760553</v>
      </c>
      <c r="BS9">
        <f>$K$7*BC9</f>
        <v>0.10347910645646888</v>
      </c>
      <c r="BU9">
        <f>$K$7*BG9</f>
        <v>0.10321342075335389</v>
      </c>
      <c r="BV9">
        <v>0.7</v>
      </c>
      <c r="BW9">
        <f t="shared" si="7"/>
        <v>563.98235255527754</v>
      </c>
      <c r="BX9" s="39">
        <f t="shared" si="5"/>
        <v>-2.99174E-2</v>
      </c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</row>
    <row r="10" spans="1:102" ht="15" x14ac:dyDescent="0.15">
      <c r="A10" s="4" t="s">
        <v>51</v>
      </c>
      <c r="B10" s="36"/>
      <c r="C10" s="37"/>
      <c r="D10" s="38"/>
      <c r="E10" s="37"/>
      <c r="F10" s="38"/>
      <c r="G10" s="37"/>
      <c r="J10" s="4" t="s">
        <v>51</v>
      </c>
      <c r="K10" s="1">
        <v>1.0415199999999999E-2</v>
      </c>
      <c r="M10" s="4" t="s">
        <v>7</v>
      </c>
      <c r="N10" s="7">
        <v>149.69139999999999</v>
      </c>
      <c r="O10" s="39">
        <f t="shared" si="11"/>
        <v>-1.2194930544753586</v>
      </c>
      <c r="P10" s="7">
        <v>150.62950000000001</v>
      </c>
      <c r="Q10" s="7">
        <v>144.59909999999999</v>
      </c>
      <c r="R10" s="7">
        <v>158.93129999999999</v>
      </c>
      <c r="S10" s="7">
        <v>138.0959</v>
      </c>
      <c r="T10" s="7">
        <v>140.751</v>
      </c>
      <c r="U10" s="7">
        <v>123.5311</v>
      </c>
      <c r="V10" s="7">
        <v>136.86410000000001</v>
      </c>
      <c r="W10" s="4">
        <v>146.56440000000001</v>
      </c>
      <c r="X10" s="4">
        <v>147.4658</v>
      </c>
      <c r="Y10" s="4">
        <v>142.0772</v>
      </c>
      <c r="Z10" s="4">
        <v>147.3245</v>
      </c>
      <c r="AA10" s="4">
        <v>151.66679999999999</v>
      </c>
      <c r="AB10" s="4">
        <v>151.34690000000001</v>
      </c>
      <c r="AC10" s="4">
        <v>153.02209999999999</v>
      </c>
      <c r="AD10" s="4">
        <v>164.983</v>
      </c>
      <c r="AE10" s="4">
        <v>156.35849999999999</v>
      </c>
      <c r="AF10" s="4">
        <v>156.59379999999999</v>
      </c>
      <c r="AG10" s="4">
        <v>155.0719</v>
      </c>
      <c r="AH10" s="4">
        <v>157.77440000000001</v>
      </c>
      <c r="AI10" s="4">
        <v>161.49950000000001</v>
      </c>
      <c r="AJ10" s="4">
        <v>162.23480000000001</v>
      </c>
      <c r="AK10" s="4">
        <v>157.0941</v>
      </c>
      <c r="AL10" s="4">
        <v>174.30850000000001</v>
      </c>
      <c r="AM10">
        <f t="shared" si="0"/>
        <v>5.0085758415455768</v>
      </c>
      <c r="AN10">
        <f t="shared" si="12"/>
        <v>5.014823179317327</v>
      </c>
      <c r="AO10">
        <f t="shared" si="12"/>
        <v>4.9739650856389046</v>
      </c>
      <c r="AP10">
        <f t="shared" si="12"/>
        <v>5.0684720333770299</v>
      </c>
      <c r="AQ10">
        <f t="shared" si="12"/>
        <v>4.9279483713431036</v>
      </c>
      <c r="AR10">
        <f t="shared" si="12"/>
        <v>4.9469923717902979</v>
      </c>
      <c r="AS10">
        <f t="shared" si="12"/>
        <v>4.8164929462285766</v>
      </c>
      <c r="AT10">
        <f t="shared" si="12"/>
        <v>4.9189884626965572</v>
      </c>
      <c r="AU10">
        <f t="shared" si="12"/>
        <v>4.9874649223092353</v>
      </c>
      <c r="AV10">
        <f t="shared" si="12"/>
        <v>4.9935962844883877</v>
      </c>
      <c r="AW10">
        <f t="shared" si="12"/>
        <v>4.9563705718424629</v>
      </c>
      <c r="AX10">
        <f t="shared" si="13"/>
        <v>4.9926376368610992</v>
      </c>
      <c r="AY10">
        <f t="shared" si="13"/>
        <v>5.0216860094033331</v>
      </c>
      <c r="AZ10">
        <f t="shared" si="13"/>
        <v>5.0195745529322267</v>
      </c>
      <c r="BA10">
        <f t="shared" si="13"/>
        <v>5.0305823554057856</v>
      </c>
      <c r="BB10">
        <f t="shared" si="13"/>
        <v>5.1058424382895637</v>
      </c>
      <c r="BC10">
        <f t="shared" si="13"/>
        <v>5.0521514476323839</v>
      </c>
      <c r="BD10">
        <f t="shared" si="13"/>
        <v>5.0536551914574925</v>
      </c>
      <c r="BE10">
        <f t="shared" si="13"/>
        <v>5.0438888803321111</v>
      </c>
      <c r="BF10">
        <f t="shared" si="13"/>
        <v>5.0611661645792188</v>
      </c>
      <c r="BG10">
        <f t="shared" si="13"/>
        <v>5.0845020466826867</v>
      </c>
      <c r="BH10">
        <f t="shared" si="14"/>
        <v>5.089044668607114</v>
      </c>
      <c r="BI10">
        <f t="shared" si="14"/>
        <v>5.0568449888593348</v>
      </c>
      <c r="BJ10">
        <f t="shared" si="14"/>
        <v>5.1608267178314779</v>
      </c>
      <c r="BK10">
        <f>$K$8*AM10</f>
        <v>-1.2194930544753586</v>
      </c>
      <c r="BM10">
        <f>$K$8*AQ10</f>
        <v>-1.1998617974029901</v>
      </c>
      <c r="BO10">
        <f>$K$8*AU10</f>
        <v>-1.214352946748775</v>
      </c>
      <c r="BQ10">
        <f>$K$8*AY10</f>
        <v>-1.2226851312555329</v>
      </c>
      <c r="BS10">
        <f>$K$8*BC10</f>
        <v>-1.2301028866209804</v>
      </c>
      <c r="BU10">
        <f>$K$8*BG10</f>
        <v>-1.2379796428283472</v>
      </c>
      <c r="BV10">
        <v>0.8</v>
      </c>
      <c r="BW10">
        <f t="shared" si="7"/>
        <v>561.73049773977107</v>
      </c>
      <c r="BX10" s="39">
        <f t="shared" si="5"/>
        <v>-3.0007099999999998E-2</v>
      </c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</row>
    <row r="11" spans="1:102" ht="15" x14ac:dyDescent="0.15">
      <c r="A11" s="4" t="s">
        <v>62</v>
      </c>
      <c r="B11" s="36"/>
      <c r="C11" s="37"/>
      <c r="D11" s="38"/>
      <c r="E11" s="37"/>
      <c r="F11" s="38"/>
      <c r="G11" s="37"/>
      <c r="J11" s="4" t="s">
        <v>62</v>
      </c>
      <c r="K11" s="1">
        <v>7.1100000000000004E-4</v>
      </c>
      <c r="M11" s="40" t="s">
        <v>59</v>
      </c>
      <c r="N11" s="7"/>
      <c r="O11" s="39">
        <f t="shared" si="11"/>
        <v>0.11663858486195196</v>
      </c>
      <c r="S11" s="4"/>
      <c r="T11" s="4"/>
      <c r="U11" s="4"/>
      <c r="V11" s="7"/>
      <c r="W11" s="4"/>
      <c r="X11" s="4"/>
      <c r="Y11" s="4"/>
      <c r="Z11" s="4"/>
      <c r="AA11" s="1"/>
      <c r="AB11" s="1"/>
      <c r="AC11" s="1"/>
      <c r="AD11" s="1"/>
      <c r="AE11" s="4"/>
      <c r="AF11" s="4"/>
      <c r="AG11" s="4"/>
      <c r="AH11" s="4"/>
      <c r="AI11" s="4"/>
      <c r="AJ11" s="4"/>
      <c r="AK11" s="4"/>
      <c r="AL11" s="4"/>
      <c r="AM11">
        <f>AM5^2</f>
        <v>8.9001079610502583</v>
      </c>
      <c r="AN11">
        <f t="shared" ref="AN11:BJ11" si="16">AN5^2</f>
        <v>9.4090436995240765</v>
      </c>
      <c r="AO11">
        <f t="shared" si="16"/>
        <v>5.6927074959998594</v>
      </c>
      <c r="AP11">
        <f t="shared" si="16"/>
        <v>4.6099158175154118</v>
      </c>
      <c r="AQ11">
        <f t="shared" si="16"/>
        <v>9.2086193460883763</v>
      </c>
      <c r="AR11">
        <f t="shared" si="16"/>
        <v>9.6726591463459126</v>
      </c>
      <c r="AS11">
        <f t="shared" si="16"/>
        <v>6.1746492366096426</v>
      </c>
      <c r="AT11">
        <f t="shared" si="16"/>
        <v>3.0763859532432041</v>
      </c>
      <c r="AU11">
        <f t="shared" si="16"/>
        <v>9.0318778393817265</v>
      </c>
      <c r="AV11">
        <f t="shared" si="16"/>
        <v>9.5836596087633108</v>
      </c>
      <c r="AW11">
        <f t="shared" si="16"/>
        <v>5.6988778668876394</v>
      </c>
      <c r="AX11">
        <f t="shared" si="16"/>
        <v>1.6832440035492457</v>
      </c>
      <c r="AY11">
        <f t="shared" si="16"/>
        <v>8.7079722705568283</v>
      </c>
      <c r="AZ11">
        <f t="shared" si="16"/>
        <v>9.2588031265690223</v>
      </c>
      <c r="BA11">
        <f t="shared" si="16"/>
        <v>5.3617749302716167</v>
      </c>
      <c r="BB11">
        <f t="shared" si="16"/>
        <v>2.6094127947741321</v>
      </c>
      <c r="BC11">
        <f t="shared" si="16"/>
        <v>8.5883536634855844</v>
      </c>
      <c r="BD11">
        <f t="shared" si="16"/>
        <v>9.0786032787700961</v>
      </c>
      <c r="BE11">
        <f t="shared" si="16"/>
        <v>5.4611943891677432</v>
      </c>
      <c r="BF11">
        <f t="shared" si="16"/>
        <v>6.7300308589643558</v>
      </c>
      <c r="BG11">
        <f t="shared" si="16"/>
        <v>8.8266913891644592</v>
      </c>
      <c r="BH11">
        <f t="shared" si="16"/>
        <v>9.3168797977068305</v>
      </c>
      <c r="BI11">
        <f t="shared" si="16"/>
        <v>5.6178781775672713</v>
      </c>
      <c r="BJ11">
        <f t="shared" si="16"/>
        <v>5.5107299723415757</v>
      </c>
      <c r="BK11">
        <f>$K$9*AM11</f>
        <v>0.11663858486195196</v>
      </c>
      <c r="BM11">
        <f>$K$9*AQ11</f>
        <v>0.120681719116292</v>
      </c>
      <c r="BO11">
        <f>$K$9*AU11</f>
        <v>0.11836546864844934</v>
      </c>
      <c r="BQ11">
        <f>$K$9*AY11</f>
        <v>0.11412058899732841</v>
      </c>
      <c r="BS11">
        <f>$K$9*BC11</f>
        <v>0.11255295126607763</v>
      </c>
      <c r="BU11">
        <f>$K$9*BG11</f>
        <v>0.11567643866241699</v>
      </c>
      <c r="BV11">
        <v>0.9</v>
      </c>
      <c r="BW11">
        <f t="shared" si="7"/>
        <v>559.74576370875775</v>
      </c>
      <c r="BX11" s="39">
        <f t="shared" si="5"/>
        <v>-3.00968E-2</v>
      </c>
      <c r="BY11" s="31"/>
      <c r="BZ11" s="31"/>
      <c r="CA11" s="31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</row>
    <row r="12" spans="1:102" ht="15" x14ac:dyDescent="0.15">
      <c r="A12" s="4" t="s">
        <v>49</v>
      </c>
      <c r="B12" s="36"/>
      <c r="C12" s="37"/>
      <c r="D12" s="38"/>
      <c r="E12" s="37"/>
      <c r="F12" s="38"/>
      <c r="G12" s="37"/>
      <c r="J12" s="4" t="s">
        <v>49</v>
      </c>
      <c r="K12" s="1">
        <v>2.27873E-2</v>
      </c>
      <c r="M12" s="40" t="s">
        <v>51</v>
      </c>
      <c r="N12" s="7"/>
      <c r="O12" s="39">
        <f t="shared" si="11"/>
        <v>0.27160447961608358</v>
      </c>
      <c r="S12" s="4"/>
      <c r="T12" s="4"/>
      <c r="U12" s="4"/>
      <c r="V12" s="7"/>
      <c r="W12" s="4"/>
      <c r="X12" s="4"/>
      <c r="Y12" s="4"/>
      <c r="Z12" s="4"/>
      <c r="AA12" s="1"/>
      <c r="AB12" s="1"/>
      <c r="AC12" s="1"/>
      <c r="AD12" s="1"/>
      <c r="AE12" s="4"/>
      <c r="AF12" s="4"/>
      <c r="AG12" s="4"/>
      <c r="AH12" s="4"/>
      <c r="AI12" s="4"/>
      <c r="AJ12" s="4"/>
      <c r="AK12" s="4"/>
      <c r="AL12" s="4"/>
      <c r="AM12">
        <f>AM8^2</f>
        <v>26.077701783555149</v>
      </c>
      <c r="AN12">
        <f t="shared" ref="AN12:BJ14" si="17">AN8^2</f>
        <v>26.202071321295875</v>
      </c>
      <c r="AO12">
        <f t="shared" si="17"/>
        <v>25.445680005664745</v>
      </c>
      <c r="AP12">
        <f t="shared" si="17"/>
        <v>23.77625421831695</v>
      </c>
      <c r="AQ12">
        <f t="shared" si="17"/>
        <v>25.291436372794585</v>
      </c>
      <c r="AR12">
        <f t="shared" si="17"/>
        <v>25.384072263766903</v>
      </c>
      <c r="AS12">
        <f t="shared" si="17"/>
        <v>24.801749956543571</v>
      </c>
      <c r="AT12">
        <f t="shared" si="17"/>
        <v>22.127936287033034</v>
      </c>
      <c r="AU12">
        <f t="shared" si="17"/>
        <v>26.396071494894542</v>
      </c>
      <c r="AV12">
        <f t="shared" si="17"/>
        <v>26.488921911301315</v>
      </c>
      <c r="AW12">
        <f t="shared" si="17"/>
        <v>25.956511987099052</v>
      </c>
      <c r="AX12">
        <f t="shared" si="17"/>
        <v>23.322243189632353</v>
      </c>
      <c r="AY12">
        <f t="shared" si="17"/>
        <v>26.169313528887045</v>
      </c>
      <c r="AZ12">
        <f t="shared" si="17"/>
        <v>26.286577674185047</v>
      </c>
      <c r="BA12">
        <f t="shared" si="17"/>
        <v>25.594258332098484</v>
      </c>
      <c r="BB12">
        <f t="shared" si="17"/>
        <v>24.459855966484557</v>
      </c>
      <c r="BC12">
        <f t="shared" si="17"/>
        <v>26.216323220182147</v>
      </c>
      <c r="BD12">
        <f t="shared" si="17"/>
        <v>26.38800910308721</v>
      </c>
      <c r="BE12">
        <f t="shared" si="17"/>
        <v>25.356485431253983</v>
      </c>
      <c r="BF12">
        <f t="shared" si="17"/>
        <v>22.735749206558449</v>
      </c>
      <c r="BG12">
        <f t="shared" si="17"/>
        <v>26.529696483395046</v>
      </c>
      <c r="BH12">
        <f t="shared" si="17"/>
        <v>26.705364827135039</v>
      </c>
      <c r="BI12">
        <f t="shared" si="17"/>
        <v>25.555962769255753</v>
      </c>
      <c r="BJ12">
        <f t="shared" si="17"/>
        <v>25.345261984597041</v>
      </c>
      <c r="BK12">
        <f>$K$10*AM12</f>
        <v>0.27160447961608358</v>
      </c>
      <c r="BM12">
        <f>$K$10*AQ12</f>
        <v>0.26341536810993016</v>
      </c>
      <c r="BO12">
        <f>$K$10*AU12</f>
        <v>0.27492036383362561</v>
      </c>
      <c r="BQ12">
        <f>$K$10*AY12</f>
        <v>0.27255863426606436</v>
      </c>
      <c r="BS12">
        <f>$K$10*BC12</f>
        <v>0.27304824960284108</v>
      </c>
      <c r="BU12">
        <f>$K$10*BG12</f>
        <v>0.27631209481385605</v>
      </c>
      <c r="BV12">
        <v>1</v>
      </c>
      <c r="BW12">
        <f t="shared" si="7"/>
        <v>557.9710227305294</v>
      </c>
      <c r="BX12" s="39">
        <f t="shared" si="5"/>
        <v>-3.0186499999999998E-2</v>
      </c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</row>
    <row r="13" spans="1:102" ht="15" x14ac:dyDescent="0.15">
      <c r="A13" s="4" t="s">
        <v>80</v>
      </c>
      <c r="B13" s="36"/>
      <c r="C13" s="37"/>
      <c r="D13" s="38"/>
      <c r="E13" s="37"/>
      <c r="F13" s="38"/>
      <c r="G13" s="37"/>
      <c r="J13" s="4" t="s">
        <v>80</v>
      </c>
      <c r="K13" s="1">
        <v>1.9300999999999999E-3</v>
      </c>
      <c r="M13" s="40" t="s">
        <v>62</v>
      </c>
      <c r="N13" s="7"/>
      <c r="O13" s="39">
        <f t="shared" si="11"/>
        <v>1.6135585326716096E-2</v>
      </c>
      <c r="S13" s="4"/>
      <c r="T13" s="4"/>
      <c r="U13" s="4"/>
      <c r="V13" s="7"/>
      <c r="W13" s="4"/>
      <c r="X13" s="4"/>
      <c r="Y13" s="4"/>
      <c r="Z13" s="4"/>
      <c r="AA13" s="1"/>
      <c r="AB13" s="1"/>
      <c r="AC13" s="1"/>
      <c r="AD13" s="1"/>
      <c r="AE13" s="4"/>
      <c r="AF13" s="4"/>
      <c r="AG13" s="4"/>
      <c r="AH13" s="4"/>
      <c r="AI13" s="4"/>
      <c r="AJ13" s="4"/>
      <c r="AK13" s="4"/>
      <c r="AL13" s="4"/>
      <c r="AM13">
        <f t="shared" ref="AM13:AM14" si="18">AM9^2</f>
        <v>22.694212836450205</v>
      </c>
      <c r="AN13">
        <f>AN9^2</f>
        <v>22.581497072454596</v>
      </c>
      <c r="AO13">
        <f>AO9^2</f>
        <v>23.245372580203735</v>
      </c>
      <c r="AP13">
        <f>AP9^2</f>
        <v>23.94730852791669</v>
      </c>
      <c r="AQ13">
        <f t="shared" si="17"/>
        <v>20.345490746036301</v>
      </c>
      <c r="AR13">
        <f t="shared" si="17"/>
        <v>20.063445698485854</v>
      </c>
      <c r="AS13">
        <f t="shared" si="17"/>
        <v>21.787842499349711</v>
      </c>
      <c r="AT13">
        <f t="shared" si="17"/>
        <v>19.848489868364648</v>
      </c>
      <c r="AU13">
        <f t="shared" si="17"/>
        <v>22.20923606658139</v>
      </c>
      <c r="AV13">
        <f t="shared" si="17"/>
        <v>22.07426079443205</v>
      </c>
      <c r="AW13">
        <f t="shared" si="17"/>
        <v>22.833754668714121</v>
      </c>
      <c r="AX13">
        <f t="shared" si="17"/>
        <v>24.29165316195246</v>
      </c>
      <c r="AY13">
        <f t="shared" si="17"/>
        <v>23.095727347358896</v>
      </c>
      <c r="AZ13">
        <f t="shared" si="17"/>
        <v>23.031423479035048</v>
      </c>
      <c r="BA13">
        <f t="shared" si="17"/>
        <v>23.399199366266725</v>
      </c>
      <c r="BB13">
        <f t="shared" si="17"/>
        <v>23.877450724495553</v>
      </c>
      <c r="BC13">
        <f t="shared" si="17"/>
        <v>24.234134836786286</v>
      </c>
      <c r="BD13">
        <f t="shared" si="17"/>
        <v>24.20042189540878</v>
      </c>
      <c r="BE13">
        <f t="shared" si="17"/>
        <v>24.374063441141455</v>
      </c>
      <c r="BF13">
        <f t="shared" si="17"/>
        <v>25.517330657947888</v>
      </c>
      <c r="BG13">
        <f t="shared" si="17"/>
        <v>24.109850860174689</v>
      </c>
      <c r="BH13">
        <f t="shared" si="17"/>
        <v>24.079120271866561</v>
      </c>
      <c r="BI13">
        <f t="shared" si="17"/>
        <v>24.283618830323473</v>
      </c>
      <c r="BJ13">
        <f t="shared" si="17"/>
        <v>23.879597161868613</v>
      </c>
      <c r="BK13">
        <f>$K$11*AM13</f>
        <v>1.6135585326716096E-2</v>
      </c>
      <c r="BM13">
        <f>$K$11*AQ13</f>
        <v>1.4465643920431811E-2</v>
      </c>
      <c r="BO13">
        <f>$K$11*AU13</f>
        <v>1.5790766843339368E-2</v>
      </c>
      <c r="BQ13">
        <f>$K$11*AY13</f>
        <v>1.6421062143972175E-2</v>
      </c>
      <c r="BS13">
        <f>$K$11*BC13</f>
        <v>1.7230469868955049E-2</v>
      </c>
      <c r="BU13">
        <f>$K$11*BG13</f>
        <v>1.7142103961584203E-2</v>
      </c>
      <c r="BV13">
        <v>2</v>
      </c>
      <c r="BW13">
        <f t="shared" si="7"/>
        <v>546.26712503528881</v>
      </c>
      <c r="BX13" s="39">
        <f t="shared" si="5"/>
        <v>-3.10835E-2</v>
      </c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</row>
    <row r="14" spans="1:102" ht="15" x14ac:dyDescent="0.15">
      <c r="A14" s="4" t="s">
        <v>81</v>
      </c>
      <c r="B14" s="36"/>
      <c r="C14" s="37"/>
      <c r="D14" s="38"/>
      <c r="E14" s="37"/>
      <c r="F14" s="38"/>
      <c r="G14" s="37"/>
      <c r="J14" s="4" t="s">
        <v>81</v>
      </c>
      <c r="K14" s="1">
        <v>-2.0125E-3</v>
      </c>
      <c r="M14" s="40" t="s">
        <v>49</v>
      </c>
      <c r="N14" s="7"/>
      <c r="O14" s="39">
        <f t="shared" si="11"/>
        <v>0.57163837863382028</v>
      </c>
      <c r="S14" s="4"/>
      <c r="T14" s="4"/>
      <c r="U14" s="4"/>
      <c r="V14" s="7"/>
      <c r="W14" s="4"/>
      <c r="X14" s="4"/>
      <c r="Y14" s="4"/>
      <c r="Z14" s="4"/>
      <c r="AA14" s="1"/>
      <c r="AB14" s="1"/>
      <c r="AC14" s="1"/>
      <c r="AD14" s="1"/>
      <c r="AE14" s="4"/>
      <c r="AF14" s="4"/>
      <c r="AG14" s="4"/>
      <c r="AH14" s="4"/>
      <c r="AI14" s="4"/>
      <c r="AJ14" s="4"/>
      <c r="AK14" s="4"/>
      <c r="AL14" s="4"/>
      <c r="AM14">
        <f t="shared" si="18"/>
        <v>25.085831960513982</v>
      </c>
      <c r="AN14">
        <f t="shared" ref="AN14:AP14" si="19">AN10^2</f>
        <v>25.148451519818344</v>
      </c>
      <c r="AO14">
        <f t="shared" si="19"/>
        <v>24.740328673154835</v>
      </c>
      <c r="AP14">
        <f t="shared" si="19"/>
        <v>25.689408753125083</v>
      </c>
      <c r="AQ14">
        <f t="shared" si="17"/>
        <v>24.284675150623148</v>
      </c>
      <c r="AR14">
        <f t="shared" si="17"/>
        <v>24.472733526551398</v>
      </c>
      <c r="AS14">
        <f t="shared" si="17"/>
        <v>23.198604301069633</v>
      </c>
      <c r="AT14">
        <f t="shared" si="17"/>
        <v>24.19644749614184</v>
      </c>
      <c r="AU14">
        <f t="shared" si="17"/>
        <v>24.874806351265068</v>
      </c>
      <c r="AV14">
        <f t="shared" si="17"/>
        <v>24.936003852456231</v>
      </c>
      <c r="AW14">
        <f t="shared" si="17"/>
        <v>24.565609245425982</v>
      </c>
      <c r="AX14">
        <f t="shared" si="17"/>
        <v>24.92643057300198</v>
      </c>
      <c r="AY14">
        <f t="shared" si="17"/>
        <v>25.217330377037172</v>
      </c>
      <c r="AZ14">
        <f t="shared" si="17"/>
        <v>25.196128692444763</v>
      </c>
      <c r="BA14">
        <f t="shared" si="17"/>
        <v>25.306758834520021</v>
      </c>
      <c r="BB14">
        <f t="shared" si="17"/>
        <v>26.069627004638718</v>
      </c>
      <c r="BC14">
        <f t="shared" si="17"/>
        <v>25.524234249813993</v>
      </c>
      <c r="BD14">
        <f t="shared" si="17"/>
        <v>25.539430794145265</v>
      </c>
      <c r="BE14">
        <f t="shared" si="17"/>
        <v>25.440815037137916</v>
      </c>
      <c r="BF14">
        <f t="shared" si="17"/>
        <v>25.61540294548152</v>
      </c>
      <c r="BG14">
        <f t="shared" si="17"/>
        <v>25.85216106272043</v>
      </c>
      <c r="BH14">
        <f t="shared" si="17"/>
        <v>25.898375639078491</v>
      </c>
      <c r="BI14">
        <f t="shared" si="17"/>
        <v>25.571681241351765</v>
      </c>
      <c r="BJ14">
        <f t="shared" si="17"/>
        <v>26.634132411483225</v>
      </c>
      <c r="BK14">
        <f>$K$12*AM14</f>
        <v>0.57163837863382028</v>
      </c>
      <c r="BM14">
        <f>$K$12*AQ14</f>
        <v>0.55338217805979484</v>
      </c>
      <c r="BO14">
        <f>$K$12*AU14</f>
        <v>0.56682967476818247</v>
      </c>
      <c r="BQ14">
        <f>$K$12*AY14</f>
        <v>0.57463487250065914</v>
      </c>
      <c r="BS14">
        <f>$K$12*BC14</f>
        <v>0.58162838312078646</v>
      </c>
      <c r="BU14">
        <f>$K$12*BG14</f>
        <v>0.58910094978452932</v>
      </c>
      <c r="BV14">
        <v>3</v>
      </c>
      <c r="BW14">
        <f t="shared" si="7"/>
        <v>539.33409749540056</v>
      </c>
      <c r="BX14" s="39">
        <f t="shared" si="5"/>
        <v>-3.1980500000000002E-2</v>
      </c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</row>
    <row r="15" spans="1:102" ht="15" x14ac:dyDescent="0.15">
      <c r="A15" s="4" t="s">
        <v>57</v>
      </c>
      <c r="B15" s="36"/>
      <c r="C15" s="37"/>
      <c r="D15" s="38"/>
      <c r="E15" s="37"/>
      <c r="F15" s="38"/>
      <c r="G15" s="37"/>
      <c r="J15" s="4" t="s">
        <v>57</v>
      </c>
      <c r="K15" s="1">
        <v>-1.372E-4</v>
      </c>
      <c r="M15" s="40" t="s">
        <v>80</v>
      </c>
      <c r="N15" s="7"/>
      <c r="O15" s="39">
        <f t="shared" si="11"/>
        <v>2.9404385335582935E-2</v>
      </c>
      <c r="S15" s="4"/>
      <c r="T15" s="4"/>
      <c r="U15" s="4"/>
      <c r="V15" s="7"/>
      <c r="W15" s="4"/>
      <c r="X15" s="4"/>
      <c r="Y15" s="4"/>
      <c r="Z15" s="4"/>
      <c r="AA15" s="1"/>
      <c r="AB15" s="1"/>
      <c r="AC15" s="1"/>
      <c r="AD15" s="1"/>
      <c r="AE15" s="4"/>
      <c r="AF15" s="4"/>
      <c r="AG15" s="4"/>
      <c r="AH15" s="4"/>
      <c r="AI15" s="4"/>
      <c r="AJ15" s="4"/>
      <c r="AK15" s="4"/>
      <c r="AL15" s="4"/>
      <c r="AM15">
        <f>$AM$5*AM8</f>
        <v>15.234643456599624</v>
      </c>
      <c r="AN15">
        <f t="shared" ref="AN15:BJ15" si="20">AN5*AN8</f>
        <v>15.701478722722884</v>
      </c>
      <c r="AO15">
        <f t="shared" si="20"/>
        <v>12.035564519749849</v>
      </c>
      <c r="AP15">
        <f t="shared" si="20"/>
        <v>10.46931375030316</v>
      </c>
      <c r="AQ15">
        <f t="shared" si="20"/>
        <v>15.261035688080918</v>
      </c>
      <c r="AR15">
        <f t="shared" si="20"/>
        <v>15.669444111187561</v>
      </c>
      <c r="AS15">
        <f t="shared" si="20"/>
        <v>12.375059855845345</v>
      </c>
      <c r="AT15">
        <f t="shared" si="20"/>
        <v>8.2507013258079454</v>
      </c>
      <c r="AU15">
        <f t="shared" si="20"/>
        <v>15.440404566638586</v>
      </c>
      <c r="AV15">
        <f t="shared" si="20"/>
        <v>15.933010104842834</v>
      </c>
      <c r="AW15">
        <f t="shared" si="20"/>
        <v>12.162359625701029</v>
      </c>
      <c r="AX15">
        <f t="shared" si="20"/>
        <v>6.2655427536859003</v>
      </c>
      <c r="AY15">
        <f t="shared" si="20"/>
        <v>15.095749618652796</v>
      </c>
      <c r="AZ15">
        <f t="shared" si="20"/>
        <v>15.600713046413743</v>
      </c>
      <c r="BA15">
        <f t="shared" si="20"/>
        <v>11.714548761430851</v>
      </c>
      <c r="BB15">
        <f t="shared" si="20"/>
        <v>7.9891089063347476</v>
      </c>
      <c r="BC15">
        <f t="shared" si="20"/>
        <v>15.005167628892838</v>
      </c>
      <c r="BD15">
        <f t="shared" si="20"/>
        <v>15.477928348571158</v>
      </c>
      <c r="BE15">
        <f t="shared" si="20"/>
        <v>11.767612160764726</v>
      </c>
      <c r="BF15">
        <f t="shared" si="20"/>
        <v>12.369813812738361</v>
      </c>
      <c r="BG15">
        <f t="shared" si="20"/>
        <v>15.30259597281225</v>
      </c>
      <c r="BH15">
        <f t="shared" si="20"/>
        <v>15.773733674952325</v>
      </c>
      <c r="BI15">
        <f t="shared" si="20"/>
        <v>11.982081853673156</v>
      </c>
      <c r="BJ15">
        <f t="shared" si="20"/>
        <v>11.818244153653639</v>
      </c>
      <c r="BK15">
        <f>$K$13*AM15</f>
        <v>2.9404385335582935E-2</v>
      </c>
      <c r="BM15">
        <f>$K$13*AQ15</f>
        <v>2.945532498156498E-2</v>
      </c>
      <c r="BO15">
        <f>$K$13*AU15</f>
        <v>2.9801524854069134E-2</v>
      </c>
      <c r="BQ15">
        <f>$K$13*AY15</f>
        <v>2.9136306338961762E-2</v>
      </c>
      <c r="BS15">
        <f>$K$13*BC15</f>
        <v>2.8961474040526066E-2</v>
      </c>
      <c r="BU15">
        <f>$K$13*BG15</f>
        <v>2.9535540487124923E-2</v>
      </c>
      <c r="BV15">
        <v>4</v>
      </c>
      <c r="BW15">
        <f t="shared" si="7"/>
        <v>534.3292178128379</v>
      </c>
      <c r="BX15" s="39">
        <f t="shared" si="5"/>
        <v>-3.2877499999999997E-2</v>
      </c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</row>
    <row r="16" spans="1:102" ht="15" x14ac:dyDescent="0.15">
      <c r="A16" s="4" t="s">
        <v>82</v>
      </c>
      <c r="B16" s="36"/>
      <c r="C16" s="37"/>
      <c r="D16" s="38"/>
      <c r="E16" s="37"/>
      <c r="F16" s="38"/>
      <c r="G16" s="37"/>
      <c r="J16" s="4" t="s">
        <v>82</v>
      </c>
      <c r="K16" s="1">
        <v>-1.5946000000000001E-3</v>
      </c>
      <c r="M16" s="40" t="s">
        <v>81</v>
      </c>
      <c r="N16" s="7"/>
      <c r="O16" s="39">
        <f t="shared" si="11"/>
        <v>-2.8601650023751479E-2</v>
      </c>
      <c r="S16" s="4"/>
      <c r="T16" s="4"/>
      <c r="U16" s="4"/>
      <c r="V16" s="7"/>
      <c r="W16" s="4"/>
      <c r="X16" s="4"/>
      <c r="Y16" s="4"/>
      <c r="Z16" s="4"/>
      <c r="AA16" s="1"/>
      <c r="AB16" s="1"/>
      <c r="AC16" s="1"/>
      <c r="AD16" s="1"/>
      <c r="AE16" s="4"/>
      <c r="AF16" s="4"/>
      <c r="AG16" s="4"/>
      <c r="AH16" s="4"/>
      <c r="AI16" s="4"/>
      <c r="AJ16" s="4"/>
      <c r="AK16" s="4"/>
      <c r="AL16" s="4"/>
      <c r="AM16">
        <f>$AM$5*AM9</f>
        <v>14.212000011801978</v>
      </c>
      <c r="AN16">
        <f t="shared" ref="AN16:BJ16" si="21">AN5*AN9</f>
        <v>14.576360751415296</v>
      </c>
      <c r="AO16">
        <f t="shared" si="21"/>
        <v>11.503438909066949</v>
      </c>
      <c r="AP16">
        <f t="shared" si="21"/>
        <v>10.506906127389016</v>
      </c>
      <c r="AQ16">
        <f t="shared" si="21"/>
        <v>13.687727338371841</v>
      </c>
      <c r="AR16">
        <f t="shared" si="21"/>
        <v>13.930788618835393</v>
      </c>
      <c r="AS16">
        <f t="shared" si="21"/>
        <v>11.598805328825069</v>
      </c>
      <c r="AT16">
        <f t="shared" si="21"/>
        <v>7.814193203660059</v>
      </c>
      <c r="AU16">
        <f t="shared" si="21"/>
        <v>14.163018995233815</v>
      </c>
      <c r="AV16">
        <f t="shared" si="21"/>
        <v>14.544834188429441</v>
      </c>
      <c r="AW16">
        <f t="shared" si="21"/>
        <v>11.407312527474524</v>
      </c>
      <c r="AX16">
        <f t="shared" si="21"/>
        <v>6.3944334792970174</v>
      </c>
      <c r="AY16">
        <f t="shared" si="21"/>
        <v>14.18157090413972</v>
      </c>
      <c r="AZ16">
        <f t="shared" si="21"/>
        <v>14.602856423214771</v>
      </c>
      <c r="BA16">
        <f t="shared" si="21"/>
        <v>11.200948198723019</v>
      </c>
      <c r="BB16">
        <f t="shared" si="21"/>
        <v>7.8934229220970771</v>
      </c>
      <c r="BC16">
        <f t="shared" si="21"/>
        <v>14.426757109860731</v>
      </c>
      <c r="BD16">
        <f t="shared" si="21"/>
        <v>14.822483920290749</v>
      </c>
      <c r="BE16">
        <f t="shared" si="21"/>
        <v>11.537395655258614</v>
      </c>
      <c r="BF16">
        <f t="shared" si="21"/>
        <v>13.10467179163166</v>
      </c>
      <c r="BG16">
        <f t="shared" si="21"/>
        <v>14.588016074214591</v>
      </c>
      <c r="BH16">
        <f t="shared" si="21"/>
        <v>14.978059594203334</v>
      </c>
      <c r="BI16">
        <f t="shared" si="21"/>
        <v>11.680000526508374</v>
      </c>
      <c r="BJ16">
        <f t="shared" si="21"/>
        <v>11.471443318403843</v>
      </c>
      <c r="BK16">
        <f>$K$14*AM16</f>
        <v>-2.8601650023751479E-2</v>
      </c>
      <c r="BM16">
        <f>$K$14*AQ16</f>
        <v>-2.7546551268473329E-2</v>
      </c>
      <c r="BO16">
        <f>$K$14*AU16</f>
        <v>-2.8503075727908053E-2</v>
      </c>
      <c r="BQ16">
        <f>$K$14*AY16</f>
        <v>-2.8540411444581186E-2</v>
      </c>
      <c r="BS16">
        <f>$K$14*BC16</f>
        <v>-2.903384868359472E-2</v>
      </c>
      <c r="BU16">
        <f>$K$14*BG16</f>
        <v>-2.9358382349356865E-2</v>
      </c>
      <c r="BV16">
        <v>5.7</v>
      </c>
      <c r="BW16">
        <f t="shared" si="7"/>
        <v>528.00922039042007</v>
      </c>
      <c r="BX16" s="39">
        <f t="shared" si="5"/>
        <v>-3.44024E-2</v>
      </c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</row>
    <row r="17" spans="1:102" ht="15" x14ac:dyDescent="0.15">
      <c r="A17" s="4" t="s">
        <v>83</v>
      </c>
      <c r="B17" s="36"/>
      <c r="C17" s="37"/>
      <c r="D17" s="38"/>
      <c r="E17" s="37"/>
      <c r="F17" s="38"/>
      <c r="G17" s="37"/>
      <c r="J17" s="4" t="s">
        <v>83</v>
      </c>
      <c r="K17" s="1">
        <v>1.63535E-2</v>
      </c>
      <c r="M17" s="40" t="s">
        <v>57</v>
      </c>
      <c r="N17" s="7"/>
      <c r="O17" s="39">
        <f t="shared" si="11"/>
        <v>-2.0500573151950988E-3</v>
      </c>
      <c r="S17" s="4"/>
      <c r="T17" s="4"/>
      <c r="U17" s="4"/>
      <c r="V17" s="7"/>
      <c r="W17" s="4"/>
      <c r="X17" s="4"/>
      <c r="Y17" s="4"/>
      <c r="Z17" s="4"/>
      <c r="AA17" s="1"/>
      <c r="AB17" s="1"/>
      <c r="AC17" s="1"/>
      <c r="AD17" s="1"/>
      <c r="AE17" s="4"/>
      <c r="AF17" s="4"/>
      <c r="AG17" s="4"/>
      <c r="AH17" s="4"/>
      <c r="AI17" s="4"/>
      <c r="AJ17" s="4"/>
      <c r="AK17" s="4"/>
      <c r="AL17" s="4"/>
      <c r="AM17">
        <f>$AM$5*AM10</f>
        <v>14.942108711334539</v>
      </c>
      <c r="AN17">
        <f t="shared" ref="AN17:BJ17" si="22">AN5*AN10</f>
        <v>15.382551131894003</v>
      </c>
      <c r="AO17">
        <f t="shared" si="22"/>
        <v>11.86757997618591</v>
      </c>
      <c r="AP17">
        <f t="shared" si="22"/>
        <v>10.882371605199401</v>
      </c>
      <c r="AQ17">
        <f t="shared" si="22"/>
        <v>14.954207749175479</v>
      </c>
      <c r="AR17">
        <f t="shared" si="22"/>
        <v>15.385590979279399</v>
      </c>
      <c r="AS17">
        <f t="shared" si="22"/>
        <v>11.968426978429905</v>
      </c>
      <c r="AT17">
        <f t="shared" si="22"/>
        <v>8.627723407453292</v>
      </c>
      <c r="AU17">
        <f t="shared" si="22"/>
        <v>14.988869611912127</v>
      </c>
      <c r="AV17">
        <f t="shared" si="22"/>
        <v>15.458918879557881</v>
      </c>
      <c r="AW17">
        <f t="shared" si="22"/>
        <v>11.832007725460988</v>
      </c>
      <c r="AX17">
        <f t="shared" si="22"/>
        <v>6.4774427663926275</v>
      </c>
      <c r="AY17">
        <f t="shared" si="22"/>
        <v>14.818630627042097</v>
      </c>
      <c r="AZ17">
        <f t="shared" si="22"/>
        <v>15.273702731002819</v>
      </c>
      <c r="BA17">
        <f t="shared" si="22"/>
        <v>11.648568370635045</v>
      </c>
      <c r="BB17">
        <f t="shared" si="22"/>
        <v>8.2478129380396048</v>
      </c>
      <c r="BC17">
        <f t="shared" si="22"/>
        <v>14.805780990108365</v>
      </c>
      <c r="BD17">
        <f t="shared" si="22"/>
        <v>15.227027291814025</v>
      </c>
      <c r="BE17">
        <f t="shared" si="22"/>
        <v>11.78716404979043</v>
      </c>
      <c r="BF17">
        <f t="shared" si="22"/>
        <v>13.129830626778743</v>
      </c>
      <c r="BG17">
        <f t="shared" si="22"/>
        <v>15.105927559855672</v>
      </c>
      <c r="BH17">
        <f t="shared" si="22"/>
        <v>15.533578235073627</v>
      </c>
      <c r="BI17">
        <f t="shared" si="22"/>
        <v>11.985766141949226</v>
      </c>
      <c r="BJ17">
        <f t="shared" si="22"/>
        <v>12.115011835209854</v>
      </c>
      <c r="BK17">
        <f>$K$15*AM17</f>
        <v>-2.0500573151950988E-3</v>
      </c>
      <c r="BM17">
        <f>$K$15*AQ17</f>
        <v>-2.0517173031868756E-3</v>
      </c>
      <c r="BO17">
        <f>$K$15*AU17</f>
        <v>-2.0564729107543441E-3</v>
      </c>
      <c r="BQ17">
        <f>$K$15*AY17</f>
        <v>-2.0331161220301756E-3</v>
      </c>
      <c r="BS17">
        <f>$K$15*BC17</f>
        <v>-2.0313531518428678E-3</v>
      </c>
      <c r="BU17">
        <f>$K$15*BG17</f>
        <v>-2.0725332612121982E-3</v>
      </c>
      <c r="BV17">
        <v>6</v>
      </c>
      <c r="BW17">
        <f t="shared" si="7"/>
        <v>527.07470381682811</v>
      </c>
      <c r="BX17" s="39">
        <f t="shared" si="5"/>
        <v>-3.4671500000000001E-2</v>
      </c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</row>
    <row r="18" spans="1:102" ht="15" x14ac:dyDescent="0.15">
      <c r="A18" s="4" t="s">
        <v>84</v>
      </c>
      <c r="B18" s="36"/>
      <c r="C18" s="37"/>
      <c r="D18" s="38"/>
      <c r="E18" s="37"/>
      <c r="F18" s="38"/>
      <c r="G18" s="37"/>
      <c r="J18" s="4" t="s">
        <v>84</v>
      </c>
      <c r="K18" s="1">
        <v>-3.481E-4</v>
      </c>
      <c r="M18" s="40" t="s">
        <v>82</v>
      </c>
      <c r="N18" s="7"/>
      <c r="O18" s="39">
        <f t="shared" si="11"/>
        <v>-3.8792161468244449E-2</v>
      </c>
      <c r="S18" s="4"/>
      <c r="T18" s="4"/>
      <c r="U18" s="4"/>
      <c r="V18" s="7"/>
      <c r="W18" s="4"/>
      <c r="X18" s="4"/>
      <c r="Y18" s="4"/>
      <c r="Z18" s="4"/>
      <c r="AA18" s="1"/>
      <c r="AB18" s="1"/>
      <c r="AC18" s="1"/>
      <c r="AD18" s="1"/>
      <c r="AE18" s="4"/>
      <c r="AF18" s="4"/>
      <c r="AG18" s="4"/>
      <c r="AH18" s="4"/>
      <c r="AI18" s="4"/>
      <c r="AJ18" s="4"/>
      <c r="AK18" s="4"/>
      <c r="AL18" s="4"/>
      <c r="AM18">
        <f>$AM$8*AM9</f>
        <v>24.327205235321991</v>
      </c>
      <c r="AN18">
        <f t="shared" ref="AN18:BJ18" si="23">AN8*AN9</f>
        <v>24.324514318565321</v>
      </c>
      <c r="AO18">
        <f t="shared" si="23"/>
        <v>24.320656082604302</v>
      </c>
      <c r="AP18">
        <f t="shared" si="23"/>
        <v>23.861628096259832</v>
      </c>
      <c r="AQ18">
        <f t="shared" si="23"/>
        <v>22.684062349514431</v>
      </c>
      <c r="AR18">
        <f t="shared" si="23"/>
        <v>22.567497767154606</v>
      </c>
      <c r="AS18">
        <f t="shared" si="23"/>
        <v>23.246002274830502</v>
      </c>
      <c r="AT18">
        <f t="shared" si="23"/>
        <v>20.957245028891407</v>
      </c>
      <c r="AU18">
        <f t="shared" si="23"/>
        <v>24.212322958784288</v>
      </c>
      <c r="AV18">
        <f t="shared" si="23"/>
        <v>24.18105395621561</v>
      </c>
      <c r="AW18">
        <f t="shared" si="23"/>
        <v>24.345115049408928</v>
      </c>
      <c r="AX18">
        <f t="shared" si="23"/>
        <v>23.802013413181182</v>
      </c>
      <c r="AY18">
        <f t="shared" si="23"/>
        <v>24.584534368800352</v>
      </c>
      <c r="AZ18">
        <f t="shared" si="23"/>
        <v>24.605229164320011</v>
      </c>
      <c r="BA18">
        <f t="shared" si="23"/>
        <v>24.472130135002669</v>
      </c>
      <c r="BB18">
        <f t="shared" si="23"/>
        <v>24.166898964658117</v>
      </c>
      <c r="BC18">
        <f t="shared" si="23"/>
        <v>25.205751562741895</v>
      </c>
      <c r="BD18">
        <f t="shared" si="23"/>
        <v>25.270555064631999</v>
      </c>
      <c r="BE18">
        <f t="shared" si="23"/>
        <v>24.860422050837425</v>
      </c>
      <c r="BF18">
        <f t="shared" si="23"/>
        <v>24.08642003826904</v>
      </c>
      <c r="BG18">
        <f t="shared" si="23"/>
        <v>25.29084865283005</v>
      </c>
      <c r="BH18">
        <f t="shared" si="23"/>
        <v>25.35826673052911</v>
      </c>
      <c r="BI18">
        <f t="shared" si="23"/>
        <v>24.911669127751047</v>
      </c>
      <c r="BJ18">
        <f t="shared" si="23"/>
        <v>24.601517151472589</v>
      </c>
      <c r="BK18">
        <f>$K$16*AM18</f>
        <v>-3.8792161468244449E-2</v>
      </c>
      <c r="BM18">
        <f>$K$16*AQ18</f>
        <v>-3.6172005822535713E-2</v>
      </c>
      <c r="BO18">
        <f>$K$16*AU18</f>
        <v>-3.8608970190077425E-2</v>
      </c>
      <c r="BQ18">
        <f>$K$16*AY18</f>
        <v>-3.9202498504489043E-2</v>
      </c>
      <c r="BS18">
        <f>$K$16*BC18</f>
        <v>-4.0193091441948228E-2</v>
      </c>
      <c r="BU18">
        <f>$K$16*BG18</f>
        <v>-4.03287872618028E-2</v>
      </c>
      <c r="BV18">
        <v>7</v>
      </c>
      <c r="BW18">
        <f t="shared" si="7"/>
        <v>524.22988247555111</v>
      </c>
      <c r="BX18" s="39">
        <f t="shared" si="5"/>
        <v>-3.5568500000000003E-2</v>
      </c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</row>
    <row r="19" spans="1:102" ht="15" x14ac:dyDescent="0.15">
      <c r="A19" s="4" t="s">
        <v>14</v>
      </c>
      <c r="B19" s="36"/>
      <c r="C19" s="37"/>
      <c r="D19" s="38"/>
      <c r="E19" s="37"/>
      <c r="F19" s="38"/>
      <c r="G19" s="37"/>
      <c r="J19" s="4" t="s">
        <v>14</v>
      </c>
      <c r="K19" s="1">
        <v>4.0578000000000003E-3</v>
      </c>
      <c r="M19" s="40" t="s">
        <v>83</v>
      </c>
      <c r="N19" s="7"/>
      <c r="O19" s="39">
        <f t="shared" si="11"/>
        <v>0.4182728032171571</v>
      </c>
      <c r="S19" s="4"/>
      <c r="T19" s="4"/>
      <c r="U19" s="4"/>
      <c r="V19" s="8"/>
      <c r="W19" s="4"/>
      <c r="X19" s="4"/>
      <c r="Y19" s="4"/>
      <c r="Z19" s="4"/>
      <c r="AA19" s="1"/>
      <c r="AB19" s="1"/>
      <c r="AC19" s="1"/>
      <c r="AD19" s="1"/>
      <c r="AE19" s="4"/>
      <c r="AF19" s="4"/>
      <c r="AG19" s="4"/>
      <c r="AH19" s="4"/>
      <c r="AI19" s="4"/>
      <c r="AJ19" s="4"/>
      <c r="AK19" s="4"/>
      <c r="AL19" s="4"/>
      <c r="AM19">
        <f>$AM$8*AM10</f>
        <v>25.576959257477426</v>
      </c>
      <c r="AN19">
        <f t="shared" ref="AN19:BJ19" si="24">AN8*AN10</f>
        <v>25.66985625870219</v>
      </c>
      <c r="AO19">
        <f t="shared" si="24"/>
        <v>25.09052583450714</v>
      </c>
      <c r="AP19">
        <f t="shared" si="24"/>
        <v>24.714326072797508</v>
      </c>
      <c r="AQ19">
        <f t="shared" si="24"/>
        <v>24.782944062519512</v>
      </c>
      <c r="AR19">
        <f t="shared" si="24"/>
        <v>24.924237928769092</v>
      </c>
      <c r="AS19">
        <f t="shared" si="24"/>
        <v>23.986787680219404</v>
      </c>
      <c r="AT19">
        <f t="shared" si="24"/>
        <v>23.139089190527066</v>
      </c>
      <c r="AU19">
        <f t="shared" si="24"/>
        <v>25.62415202245041</v>
      </c>
      <c r="AV19">
        <f t="shared" si="24"/>
        <v>25.7007365425122</v>
      </c>
      <c r="AW19">
        <f t="shared" si="24"/>
        <v>25.251485715681973</v>
      </c>
      <c r="AX19">
        <f t="shared" si="24"/>
        <v>24.110999060035631</v>
      </c>
      <c r="AY19">
        <f t="shared" si="24"/>
        <v>25.688912491544151</v>
      </c>
      <c r="AZ19">
        <f t="shared" si="24"/>
        <v>25.735578368529271</v>
      </c>
      <c r="BA19">
        <f t="shared" si="24"/>
        <v>25.450102615879981</v>
      </c>
      <c r="BB19">
        <f t="shared" si="24"/>
        <v>25.251917187283805</v>
      </c>
      <c r="BC19">
        <f t="shared" si="24"/>
        <v>25.867964261626135</v>
      </c>
      <c r="BD19">
        <f t="shared" si="24"/>
        <v>25.960252931810412</v>
      </c>
      <c r="BE19">
        <f t="shared" si="24"/>
        <v>25.398615234859061</v>
      </c>
      <c r="BF19">
        <f t="shared" si="24"/>
        <v>24.132662041171638</v>
      </c>
      <c r="BG19">
        <f t="shared" si="24"/>
        <v>26.18873777855314</v>
      </c>
      <c r="BH19">
        <f t="shared" si="24"/>
        <v>26.298775064093341</v>
      </c>
      <c r="BI19">
        <f t="shared" si="24"/>
        <v>25.563820797198165</v>
      </c>
      <c r="BJ19">
        <f t="shared" si="24"/>
        <v>25.981706327750871</v>
      </c>
      <c r="BK19">
        <f>$K$17*AM19</f>
        <v>0.4182728032171571</v>
      </c>
      <c r="BM19">
        <f>$K$17*AQ19</f>
        <v>0.40528787572641284</v>
      </c>
      <c r="BO19">
        <f>$K$17*AU19</f>
        <v>0.41904457009914275</v>
      </c>
      <c r="BQ19">
        <f>$K$17*AY19</f>
        <v>0.42010363043046728</v>
      </c>
      <c r="BS19">
        <f>$K$17*BC19</f>
        <v>0.423031753552503</v>
      </c>
      <c r="BU19">
        <f>$K$17*BG19</f>
        <v>0.42827752326156876</v>
      </c>
      <c r="BV19">
        <v>8</v>
      </c>
      <c r="BW19">
        <f t="shared" si="7"/>
        <v>521.71539944392146</v>
      </c>
      <c r="BX19" s="39">
        <f t="shared" si="5"/>
        <v>-3.6465499999999998E-2</v>
      </c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</row>
    <row r="20" spans="1:102" ht="15" x14ac:dyDescent="0.15">
      <c r="A20" s="4" t="s">
        <v>15</v>
      </c>
      <c r="B20" s="36"/>
      <c r="C20" s="37"/>
      <c r="D20" s="38"/>
      <c r="E20" s="37"/>
      <c r="F20" s="38"/>
      <c r="G20" s="37"/>
      <c r="J20" s="4" t="s">
        <v>15</v>
      </c>
      <c r="K20" s="1">
        <v>3.57E-5</v>
      </c>
      <c r="M20" s="40" t="s">
        <v>84</v>
      </c>
      <c r="N20" s="7"/>
      <c r="O20" s="39">
        <f t="shared" si="11"/>
        <v>-8.3056923313403162E-3</v>
      </c>
      <c r="S20" s="6"/>
      <c r="T20" s="6"/>
      <c r="U20" s="6"/>
      <c r="V20" s="32"/>
      <c r="W20" s="6"/>
      <c r="X20" s="6"/>
      <c r="Y20" s="6"/>
      <c r="Z20" s="6"/>
      <c r="AA20" s="1"/>
      <c r="AB20" s="1"/>
      <c r="AC20" s="1"/>
      <c r="AD20" s="1"/>
      <c r="AE20" s="6"/>
      <c r="AF20" s="6"/>
      <c r="AG20" s="6"/>
      <c r="AH20" s="6"/>
      <c r="AI20" s="6"/>
      <c r="AJ20" s="6"/>
      <c r="AK20" s="6"/>
      <c r="AL20" s="6"/>
      <c r="AM20">
        <f>AM9*AM10</f>
        <v>23.86007564303452</v>
      </c>
      <c r="AN20">
        <f t="shared" ref="AN20:BJ20" si="25">AN9*AN10</f>
        <v>23.830436092768931</v>
      </c>
      <c r="AO20">
        <f t="shared" si="25"/>
        <v>23.981204260090479</v>
      </c>
      <c r="AP20">
        <f t="shared" si="25"/>
        <v>24.803068304362064</v>
      </c>
      <c r="AQ20">
        <f t="shared" si="25"/>
        <v>22.227992116866989</v>
      </c>
      <c r="AR20">
        <f t="shared" si="25"/>
        <v>22.158685886204491</v>
      </c>
      <c r="AS20">
        <f t="shared" si="25"/>
        <v>22.482160410344065</v>
      </c>
      <c r="AT20">
        <f t="shared" si="25"/>
        <v>21.914902303628654</v>
      </c>
      <c r="AU20">
        <f t="shared" si="25"/>
        <v>23.504264429369918</v>
      </c>
      <c r="AV20">
        <f t="shared" si="25"/>
        <v>23.46153985163977</v>
      </c>
      <c r="AW20">
        <f t="shared" si="25"/>
        <v>23.683857261804977</v>
      </c>
      <c r="AX20">
        <f t="shared" si="25"/>
        <v>24.606995063291496</v>
      </c>
      <c r="AY20">
        <f t="shared" si="25"/>
        <v>24.133225785549715</v>
      </c>
      <c r="AZ20">
        <f t="shared" si="25"/>
        <v>24.08947301100547</v>
      </c>
      <c r="BA20">
        <f t="shared" si="25"/>
        <v>24.334294632944793</v>
      </c>
      <c r="BB20">
        <f t="shared" si="25"/>
        <v>24.949473625895187</v>
      </c>
      <c r="BC20">
        <f t="shared" si="25"/>
        <v>24.870820943742707</v>
      </c>
      <c r="BD20">
        <f t="shared" si="25"/>
        <v>24.860913100425542</v>
      </c>
      <c r="BE20">
        <f t="shared" si="25"/>
        <v>24.901727645076058</v>
      </c>
      <c r="BF20">
        <f t="shared" si="25"/>
        <v>25.566319776151285</v>
      </c>
      <c r="BG20">
        <f t="shared" si="25"/>
        <v>24.965811575741029</v>
      </c>
      <c r="BH20">
        <f t="shared" si="25"/>
        <v>24.972186565444165</v>
      </c>
      <c r="BI20">
        <f t="shared" si="25"/>
        <v>24.91932904625482</v>
      </c>
      <c r="BJ20">
        <f t="shared" si="25"/>
        <v>25.219285333690319</v>
      </c>
      <c r="BK20">
        <f>$K$18*AM20</f>
        <v>-8.3056923313403162E-3</v>
      </c>
      <c r="BM20">
        <f>$K$18*AQ20</f>
        <v>-7.7375640558813991E-3</v>
      </c>
      <c r="BO20">
        <f>$K$18*AU20</f>
        <v>-8.1818344478636687E-3</v>
      </c>
      <c r="BQ20">
        <f>$K$18*AY20</f>
        <v>-8.4007758959498552E-3</v>
      </c>
      <c r="BS20">
        <f>$K$18*BC20</f>
        <v>-8.6575327705168369E-3</v>
      </c>
      <c r="BU20">
        <f>$K$18*BG20</f>
        <v>-8.6905990095154529E-3</v>
      </c>
      <c r="BV20">
        <v>9</v>
      </c>
      <c r="BW20">
        <f t="shared" si="7"/>
        <v>519.45252539957755</v>
      </c>
      <c r="BX20" s="39">
        <f t="shared" si="5"/>
        <v>-3.73625E-2</v>
      </c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</row>
    <row r="21" spans="1:102" ht="15" x14ac:dyDescent="0.15">
      <c r="A21" s="4" t="s">
        <v>16</v>
      </c>
      <c r="B21" s="36"/>
      <c r="C21" s="37"/>
      <c r="D21" s="38"/>
      <c r="E21" s="37"/>
      <c r="F21" s="38"/>
      <c r="G21" s="37"/>
      <c r="J21" s="4" t="s">
        <v>16</v>
      </c>
      <c r="K21" s="1">
        <v>6.5499999999999998E-4</v>
      </c>
      <c r="M21" s="4" t="s">
        <v>8</v>
      </c>
      <c r="N21" s="7">
        <v>120.6105</v>
      </c>
      <c r="O21" s="39">
        <f>AM21*K30</f>
        <v>5.6590623403883003E-3</v>
      </c>
      <c r="P21" s="7"/>
      <c r="Q21" s="7"/>
      <c r="R21" s="7"/>
      <c r="S21" s="7"/>
      <c r="T21" s="7"/>
      <c r="U21" s="7"/>
      <c r="V21" s="7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>
        <f>LN(N21)</f>
        <v>4.7925663451797931</v>
      </c>
      <c r="BV21">
        <v>10</v>
      </c>
      <c r="BW21">
        <f t="shared" si="7"/>
        <v>517.38768323742647</v>
      </c>
      <c r="BX21" s="39">
        <f t="shared" si="5"/>
        <v>-3.8259500000000002E-2</v>
      </c>
      <c r="BY21" s="31"/>
      <c r="BZ21" s="33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</row>
    <row r="22" spans="1:102" ht="15" x14ac:dyDescent="0.15">
      <c r="A22" s="4" t="s">
        <v>17</v>
      </c>
      <c r="B22" s="36"/>
      <c r="C22" s="37"/>
      <c r="D22" s="38"/>
      <c r="E22" s="37"/>
      <c r="F22" s="38"/>
      <c r="G22" s="37"/>
      <c r="J22" s="4" t="s">
        <v>17</v>
      </c>
      <c r="K22" s="1">
        <v>3.4795399999999997E-2</v>
      </c>
      <c r="M22" s="4" t="s">
        <v>9</v>
      </c>
      <c r="N22" s="7">
        <v>0.1242084</v>
      </c>
      <c r="O22" s="39">
        <f>AM22*K27</f>
        <v>-1.5842781419999998E-4</v>
      </c>
      <c r="P22" s="7"/>
      <c r="Q22" s="7"/>
      <c r="R22" s="7"/>
      <c r="S22" s="7"/>
      <c r="T22" s="7"/>
      <c r="U22" s="7"/>
      <c r="V22" s="7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39">
        <f t="shared" ref="AM22:AM31" si="26">N22</f>
        <v>0.1242084</v>
      </c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V22">
        <v>11</v>
      </c>
      <c r="BW22">
        <f t="shared" si="7"/>
        <v>515.48276887196846</v>
      </c>
      <c r="BX22" s="39">
        <f t="shared" si="5"/>
        <v>-3.9156499999999997E-2</v>
      </c>
      <c r="BY22" s="31"/>
      <c r="BZ22" s="33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</row>
    <row r="23" spans="1:102" ht="15" x14ac:dyDescent="0.15">
      <c r="A23" s="4" t="s">
        <v>18</v>
      </c>
      <c r="B23" s="36"/>
      <c r="C23" s="37"/>
      <c r="D23" s="38"/>
      <c r="E23" s="37"/>
      <c r="F23" s="38"/>
      <c r="G23" s="37"/>
      <c r="J23" s="4" t="s">
        <v>18</v>
      </c>
      <c r="K23" s="1">
        <v>5.8804E-3</v>
      </c>
      <c r="M23" s="4" t="s">
        <v>10</v>
      </c>
      <c r="N23" s="7">
        <v>1.09731</v>
      </c>
      <c r="O23" s="39">
        <f>AM23*K26</f>
        <v>7.7360355000000007E-4</v>
      </c>
      <c r="P23" s="7"/>
      <c r="Q23" s="7"/>
      <c r="R23" s="7"/>
      <c r="S23" s="7"/>
      <c r="T23" s="7"/>
      <c r="U23" s="7"/>
      <c r="V23" s="7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>
        <f t="shared" si="26"/>
        <v>1.09731</v>
      </c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V23">
        <v>12</v>
      </c>
      <c r="BW23">
        <f t="shared" si="7"/>
        <v>513.70971911626611</v>
      </c>
      <c r="BX23" s="39">
        <f t="shared" si="5"/>
        <v>-4.0053499999999999E-2</v>
      </c>
      <c r="BY23" s="31"/>
      <c r="BZ23" s="33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</row>
    <row r="24" spans="1:102" ht="15" x14ac:dyDescent="0.15">
      <c r="A24" s="4" t="s">
        <v>19</v>
      </c>
      <c r="B24" s="36"/>
      <c r="C24" s="37"/>
      <c r="D24" s="38"/>
      <c r="E24" s="37"/>
      <c r="F24" s="38"/>
      <c r="G24" s="37"/>
      <c r="J24" s="4" t="s">
        <v>19</v>
      </c>
      <c r="K24" s="28">
        <v>4.9591000000000001E-3</v>
      </c>
      <c r="M24" s="4" t="s">
        <v>11</v>
      </c>
      <c r="N24" s="7">
        <v>0.74004230000000004</v>
      </c>
      <c r="O24" s="39">
        <f>AM24*K25</f>
        <v>-1.0686210812000002E-4</v>
      </c>
      <c r="P24" s="7"/>
      <c r="Q24" s="7"/>
      <c r="R24" s="7"/>
      <c r="S24" s="7"/>
      <c r="T24" s="7"/>
      <c r="U24" s="7"/>
      <c r="V24" s="7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>
        <f t="shared" si="26"/>
        <v>0.74004230000000004</v>
      </c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V24">
        <v>13</v>
      </c>
      <c r="BW24">
        <f t="shared" si="7"/>
        <v>512.04727063514997</v>
      </c>
      <c r="BX24" s="39">
        <f t="shared" si="5"/>
        <v>-4.0950500000000001E-2</v>
      </c>
      <c r="BY24" s="31"/>
      <c r="BZ24" s="33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</row>
    <row r="25" spans="1:102" ht="15" x14ac:dyDescent="0.15">
      <c r="A25" s="4" t="s">
        <v>11</v>
      </c>
      <c r="B25" s="36"/>
      <c r="C25" s="37"/>
      <c r="D25" s="38"/>
      <c r="E25" s="37"/>
      <c r="F25" s="38"/>
      <c r="G25" s="37"/>
      <c r="J25" s="4" t="s">
        <v>11</v>
      </c>
      <c r="K25" s="1">
        <v>-1.4440000000000001E-4</v>
      </c>
      <c r="M25" s="4" t="s">
        <v>12</v>
      </c>
      <c r="N25" s="7">
        <v>0.69114799999999998</v>
      </c>
      <c r="O25" s="39">
        <f>AM25*K29</f>
        <v>-1.6560597228000001E-2</v>
      </c>
      <c r="P25" s="7"/>
      <c r="Q25" s="7"/>
      <c r="R25" s="7"/>
      <c r="S25" s="7"/>
      <c r="T25" s="7"/>
      <c r="U25" s="7"/>
      <c r="V25" s="7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>
        <f t="shared" si="26"/>
        <v>0.69114799999999998</v>
      </c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V25">
        <v>14</v>
      </c>
      <c r="BW25">
        <f t="shared" si="7"/>
        <v>510.4789286192609</v>
      </c>
      <c r="BX25" s="39">
        <f t="shared" si="5"/>
        <v>-4.1847499999999996E-2</v>
      </c>
      <c r="BY25" s="31"/>
      <c r="BZ25" s="33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</row>
    <row r="26" spans="1:102" ht="15" x14ac:dyDescent="0.15">
      <c r="A26" s="4" t="s">
        <v>10</v>
      </c>
      <c r="B26" s="36"/>
      <c r="C26" s="37"/>
      <c r="D26" s="38"/>
      <c r="E26" s="37"/>
      <c r="F26" s="38"/>
      <c r="G26" s="37"/>
      <c r="J26" s="4" t="s">
        <v>10</v>
      </c>
      <c r="K26" s="1">
        <v>7.0500000000000001E-4</v>
      </c>
      <c r="M26" s="4" t="s">
        <v>14</v>
      </c>
      <c r="N26" s="7">
        <v>0.60143000000000002</v>
      </c>
      <c r="O26" s="39">
        <f t="shared" ref="O26:O31" si="27">AM26*K19</f>
        <v>2.4404826540000003E-3</v>
      </c>
      <c r="P26" s="7"/>
      <c r="Q26" s="7"/>
      <c r="R26" s="7"/>
      <c r="S26" s="7"/>
      <c r="T26" s="7"/>
      <c r="U26" s="7"/>
      <c r="V26" s="7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>
        <f t="shared" si="26"/>
        <v>0.60143000000000002</v>
      </c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V26">
        <v>15</v>
      </c>
      <c r="BW26">
        <f t="shared" si="7"/>
        <v>508.99164102973623</v>
      </c>
      <c r="BX26" s="39">
        <f t="shared" si="5"/>
        <v>-4.2744499999999998E-2</v>
      </c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</row>
    <row r="27" spans="1:102" ht="15" x14ac:dyDescent="0.15">
      <c r="A27" s="4" t="s">
        <v>65</v>
      </c>
      <c r="B27" s="36"/>
      <c r="C27" s="37"/>
      <c r="D27" s="38"/>
      <c r="E27" s="37"/>
      <c r="F27" s="38"/>
      <c r="G27" s="37"/>
      <c r="J27" s="4" t="s">
        <v>65</v>
      </c>
      <c r="K27" s="1">
        <v>-1.2754999999999999E-3</v>
      </c>
      <c r="M27" s="4" t="s">
        <v>15</v>
      </c>
      <c r="N27" s="7">
        <v>54.690869999999997</v>
      </c>
      <c r="O27" s="39">
        <f t="shared" si="27"/>
        <v>1.9524640589999999E-3</v>
      </c>
      <c r="P27" s="7"/>
      <c r="Q27" s="7"/>
      <c r="R27" s="7"/>
      <c r="S27" s="7"/>
      <c r="T27" s="7"/>
      <c r="U27" s="7"/>
      <c r="V27" s="7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>
        <f t="shared" si="26"/>
        <v>54.690869999999997</v>
      </c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V27">
        <v>16</v>
      </c>
      <c r="BW27">
        <f t="shared" si="7"/>
        <v>507.57490346638838</v>
      </c>
      <c r="BX27" s="39">
        <f t="shared" si="5"/>
        <v>-4.36415E-2</v>
      </c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</row>
    <row r="28" spans="1:102" ht="15" x14ac:dyDescent="0.15">
      <c r="A28" s="4" t="s">
        <v>63</v>
      </c>
      <c r="B28" s="36"/>
      <c r="C28" s="37"/>
      <c r="D28" s="38"/>
      <c r="E28" s="37"/>
      <c r="F28" s="38"/>
      <c r="G28" s="37"/>
      <c r="J28" s="4" t="s">
        <v>63</v>
      </c>
      <c r="K28" s="1">
        <v>6.2799999999999998E-4</v>
      </c>
      <c r="M28" s="4" t="s">
        <v>16</v>
      </c>
      <c r="N28" s="7">
        <v>6.644279</v>
      </c>
      <c r="O28" s="39">
        <f t="shared" si="27"/>
        <v>4.3520027449999998E-3</v>
      </c>
      <c r="P28" s="7"/>
      <c r="Q28" s="7"/>
      <c r="R28" s="7"/>
      <c r="S28" s="7"/>
      <c r="T28" s="7"/>
      <c r="U28" s="7"/>
      <c r="V28" s="7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>
        <f t="shared" si="26"/>
        <v>6.644279</v>
      </c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V28">
        <v>17</v>
      </c>
      <c r="BW28">
        <f t="shared" si="7"/>
        <v>506.220137082419</v>
      </c>
      <c r="BX28" s="39">
        <f t="shared" si="5"/>
        <v>-4.4538500000000002E-2</v>
      </c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</row>
    <row r="29" spans="1:102" ht="15" x14ac:dyDescent="0.15">
      <c r="A29" s="4" t="s">
        <v>12</v>
      </c>
      <c r="B29" s="36"/>
      <c r="C29" s="37"/>
      <c r="D29" s="38"/>
      <c r="E29" s="37"/>
      <c r="F29" s="38"/>
      <c r="G29" s="37"/>
      <c r="J29" s="4" t="s">
        <v>12</v>
      </c>
      <c r="K29" s="1">
        <v>-2.3961E-2</v>
      </c>
      <c r="M29" s="4" t="s">
        <v>17</v>
      </c>
      <c r="N29" s="7">
        <v>4.8518899999999997E-2</v>
      </c>
      <c r="O29" s="39">
        <f t="shared" si="27"/>
        <v>1.6882345330599998E-3</v>
      </c>
      <c r="P29" s="7"/>
      <c r="Q29" s="7"/>
      <c r="R29" s="7"/>
      <c r="S29" s="7"/>
      <c r="T29" s="7"/>
      <c r="U29" s="7"/>
      <c r="V29" s="7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>
        <f t="shared" si="26"/>
        <v>4.8518899999999997E-2</v>
      </c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V29">
        <v>18</v>
      </c>
      <c r="BW29">
        <f t="shared" si="7"/>
        <v>504.92024536838841</v>
      </c>
      <c r="BX29" s="39">
        <f t="shared" si="5"/>
        <v>-4.5435500000000004E-2</v>
      </c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</row>
    <row r="30" spans="1:102" ht="15" x14ac:dyDescent="0.15">
      <c r="A30" s="4" t="s">
        <v>64</v>
      </c>
      <c r="B30" s="36"/>
      <c r="C30" s="37"/>
      <c r="D30" s="38"/>
      <c r="E30" s="37"/>
      <c r="F30" s="38"/>
      <c r="G30" s="37"/>
      <c r="J30" s="4" t="s">
        <v>154</v>
      </c>
      <c r="K30" s="1">
        <v>1.1808000000000001E-3</v>
      </c>
      <c r="M30" s="4" t="s">
        <v>18</v>
      </c>
      <c r="N30" s="7">
        <v>4.1930540000000001</v>
      </c>
      <c r="O30" s="39">
        <f t="shared" si="27"/>
        <v>2.4656834741599999E-2</v>
      </c>
      <c r="P30" s="7"/>
      <c r="Q30" s="7"/>
      <c r="R30" s="7"/>
      <c r="S30" s="7"/>
      <c r="T30" s="7"/>
      <c r="U30" s="7"/>
      <c r="V30" s="7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>
        <f t="shared" si="26"/>
        <v>4.1930540000000001</v>
      </c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V30">
        <v>19</v>
      </c>
      <c r="BW30">
        <f t="shared" si="7"/>
        <v>503.66929146056515</v>
      </c>
      <c r="BX30" s="39">
        <f t="shared" si="5"/>
        <v>-4.6332499999999999E-2</v>
      </c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</row>
    <row r="31" spans="1:102" ht="15" x14ac:dyDescent="0.15">
      <c r="A31" s="4" t="s">
        <v>86</v>
      </c>
      <c r="B31" s="36"/>
      <c r="C31" s="37"/>
      <c r="D31" s="38"/>
      <c r="E31" s="37"/>
      <c r="F31" s="38"/>
      <c r="G31" s="37"/>
      <c r="J31" s="4">
        <v>2012</v>
      </c>
      <c r="K31" s="1">
        <v>2.0177799999999999E-2</v>
      </c>
      <c r="M31" s="6" t="s">
        <v>19</v>
      </c>
      <c r="N31" s="8">
        <v>0.17221649999999999</v>
      </c>
      <c r="O31" s="39">
        <f t="shared" si="27"/>
        <v>8.5403884515E-4</v>
      </c>
      <c r="P31" s="8"/>
      <c r="Q31" s="8"/>
      <c r="R31" s="8"/>
      <c r="S31" s="8"/>
      <c r="T31" s="8"/>
      <c r="U31" s="8"/>
      <c r="V31" s="8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>
        <f t="shared" si="26"/>
        <v>0.17221649999999999</v>
      </c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V31">
        <v>20</v>
      </c>
      <c r="BW31">
        <f t="shared" si="7"/>
        <v>502.46225868406458</v>
      </c>
      <c r="BX31" s="39">
        <f t="shared" si="5"/>
        <v>-4.7229500000000001E-2</v>
      </c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</row>
    <row r="32" spans="1:102" ht="15" x14ac:dyDescent="0.15">
      <c r="A32" s="4" t="s">
        <v>155</v>
      </c>
      <c r="B32" s="63" t="s">
        <v>156</v>
      </c>
      <c r="C32" s="63"/>
      <c r="D32" s="63" t="s">
        <v>157</v>
      </c>
      <c r="E32" s="63"/>
      <c r="F32" s="63" t="s">
        <v>157</v>
      </c>
      <c r="G32" s="63"/>
      <c r="J32" s="4">
        <v>2013</v>
      </c>
      <c r="K32" s="1">
        <v>2.6420200000000001E-2</v>
      </c>
      <c r="M32" s="4">
        <v>2012</v>
      </c>
      <c r="N32" s="45">
        <v>0.215</v>
      </c>
      <c r="O32" s="39">
        <f>AM32*K31</f>
        <v>4.6229357580000003E-3</v>
      </c>
      <c r="S32" s="4"/>
      <c r="T32" s="4"/>
      <c r="U32" s="4"/>
      <c r="V32" s="7"/>
      <c r="W32" s="4"/>
      <c r="X32" s="4"/>
      <c r="Y32" s="4"/>
      <c r="Z32" s="4"/>
      <c r="AA32" s="1"/>
      <c r="AB32" s="1"/>
      <c r="AC32" s="1"/>
      <c r="AD32" s="1"/>
      <c r="AE32" s="4"/>
      <c r="AF32" s="4"/>
      <c r="AG32" s="4"/>
      <c r="AH32" s="4"/>
      <c r="AI32" s="4"/>
      <c r="AJ32" s="4"/>
      <c r="AK32" s="4"/>
      <c r="AL32" s="4"/>
      <c r="AM32">
        <v>0.22911000000000001</v>
      </c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H32" s="7"/>
      <c r="BI32" s="7"/>
      <c r="BJ32" s="7"/>
      <c r="BV32">
        <v>21</v>
      </c>
      <c r="BW32">
        <f t="shared" si="7"/>
        <v>501.2948698389859</v>
      </c>
      <c r="BX32" s="39">
        <f t="shared" si="5"/>
        <v>-4.8126500000000003E-2</v>
      </c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</row>
    <row r="33" spans="1:102" ht="15" x14ac:dyDescent="0.15">
      <c r="A33" s="4" t="s">
        <v>158</v>
      </c>
      <c r="B33" s="67" t="s">
        <v>159</v>
      </c>
      <c r="C33" s="67"/>
      <c r="D33" s="63" t="s">
        <v>156</v>
      </c>
      <c r="E33" s="63"/>
      <c r="F33" s="63" t="s">
        <v>156</v>
      </c>
      <c r="G33" s="63"/>
      <c r="J33" s="4">
        <v>2014</v>
      </c>
      <c r="K33" s="1">
        <v>3.3155400000000002E-2</v>
      </c>
      <c r="M33" s="4">
        <v>2013</v>
      </c>
      <c r="N33" s="45">
        <v>0.19406999999999999</v>
      </c>
      <c r="O33" s="39">
        <f>AM33*K32</f>
        <v>5.8510174919999998E-3</v>
      </c>
      <c r="S33" s="4"/>
      <c r="T33" s="4"/>
      <c r="U33" s="4"/>
      <c r="V33" s="7"/>
      <c r="W33" s="4"/>
      <c r="X33" s="4"/>
      <c r="Y33" s="4"/>
      <c r="Z33" s="4"/>
      <c r="AA33" s="1"/>
      <c r="AB33" s="1"/>
      <c r="AC33" s="1"/>
      <c r="AD33" s="1"/>
      <c r="AE33" s="4"/>
      <c r="AF33" s="4"/>
      <c r="AG33" s="4"/>
      <c r="AH33" s="4"/>
      <c r="AI33" s="4"/>
      <c r="AJ33" s="4"/>
      <c r="AK33" s="4"/>
      <c r="AL33" s="4"/>
      <c r="AM33">
        <v>0.22145999999999999</v>
      </c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H33" s="7"/>
      <c r="BI33" s="7"/>
      <c r="BJ33" s="7"/>
      <c r="BV33">
        <v>22</v>
      </c>
      <c r="BW33">
        <f t="shared" si="7"/>
        <v>500.16344875096956</v>
      </c>
      <c r="BX33" s="39">
        <f t="shared" si="5"/>
        <v>-4.9023499999999998E-2</v>
      </c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</row>
    <row r="34" spans="1:102" ht="15" x14ac:dyDescent="0.15">
      <c r="A34" s="4" t="s">
        <v>160</v>
      </c>
      <c r="B34" s="63" t="s">
        <v>156</v>
      </c>
      <c r="C34" s="63"/>
      <c r="D34" s="63" t="s">
        <v>156</v>
      </c>
      <c r="E34" s="63"/>
      <c r="F34" s="63" t="s">
        <v>156</v>
      </c>
      <c r="G34" s="63"/>
      <c r="J34" s="4">
        <v>2015</v>
      </c>
      <c r="K34" s="1">
        <v>6.1214499999999998E-2</v>
      </c>
      <c r="M34" s="4">
        <v>2014</v>
      </c>
      <c r="N34" s="45">
        <v>0.18549499999999999</v>
      </c>
      <c r="O34" s="39">
        <f>AM34*K33</f>
        <v>5.7789862200000007E-3</v>
      </c>
      <c r="S34" s="4"/>
      <c r="T34" s="4"/>
      <c r="U34" s="4"/>
      <c r="V34" s="7"/>
      <c r="W34" s="4"/>
      <c r="X34" s="4"/>
      <c r="Y34" s="4"/>
      <c r="Z34" s="4"/>
      <c r="AA34" s="1"/>
      <c r="AB34" s="1"/>
      <c r="AC34" s="1"/>
      <c r="AD34" s="1"/>
      <c r="AE34" s="4"/>
      <c r="AF34" s="4"/>
      <c r="AG34" s="4"/>
      <c r="AH34" s="4"/>
      <c r="AI34" s="4"/>
      <c r="AJ34" s="4"/>
      <c r="AK34" s="4"/>
      <c r="AL34" s="4"/>
      <c r="AM34">
        <v>0.17430000000000001</v>
      </c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H34" s="7"/>
      <c r="BI34" s="7"/>
      <c r="BJ34" s="7"/>
      <c r="BV34">
        <v>23</v>
      </c>
      <c r="BW34">
        <f t="shared" si="7"/>
        <v>499.06481275861756</v>
      </c>
      <c r="BX34" s="39">
        <f t="shared" si="5"/>
        <v>-4.99205E-2</v>
      </c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</row>
    <row r="35" spans="1:102" ht="15" x14ac:dyDescent="0.15">
      <c r="A35" s="4" t="s">
        <v>161</v>
      </c>
      <c r="B35" s="64"/>
      <c r="C35" s="64"/>
      <c r="D35" s="64"/>
      <c r="E35" s="64"/>
      <c r="F35" s="64"/>
      <c r="G35" s="64"/>
      <c r="H35" s="13"/>
      <c r="J35" s="4" t="s">
        <v>86</v>
      </c>
      <c r="K35" s="1">
        <v>6.7611290000000004</v>
      </c>
      <c r="M35" s="4">
        <v>2015</v>
      </c>
      <c r="N35" s="45">
        <v>0.16037000000000001</v>
      </c>
      <c r="O35" s="39">
        <f>AM35*K34</f>
        <v>1.0579702035000001E-2</v>
      </c>
      <c r="S35" s="4"/>
      <c r="T35" s="4"/>
      <c r="U35" s="4"/>
      <c r="V35" s="7"/>
      <c r="W35" s="4"/>
      <c r="X35" s="4"/>
      <c r="Y35" s="4"/>
      <c r="Z35" s="4"/>
      <c r="AA35" s="1"/>
      <c r="AB35" s="1"/>
      <c r="AC35" s="1"/>
      <c r="AD35" s="1"/>
      <c r="AE35" s="4"/>
      <c r="AF35" s="4"/>
      <c r="AG35" s="4"/>
      <c r="AH35" s="4"/>
      <c r="AI35" s="4"/>
      <c r="AJ35" s="4"/>
      <c r="AK35" s="4"/>
      <c r="AL35" s="4"/>
      <c r="AM35">
        <v>0.17283000000000001</v>
      </c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H35" s="7"/>
      <c r="BI35" s="7"/>
      <c r="BJ35" s="7"/>
      <c r="BV35">
        <v>24</v>
      </c>
      <c r="BW35">
        <f t="shared" si="7"/>
        <v>497.99618819997727</v>
      </c>
      <c r="BX35" s="39">
        <f t="shared" si="5"/>
        <v>-5.0817500000000002E-2</v>
      </c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</row>
    <row r="36" spans="1:102" ht="15.75" thickBot="1" x14ac:dyDescent="0.2">
      <c r="A36" s="6" t="s">
        <v>92</v>
      </c>
      <c r="B36" s="65"/>
      <c r="C36" s="65"/>
      <c r="D36" s="43"/>
      <c r="E36" s="43"/>
      <c r="F36" s="43"/>
      <c r="G36" s="43"/>
      <c r="H36" s="35"/>
      <c r="K36" s="4"/>
      <c r="M36" s="4" t="s">
        <v>86</v>
      </c>
      <c r="N36" s="1">
        <v>6.7611290000000004</v>
      </c>
      <c r="O36" s="39">
        <f>AM36</f>
        <v>6.7611290000000004</v>
      </c>
      <c r="S36" s="4"/>
      <c r="T36" s="4"/>
      <c r="U36" s="4"/>
      <c r="V36" s="7"/>
      <c r="W36" s="4"/>
      <c r="X36" s="4"/>
      <c r="Y36" s="4"/>
      <c r="Z36" s="4"/>
      <c r="AA36" s="1"/>
      <c r="AB36" s="1"/>
      <c r="AC36" s="1"/>
      <c r="AD36" s="1"/>
      <c r="AE36" s="4"/>
      <c r="AF36" s="4"/>
      <c r="AG36" s="4"/>
      <c r="AH36" s="4"/>
      <c r="AI36" s="4"/>
      <c r="AJ36" s="4"/>
      <c r="AK36" s="4"/>
      <c r="AL36" s="4"/>
      <c r="AM36">
        <f>K35</f>
        <v>6.7611290000000004</v>
      </c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H36" s="7"/>
      <c r="BI36" s="7"/>
      <c r="BJ36" s="7"/>
      <c r="BV36">
        <v>25</v>
      </c>
      <c r="BW36">
        <f t="shared" si="7"/>
        <v>496.95514323843474</v>
      </c>
      <c r="BX36" s="39">
        <f t="shared" si="5"/>
        <v>-5.1714499999999997E-2</v>
      </c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</row>
    <row r="37" spans="1:102" ht="15" x14ac:dyDescent="0.15">
      <c r="N37" s="41"/>
      <c r="O37" s="39">
        <f>SUM(O8:O36)</f>
        <v>6.3252040304424222</v>
      </c>
      <c r="S37" s="4"/>
      <c r="T37" s="4"/>
      <c r="U37" s="4"/>
      <c r="V37" s="7"/>
      <c r="W37" s="4"/>
      <c r="X37" s="4"/>
      <c r="Y37" s="4"/>
      <c r="Z37" s="4"/>
      <c r="AA37" s="1"/>
      <c r="AB37" s="1"/>
      <c r="AC37" s="1"/>
      <c r="AD37" s="1"/>
      <c r="AE37" s="4"/>
      <c r="AF37" s="4"/>
      <c r="AG37" s="4"/>
      <c r="AH37" s="4"/>
      <c r="AI37" s="4"/>
      <c r="AJ37" s="4"/>
      <c r="AK37" s="4"/>
      <c r="AL37" s="4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H37" s="7"/>
      <c r="BI37" s="7"/>
      <c r="BJ37" s="7"/>
      <c r="BV37">
        <v>26</v>
      </c>
      <c r="BW37">
        <f t="shared" si="7"/>
        <v>495.93953392881912</v>
      </c>
      <c r="BX37" s="39">
        <f t="shared" si="5"/>
        <v>-5.2611499999999999E-2</v>
      </c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</row>
    <row r="38" spans="1:102" ht="15" x14ac:dyDescent="0.15">
      <c r="N38" s="41"/>
      <c r="O38" s="39"/>
      <c r="S38" s="4"/>
      <c r="T38" s="4"/>
      <c r="U38" s="4"/>
      <c r="V38" s="7"/>
      <c r="W38" s="4"/>
      <c r="X38" s="4"/>
      <c r="Y38" s="4"/>
      <c r="Z38" s="4"/>
      <c r="AA38" s="1"/>
      <c r="AB38" s="1"/>
      <c r="AC38" s="1"/>
      <c r="AD38" s="1"/>
      <c r="AE38" s="4"/>
      <c r="AF38" s="4"/>
      <c r="AG38" s="4"/>
      <c r="AH38" s="4"/>
      <c r="AI38" s="4"/>
      <c r="AJ38" s="4"/>
      <c r="AK38" s="4"/>
      <c r="AL38" s="4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H38" s="7"/>
      <c r="BI38" s="7"/>
      <c r="BJ38" s="7"/>
      <c r="BV38">
        <v>27</v>
      </c>
      <c r="BW38">
        <f t="shared" si="7"/>
        <v>494.94746051199252</v>
      </c>
      <c r="BX38" s="39">
        <f t="shared" si="5"/>
        <v>-5.3508500000000001E-2</v>
      </c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</row>
    <row r="39" spans="1:102" ht="15" x14ac:dyDescent="0.15">
      <c r="N39" s="41"/>
      <c r="O39" s="44"/>
      <c r="S39" s="4"/>
      <c r="T39" s="4"/>
      <c r="U39" s="4"/>
      <c r="V39" s="7"/>
      <c r="W39" s="4"/>
      <c r="X39" s="4"/>
      <c r="Y39" s="4"/>
      <c r="Z39" s="4"/>
      <c r="AA39" s="1"/>
      <c r="AB39" s="1"/>
      <c r="AC39" s="1"/>
      <c r="AD39" s="1"/>
      <c r="AE39" s="4"/>
      <c r="AF39" s="4"/>
      <c r="AG39" s="4"/>
      <c r="AH39" s="4"/>
      <c r="AI39" s="4"/>
      <c r="AJ39" s="4"/>
      <c r="AK39" s="4"/>
      <c r="AL39" s="4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H39" s="7"/>
      <c r="BI39" s="7"/>
      <c r="BJ39" s="7"/>
      <c r="BV39">
        <v>28</v>
      </c>
      <c r="BW39">
        <f t="shared" si="7"/>
        <v>493.97723169604723</v>
      </c>
      <c r="BX39" s="39">
        <f t="shared" si="5"/>
        <v>-5.4405499999999996E-2</v>
      </c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</row>
    <row r="40" spans="1:102" ht="15" x14ac:dyDescent="0.15">
      <c r="N40" s="41"/>
      <c r="S40" s="4"/>
      <c r="T40" s="4"/>
      <c r="U40" s="4"/>
      <c r="V40" s="8"/>
      <c r="W40" s="4"/>
      <c r="X40" s="4"/>
      <c r="Y40" s="4"/>
      <c r="Z40" s="4"/>
      <c r="AA40" s="1"/>
      <c r="AB40" s="1"/>
      <c r="AC40" s="1"/>
      <c r="AD40" s="1"/>
      <c r="AE40" s="4"/>
      <c r="AF40" s="4"/>
      <c r="AG40" s="4"/>
      <c r="AH40" s="4"/>
      <c r="AI40" s="4"/>
      <c r="AJ40" s="4"/>
      <c r="AK40" s="4"/>
      <c r="AL40" s="4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H40" s="7"/>
      <c r="BI40" s="7"/>
      <c r="BJ40" s="7"/>
      <c r="BV40">
        <v>29</v>
      </c>
      <c r="BW40">
        <f t="shared" si="7"/>
        <v>493.0273352351569</v>
      </c>
      <c r="BX40" s="39">
        <f t="shared" si="5"/>
        <v>-5.5302500000000004E-2</v>
      </c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</row>
    <row r="41" spans="1:102" ht="15" x14ac:dyDescent="0.15">
      <c r="N41" s="41"/>
      <c r="S41" s="6"/>
      <c r="T41" s="6"/>
      <c r="U41" s="6"/>
      <c r="V41" s="32"/>
      <c r="W41" s="6"/>
      <c r="X41" s="6"/>
      <c r="Y41" s="6"/>
      <c r="Z41" s="6"/>
      <c r="AA41" s="1"/>
      <c r="AB41" s="1"/>
      <c r="AC41" s="1"/>
      <c r="AD41" s="1"/>
      <c r="AE41" s="6"/>
      <c r="AF41" s="6"/>
      <c r="AG41" s="6"/>
      <c r="AH41" s="6"/>
      <c r="AI41" s="6"/>
      <c r="AJ41" s="6"/>
      <c r="AK41" s="6"/>
      <c r="AL41" s="6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H41" s="7"/>
      <c r="BI41" s="7"/>
      <c r="BJ41" s="7"/>
      <c r="BV41">
        <v>30</v>
      </c>
      <c r="BW41">
        <f t="shared" si="7"/>
        <v>492.09641351952104</v>
      </c>
      <c r="BX41" s="39">
        <f t="shared" si="5"/>
        <v>-5.6199499999999999E-2</v>
      </c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</row>
    <row r="42" spans="1:102" ht="15" x14ac:dyDescent="0.15">
      <c r="N42" s="34"/>
      <c r="P42" s="41"/>
      <c r="Q42" s="41"/>
      <c r="R42" s="41"/>
      <c r="S42" s="42"/>
      <c r="T42" s="42"/>
      <c r="U42" s="42"/>
      <c r="V42" s="32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32"/>
      <c r="AI42" s="1"/>
      <c r="AJ42" s="1"/>
      <c r="AK42" s="1"/>
      <c r="AL42" s="32"/>
      <c r="AR42" s="7"/>
      <c r="AS42" s="7"/>
      <c r="AT42" s="7"/>
      <c r="AV42" s="7"/>
      <c r="AW42" s="7"/>
      <c r="AX42" s="7"/>
      <c r="AZ42" s="7"/>
      <c r="BA42" s="7"/>
      <c r="BB42" s="7"/>
      <c r="BD42" s="7"/>
      <c r="BE42" s="7"/>
      <c r="BF42" s="7"/>
      <c r="BV42">
        <v>31</v>
      </c>
      <c r="BW42">
        <f t="shared" si="7"/>
        <v>491.1832431863121</v>
      </c>
      <c r="BX42" s="39">
        <f t="shared" si="5"/>
        <v>-5.7096500000000001E-2</v>
      </c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</row>
    <row r="43" spans="1:102" ht="15" x14ac:dyDescent="0.15">
      <c r="N43" s="34"/>
      <c r="P43" s="41"/>
      <c r="Q43" s="41"/>
      <c r="R43" s="41"/>
      <c r="S43" s="42"/>
      <c r="T43" s="42"/>
      <c r="U43" s="42"/>
      <c r="V43" s="32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32"/>
      <c r="AI43" s="1"/>
      <c r="AJ43" s="1"/>
      <c r="AK43" s="1"/>
      <c r="AL43" s="32"/>
      <c r="AR43" s="7"/>
      <c r="AS43" s="7"/>
      <c r="AT43" s="7"/>
      <c r="AV43" s="7"/>
      <c r="AW43" s="7"/>
      <c r="AX43" s="7"/>
      <c r="AZ43" s="7"/>
      <c r="BA43" s="7"/>
      <c r="BB43" s="7"/>
      <c r="BD43" s="7"/>
      <c r="BE43" s="7"/>
      <c r="BF43" s="7"/>
      <c r="BV43">
        <v>32</v>
      </c>
      <c r="BW43">
        <f t="shared" si="7"/>
        <v>490.28671798241248</v>
      </c>
      <c r="BX43" s="39">
        <f t="shared" si="5"/>
        <v>-5.7993500000000003E-2</v>
      </c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</row>
    <row r="44" spans="1:102" ht="15" x14ac:dyDescent="0.15">
      <c r="N44" s="34"/>
      <c r="P44" s="41"/>
      <c r="Q44" s="41"/>
      <c r="R44" s="41"/>
      <c r="S44" s="42"/>
      <c r="T44" s="42"/>
      <c r="U44" s="42"/>
      <c r="V44" s="32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32"/>
      <c r="AI44" s="1"/>
      <c r="AJ44" s="1"/>
      <c r="AK44" s="1"/>
      <c r="AL44" s="32"/>
      <c r="AR44" s="7"/>
      <c r="AS44" s="7"/>
      <c r="AT44" s="7"/>
      <c r="AV44" s="7"/>
      <c r="AW44" s="7"/>
      <c r="AX44" s="7"/>
      <c r="AZ44" s="7"/>
      <c r="BA44" s="7"/>
      <c r="BB44" s="7"/>
      <c r="BD44" s="7"/>
      <c r="BE44" s="7"/>
      <c r="BF44" s="7"/>
      <c r="BV44">
        <v>33</v>
      </c>
      <c r="BW44">
        <f t="shared" si="7"/>
        <v>489.40583427606475</v>
      </c>
      <c r="BX44" s="39">
        <f t="shared" si="5"/>
        <v>-5.8890499999999998E-2</v>
      </c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</row>
    <row r="45" spans="1:102" ht="15" x14ac:dyDescent="0.15">
      <c r="N45" s="7"/>
      <c r="P45" s="41"/>
      <c r="Q45" s="41"/>
      <c r="R45" s="41"/>
      <c r="S45" s="42"/>
      <c r="T45" s="42"/>
      <c r="U45" s="42"/>
      <c r="V45" s="32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32"/>
      <c r="AI45" s="1"/>
      <c r="AJ45" s="1"/>
      <c r="AK45" s="1"/>
      <c r="AL45" s="32"/>
      <c r="AR45" s="7"/>
      <c r="AS45" s="7"/>
      <c r="AT45" s="7"/>
      <c r="AV45" s="7"/>
      <c r="AW45" s="7"/>
      <c r="AX45" s="7"/>
      <c r="AZ45" s="7"/>
      <c r="BA45" s="7"/>
      <c r="BB45" s="7"/>
      <c r="BD45" s="7"/>
      <c r="BE45" s="7"/>
      <c r="BF45" s="7"/>
      <c r="BV45">
        <v>34</v>
      </c>
      <c r="BW45">
        <f t="shared" si="7"/>
        <v>488.53967874099953</v>
      </c>
      <c r="BX45" s="39">
        <f t="shared" si="5"/>
        <v>-5.97875E-2</v>
      </c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</row>
    <row r="46" spans="1:102" ht="15" x14ac:dyDescent="0.15">
      <c r="N46" s="7"/>
      <c r="P46" s="41"/>
      <c r="Q46" s="41"/>
      <c r="R46" s="41"/>
      <c r="S46" s="42"/>
      <c r="T46" s="42"/>
      <c r="U46" s="42"/>
      <c r="V46" s="32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32"/>
      <c r="AI46" s="1"/>
      <c r="AJ46" s="1"/>
      <c r="AK46" s="1"/>
      <c r="AL46" s="32"/>
      <c r="AR46" s="7"/>
      <c r="AS46" s="7"/>
      <c r="AT46" s="7"/>
      <c r="AV46" s="7"/>
      <c r="AW46" s="7"/>
      <c r="AX46" s="7"/>
      <c r="AZ46" s="7"/>
      <c r="BA46" s="7"/>
      <c r="BB46" s="7"/>
      <c r="BD46" s="7"/>
      <c r="BE46" s="7"/>
      <c r="BF46" s="7"/>
      <c r="BV46">
        <v>35</v>
      </c>
      <c r="BW46">
        <f t="shared" si="7"/>
        <v>487.68741783365982</v>
      </c>
      <c r="BX46" s="39">
        <f t="shared" si="5"/>
        <v>-6.0684500000000002E-2</v>
      </c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</row>
    <row r="47" spans="1:102" ht="15" x14ac:dyDescent="0.15">
      <c r="N47" s="7"/>
      <c r="P47" s="41"/>
      <c r="Q47" s="41"/>
      <c r="R47" s="41"/>
      <c r="S47" s="42"/>
      <c r="T47" s="42"/>
      <c r="U47" s="42"/>
      <c r="V47" s="32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32"/>
      <c r="AI47" s="1"/>
      <c r="AJ47" s="1"/>
      <c r="AK47" s="1"/>
      <c r="AL47" s="32"/>
      <c r="AR47" s="7"/>
      <c r="AS47" s="7"/>
      <c r="AT47" s="7"/>
      <c r="AV47" s="7"/>
      <c r="AW47" s="7"/>
      <c r="AX47" s="7"/>
      <c r="AZ47" s="7"/>
      <c r="BA47" s="7"/>
      <c r="BB47" s="7"/>
      <c r="BD47" s="7"/>
      <c r="BE47" s="7"/>
      <c r="BF47" s="7"/>
      <c r="BV47">
        <v>36</v>
      </c>
      <c r="BW47">
        <f t="shared" si="7"/>
        <v>486.84828875921346</v>
      </c>
      <c r="BX47" s="39">
        <f t="shared" si="5"/>
        <v>-6.1581499999999997E-2</v>
      </c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</row>
    <row r="48" spans="1:102" ht="15" x14ac:dyDescent="0.15">
      <c r="N48" s="7"/>
      <c r="P48" s="41"/>
      <c r="Q48" s="41"/>
      <c r="R48" s="41"/>
      <c r="S48" s="42"/>
      <c r="T48" s="42"/>
      <c r="U48" s="42"/>
      <c r="V48" s="32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32"/>
      <c r="AI48" s="1"/>
      <c r="AJ48" s="1"/>
      <c r="AK48" s="1"/>
      <c r="AL48" s="32"/>
      <c r="AR48" s="7"/>
      <c r="AS48" s="7"/>
      <c r="AT48" s="7"/>
      <c r="AV48" s="7"/>
      <c r="AW48" s="7"/>
      <c r="AX48" s="7"/>
      <c r="AZ48" s="7"/>
      <c r="BA48" s="7"/>
      <c r="BB48" s="7"/>
      <c r="BD48" s="7"/>
      <c r="BE48" s="7"/>
      <c r="BF48" s="7"/>
      <c r="BV48">
        <v>37</v>
      </c>
      <c r="BW48">
        <f t="shared" si="7"/>
        <v>486.02159168063014</v>
      </c>
      <c r="BX48" s="39">
        <f t="shared" si="5"/>
        <v>-6.2478500000000006E-2</v>
      </c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</row>
    <row r="49" spans="14:102" ht="15" x14ac:dyDescent="0.15">
      <c r="N49" s="8"/>
      <c r="P49" s="41"/>
      <c r="Q49" s="41"/>
      <c r="R49" s="41"/>
      <c r="S49" s="42"/>
      <c r="T49" s="42"/>
      <c r="U49" s="42"/>
      <c r="V49" s="32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32"/>
      <c r="AI49" s="1"/>
      <c r="AJ49" s="1"/>
      <c r="AK49" s="1"/>
      <c r="AL49" s="32"/>
      <c r="AR49" s="7"/>
      <c r="AS49" s="7"/>
      <c r="AT49" s="7"/>
      <c r="AV49" s="7"/>
      <c r="AW49" s="7"/>
      <c r="AX49" s="7"/>
      <c r="AZ49" s="7"/>
      <c r="BA49" s="7"/>
      <c r="BB49" s="7"/>
      <c r="BD49" s="7"/>
      <c r="BE49" s="7"/>
      <c r="BF49" s="7"/>
      <c r="BV49">
        <v>38</v>
      </c>
      <c r="BW49">
        <f t="shared" si="7"/>
        <v>485.20668297113565</v>
      </c>
      <c r="BX49" s="39">
        <f t="shared" si="5"/>
        <v>-6.3375500000000001E-2</v>
      </c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</row>
    <row r="50" spans="14:102" ht="15" x14ac:dyDescent="0.15">
      <c r="P50" s="41"/>
      <c r="Q50" s="41"/>
      <c r="R50" s="41"/>
      <c r="S50" s="42"/>
      <c r="T50" s="42"/>
      <c r="U50" s="42"/>
      <c r="V50" s="32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32"/>
      <c r="AI50" s="1"/>
      <c r="AJ50" s="1"/>
      <c r="AK50" s="1"/>
      <c r="AL50" s="32"/>
      <c r="AR50" s="7"/>
      <c r="AS50" s="7"/>
      <c r="AT50" s="7"/>
      <c r="AV50" s="7"/>
      <c r="AW50" s="7"/>
      <c r="AX50" s="7"/>
      <c r="AZ50" s="7"/>
      <c r="BA50" s="7"/>
      <c r="BB50" s="7"/>
      <c r="BD50" s="7"/>
      <c r="BE50" s="7"/>
      <c r="BF50" s="7"/>
      <c r="BV50">
        <v>39</v>
      </c>
      <c r="BW50">
        <f t="shared" si="7"/>
        <v>484.40296934679134</v>
      </c>
      <c r="BX50" s="39">
        <f t="shared" si="5"/>
        <v>-6.4272499999999996E-2</v>
      </c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</row>
    <row r="51" spans="14:102" ht="15" x14ac:dyDescent="0.15">
      <c r="P51" s="41"/>
      <c r="Q51" s="41"/>
      <c r="R51" s="41"/>
      <c r="S51" s="8"/>
      <c r="T51" s="8"/>
      <c r="U51" s="8"/>
      <c r="V51" s="7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4"/>
      <c r="AI51" s="6"/>
      <c r="AJ51" s="6"/>
      <c r="AK51" s="6"/>
      <c r="AL51" s="4"/>
      <c r="AR51" s="7"/>
      <c r="AS51" s="7"/>
      <c r="AT51" s="7"/>
      <c r="AV51" s="7"/>
      <c r="AW51" s="7"/>
      <c r="AX51" s="7"/>
      <c r="AZ51" s="7"/>
      <c r="BA51" s="7"/>
      <c r="BB51" s="7"/>
      <c r="BD51" s="7"/>
      <c r="BE51" s="7"/>
      <c r="BF51" s="7"/>
      <c r="BV51">
        <v>40</v>
      </c>
      <c r="BW51">
        <f t="shared" si="7"/>
        <v>483.60990274498545</v>
      </c>
      <c r="BX51" s="39">
        <f t="shared" si="5"/>
        <v>-6.5169500000000005E-2</v>
      </c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</row>
    <row r="52" spans="14:102" ht="15" x14ac:dyDescent="0.15">
      <c r="P52" s="7"/>
      <c r="Q52" s="7"/>
      <c r="R52" s="7"/>
      <c r="S52" s="7"/>
      <c r="T52" s="7"/>
      <c r="U52" s="7"/>
      <c r="V52" s="7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BV52">
        <v>41</v>
      </c>
      <c r="BW52">
        <f t="shared" si="7"/>
        <v>482.82697583790082</v>
      </c>
      <c r="BX52" s="39">
        <f t="shared" si="5"/>
        <v>-6.60665E-2</v>
      </c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</row>
    <row r="53" spans="14:102" ht="15" x14ac:dyDescent="0.15">
      <c r="P53" s="7"/>
      <c r="Q53" s="7"/>
      <c r="R53" s="7"/>
      <c r="S53" s="7"/>
      <c r="T53" s="7"/>
      <c r="U53" s="7"/>
      <c r="V53" s="7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BV53">
        <v>42</v>
      </c>
      <c r="BW53">
        <f t="shared" si="7"/>
        <v>482.05371808880051</v>
      </c>
      <c r="BX53" s="39">
        <f t="shared" si="5"/>
        <v>-6.6963499999999995E-2</v>
      </c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</row>
    <row r="54" spans="14:102" ht="15" x14ac:dyDescent="0.15">
      <c r="P54" s="7"/>
      <c r="Q54" s="7"/>
      <c r="R54" s="7"/>
      <c r="S54" s="7"/>
      <c r="T54" s="7"/>
      <c r="U54" s="7"/>
      <c r="V54" s="7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BV54">
        <v>43</v>
      </c>
      <c r="BW54">
        <f t="shared" si="7"/>
        <v>481.28969227420777</v>
      </c>
      <c r="BX54" s="39">
        <f t="shared" si="5"/>
        <v>-6.7860500000000004E-2</v>
      </c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</row>
    <row r="55" spans="14:102" ht="15" x14ac:dyDescent="0.15">
      <c r="P55" s="7"/>
      <c r="Q55" s="7"/>
      <c r="R55" s="7"/>
      <c r="S55" s="7"/>
      <c r="T55" s="7"/>
      <c r="U55" s="7"/>
      <c r="V55" s="7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BV55">
        <v>44</v>
      </c>
      <c r="BW55">
        <f t="shared" si="7"/>
        <v>480.53449140747671</v>
      </c>
      <c r="BX55" s="39">
        <f t="shared" si="5"/>
        <v>-6.8757499999999999E-2</v>
      </c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</row>
    <row r="56" spans="14:102" ht="15" x14ac:dyDescent="0.15">
      <c r="P56" s="7"/>
      <c r="Q56" s="7"/>
      <c r="R56" s="7"/>
      <c r="S56" s="7"/>
      <c r="T56" s="7"/>
      <c r="U56" s="7"/>
      <c r="V56" s="7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BV56">
        <v>45</v>
      </c>
      <c r="BW56">
        <f t="shared" si="7"/>
        <v>479.78773600942787</v>
      </c>
      <c r="BX56" s="39">
        <f t="shared" si="5"/>
        <v>-6.9654499999999994E-2</v>
      </c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</row>
    <row r="57" spans="14:102" ht="15" x14ac:dyDescent="0.15">
      <c r="P57" s="7"/>
      <c r="Q57" s="7"/>
      <c r="R57" s="7"/>
      <c r="S57" s="7"/>
      <c r="T57" s="7"/>
      <c r="U57" s="7"/>
      <c r="V57" s="7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BV57">
        <v>46</v>
      </c>
      <c r="BW57">
        <f t="shared" si="7"/>
        <v>479.04907168011937</v>
      </c>
      <c r="BX57" s="39">
        <f t="shared" si="5"/>
        <v>-7.0551500000000003E-2</v>
      </c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</row>
    <row r="58" spans="14:102" ht="15" x14ac:dyDescent="0.15">
      <c r="P58" s="7"/>
      <c r="Q58" s="7"/>
      <c r="R58" s="7"/>
      <c r="S58" s="7"/>
      <c r="T58" s="7"/>
      <c r="U58" s="7"/>
      <c r="V58" s="7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BV58">
        <v>47</v>
      </c>
      <c r="BW58">
        <f t="shared" si="7"/>
        <v>478.31816693274777</v>
      </c>
      <c r="BX58" s="39">
        <f t="shared" si="5"/>
        <v>-7.1448499999999998E-2</v>
      </c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</row>
    <row r="59" spans="14:102" ht="15" x14ac:dyDescent="0.15">
      <c r="P59" s="7"/>
      <c r="Q59" s="7"/>
      <c r="R59" s="7"/>
      <c r="S59" s="7"/>
      <c r="T59" s="7"/>
      <c r="U59" s="7"/>
      <c r="V59" s="7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BV59">
        <v>48</v>
      </c>
      <c r="BW59">
        <f t="shared" si="7"/>
        <v>477.59471125645132</v>
      </c>
      <c r="BX59" s="39">
        <f t="shared" si="5"/>
        <v>-7.2345499999999993E-2</v>
      </c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</row>
    <row r="60" spans="14:102" ht="15" x14ac:dyDescent="0.15">
      <c r="P60" s="7"/>
      <c r="Q60" s="7"/>
      <c r="R60" s="7"/>
      <c r="S60" s="7"/>
      <c r="T60" s="7"/>
      <c r="U60" s="7"/>
      <c r="V60" s="7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BV60">
        <v>49</v>
      </c>
      <c r="BW60">
        <f t="shared" si="7"/>
        <v>476.87841337959787</v>
      </c>
      <c r="BX60" s="39">
        <f t="shared" si="5"/>
        <v>-7.3242500000000002E-2</v>
      </c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</row>
    <row r="61" spans="14:102" ht="15" x14ac:dyDescent="0.15">
      <c r="P61" s="8"/>
      <c r="Q61" s="8"/>
      <c r="R61" s="8"/>
      <c r="S61" s="8"/>
      <c r="T61" s="8"/>
      <c r="U61" s="8"/>
      <c r="V61" s="8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BV61">
        <v>50</v>
      </c>
      <c r="BW61">
        <f t="shared" si="7"/>
        <v>476.16899970916103</v>
      </c>
      <c r="BX61" s="39">
        <f t="shared" si="5"/>
        <v>-7.4139499999999997E-2</v>
      </c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</row>
    <row r="62" spans="14:102" ht="15" x14ac:dyDescent="0.15"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J62" s="7"/>
      <c r="AK62" s="7"/>
      <c r="AL62" s="7"/>
      <c r="BV62">
        <v>51</v>
      </c>
      <c r="BW62">
        <f t="shared" si="7"/>
        <v>475.46621292520257</v>
      </c>
      <c r="BX62" s="39">
        <f t="shared" si="5"/>
        <v>-7.5036500000000006E-2</v>
      </c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</row>
    <row r="63" spans="14:102" ht="15" x14ac:dyDescent="0.15"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J63" s="7"/>
      <c r="AK63" s="7"/>
      <c r="AL63" s="7"/>
      <c r="BV63">
        <v>52</v>
      </c>
      <c r="BW63">
        <f t="shared" si="7"/>
        <v>474.76981071231495</v>
      </c>
      <c r="BX63" s="39">
        <f t="shared" si="5"/>
        <v>-7.5933500000000001E-2</v>
      </c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</row>
    <row r="64" spans="14:102" ht="15" x14ac:dyDescent="0.15"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J64" s="7"/>
      <c r="AK64" s="7"/>
      <c r="AL64" s="7"/>
      <c r="BV64">
        <v>53</v>
      </c>
      <c r="BW64">
        <f t="shared" si="7"/>
        <v>474.07956461232533</v>
      </c>
      <c r="BX64" s="39">
        <f t="shared" si="5"/>
        <v>-7.6830499999999996E-2</v>
      </c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</row>
    <row r="65" spans="16:102" ht="15" x14ac:dyDescent="0.15"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J65" s="7"/>
      <c r="AK65" s="7"/>
      <c r="AL65" s="7"/>
      <c r="BV65">
        <v>54</v>
      </c>
      <c r="BW65">
        <f t="shared" si="7"/>
        <v>473.39525898461108</v>
      </c>
      <c r="BX65" s="39">
        <f t="shared" si="5"/>
        <v>-7.7727500000000005E-2</v>
      </c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</row>
    <row r="66" spans="16:102" ht="15" x14ac:dyDescent="0.15"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J66" s="7"/>
      <c r="AK66" s="7"/>
      <c r="AL66" s="7"/>
      <c r="BV66">
        <v>55</v>
      </c>
      <c r="BW66">
        <f t="shared" si="7"/>
        <v>472.71669006213921</v>
      </c>
      <c r="BX66" s="39">
        <f t="shared" si="5"/>
        <v>-7.86245E-2</v>
      </c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</row>
    <row r="67" spans="16:102" ht="15" x14ac:dyDescent="0.15"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J67" s="7"/>
      <c r="AK67" s="7"/>
      <c r="AL67" s="7"/>
      <c r="BV67">
        <v>56</v>
      </c>
      <c r="BW67">
        <f t="shared" si="7"/>
        <v>472.04366509285103</v>
      </c>
      <c r="BX67" s="39">
        <f t="shared" si="5"/>
        <v>-7.9521499999999995E-2</v>
      </c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</row>
    <row r="68" spans="16:102" ht="15" x14ac:dyDescent="0.15"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J68" s="7"/>
      <c r="AK68" s="7"/>
      <c r="AL68" s="7"/>
      <c r="BV68">
        <v>57</v>
      </c>
      <c r="BW68">
        <f t="shared" si="7"/>
        <v>471.37600155729245</v>
      </c>
      <c r="BX68" s="39">
        <f t="shared" ref="BX68:BX131" si="28">$K$3+BV68*$K$4</f>
        <v>-8.0418500000000004E-2</v>
      </c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</row>
    <row r="69" spans="16:102" ht="15" x14ac:dyDescent="0.15"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J69" s="7"/>
      <c r="AK69" s="7"/>
      <c r="AL69" s="7"/>
      <c r="BV69">
        <v>58</v>
      </c>
      <c r="BW69">
        <f t="shared" ref="BW69:BW132" si="29">EXP($K$3*LN($BV69)+BV69*$K$4+$O$37)</f>
        <v>470.71352645451014</v>
      </c>
      <c r="BX69" s="39">
        <f t="shared" si="28"/>
        <v>-8.1315499999999999E-2</v>
      </c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</row>
    <row r="70" spans="16:102" ht="15" x14ac:dyDescent="0.15"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J70" s="7"/>
      <c r="AK70" s="7"/>
      <c r="AL70" s="7"/>
      <c r="BV70">
        <v>59</v>
      </c>
      <c r="BW70">
        <f t="shared" si="29"/>
        <v>470.05607564919319</v>
      </c>
      <c r="BX70" s="39">
        <f t="shared" si="28"/>
        <v>-8.2212499999999994E-2</v>
      </c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</row>
    <row r="71" spans="16:102" ht="15" x14ac:dyDescent="0.15"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J71" s="7"/>
      <c r="AK71" s="7"/>
      <c r="AL71" s="7"/>
      <c r="BV71">
        <v>60</v>
      </c>
      <c r="BW71">
        <f t="shared" si="29"/>
        <v>469.40349327385496</v>
      </c>
      <c r="BX71" s="39">
        <f t="shared" si="28"/>
        <v>-8.3109500000000003E-2</v>
      </c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</row>
    <row r="72" spans="16:102" ht="15" x14ac:dyDescent="0.15">
      <c r="T72" s="7"/>
      <c r="U72" s="7"/>
      <c r="V72" s="7"/>
      <c r="X72" s="7"/>
      <c r="Y72" s="7"/>
      <c r="Z72" s="7"/>
      <c r="AB72" s="7"/>
      <c r="AC72" s="7"/>
      <c r="AD72" s="7"/>
      <c r="AF72" s="7"/>
      <c r="AG72" s="7"/>
      <c r="AH72" s="7"/>
      <c r="BV72">
        <v>61</v>
      </c>
      <c r="BW72">
        <f t="shared" si="29"/>
        <v>468.75563118058852</v>
      </c>
      <c r="BX72" s="39">
        <f t="shared" si="28"/>
        <v>-8.4006499999999998E-2</v>
      </c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</row>
    <row r="73" spans="16:102" ht="15" x14ac:dyDescent="0.15">
      <c r="T73" s="7"/>
      <c r="U73" s="7"/>
      <c r="V73" s="7"/>
      <c r="X73" s="7"/>
      <c r="Y73" s="7"/>
      <c r="Z73" s="7"/>
      <c r="AB73" s="7"/>
      <c r="AC73" s="7"/>
      <c r="AD73" s="7"/>
      <c r="AF73" s="7"/>
      <c r="AG73" s="7"/>
      <c r="AH73" s="7"/>
      <c r="BV73">
        <v>62</v>
      </c>
      <c r="BW73">
        <f t="shared" si="29"/>
        <v>468.11234843753863</v>
      </c>
      <c r="BX73" s="39">
        <f t="shared" si="28"/>
        <v>-8.4903500000000007E-2</v>
      </c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</row>
    <row r="74" spans="16:102" ht="15" x14ac:dyDescent="0.15">
      <c r="T74" s="7"/>
      <c r="U74" s="7"/>
      <c r="V74" s="7"/>
      <c r="X74" s="7"/>
      <c r="Y74" s="7"/>
      <c r="Z74" s="7"/>
      <c r="AB74" s="7"/>
      <c r="AC74" s="7"/>
      <c r="AD74" s="7"/>
      <c r="AF74" s="7"/>
      <c r="AG74" s="7"/>
      <c r="AH74" s="7"/>
      <c r="BV74">
        <v>63</v>
      </c>
      <c r="BW74">
        <f t="shared" si="29"/>
        <v>467.4735108657863</v>
      </c>
      <c r="BX74" s="39">
        <f t="shared" si="28"/>
        <v>-8.5800500000000002E-2</v>
      </c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</row>
    <row r="75" spans="16:102" ht="15" x14ac:dyDescent="0.15">
      <c r="T75" s="7"/>
      <c r="U75" s="7"/>
      <c r="V75" s="7"/>
      <c r="X75" s="7"/>
      <c r="Y75" s="7"/>
      <c r="Z75" s="7"/>
      <c r="AB75" s="7"/>
      <c r="AC75" s="7"/>
      <c r="AD75" s="7"/>
      <c r="AF75" s="7"/>
      <c r="AG75" s="7"/>
      <c r="AH75" s="7"/>
      <c r="BV75">
        <v>64</v>
      </c>
      <c r="BW75">
        <f t="shared" si="29"/>
        <v>466.8389906128109</v>
      </c>
      <c r="BX75" s="39">
        <f t="shared" si="28"/>
        <v>-8.6697499999999997E-2</v>
      </c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</row>
    <row r="76" spans="16:102" ht="15" x14ac:dyDescent="0.15">
      <c r="T76" s="7"/>
      <c r="U76" s="7"/>
      <c r="V76" s="7"/>
      <c r="X76" s="7"/>
      <c r="Y76" s="7"/>
      <c r="Z76" s="7"/>
      <c r="AB76" s="7"/>
      <c r="AC76" s="7"/>
      <c r="AD76" s="7"/>
      <c r="AF76" s="7"/>
      <c r="AG76" s="7"/>
      <c r="AH76" s="7"/>
      <c r="BV76">
        <v>65</v>
      </c>
      <c r="BW76">
        <f t="shared" si="29"/>
        <v>466.20866575912584</v>
      </c>
      <c r="BX76" s="39">
        <f t="shared" si="28"/>
        <v>-8.7594500000000006E-2</v>
      </c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</row>
    <row r="77" spans="16:102" ht="15" x14ac:dyDescent="0.15">
      <c r="T77" s="7"/>
      <c r="U77" s="7"/>
      <c r="V77" s="7"/>
      <c r="X77" s="7"/>
      <c r="Y77" s="7"/>
      <c r="Z77" s="7"/>
      <c r="AB77" s="7"/>
      <c r="AC77" s="7"/>
      <c r="AD77" s="7"/>
      <c r="AF77" s="7"/>
      <c r="AG77" s="7"/>
      <c r="AH77" s="7"/>
      <c r="BV77">
        <v>66</v>
      </c>
      <c r="BW77">
        <f t="shared" si="29"/>
        <v>465.58241995502976</v>
      </c>
      <c r="BX77" s="39">
        <f t="shared" si="28"/>
        <v>-8.8491500000000001E-2</v>
      </c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</row>
    <row r="78" spans="16:102" ht="15" x14ac:dyDescent="0.15">
      <c r="T78" s="7"/>
      <c r="U78" s="7"/>
      <c r="V78" s="7"/>
      <c r="X78" s="7"/>
      <c r="Y78" s="7"/>
      <c r="Z78" s="7"/>
      <c r="AB78" s="7"/>
      <c r="AC78" s="7"/>
      <c r="AD78" s="7"/>
      <c r="AF78" s="7"/>
      <c r="AG78" s="7"/>
      <c r="AH78" s="7"/>
      <c r="BV78">
        <v>67</v>
      </c>
      <c r="BW78">
        <f t="shared" si="29"/>
        <v>464.96014208475458</v>
      </c>
      <c r="BX78" s="39">
        <f t="shared" si="28"/>
        <v>-8.9388499999999996E-2</v>
      </c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</row>
    <row r="79" spans="16:102" ht="15" x14ac:dyDescent="0.15">
      <c r="T79" s="7"/>
      <c r="U79" s="7"/>
      <c r="V79" s="7"/>
      <c r="X79" s="7"/>
      <c r="Y79" s="7"/>
      <c r="Z79" s="7"/>
      <c r="AB79" s="7"/>
      <c r="AC79" s="7"/>
      <c r="AD79" s="7"/>
      <c r="AF79" s="7"/>
      <c r="AG79" s="7"/>
      <c r="AH79" s="7"/>
      <c r="BV79">
        <v>68</v>
      </c>
      <c r="BW79">
        <f t="shared" si="29"/>
        <v>464.34172595556504</v>
      </c>
      <c r="BX79" s="39">
        <f t="shared" si="28"/>
        <v>-9.0285500000000005E-2</v>
      </c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</row>
    <row r="80" spans="16:102" ht="15" x14ac:dyDescent="0.15">
      <c r="T80" s="7"/>
      <c r="U80" s="7"/>
      <c r="V80" s="7"/>
      <c r="X80" s="7"/>
      <c r="Y80" s="7"/>
      <c r="Z80" s="7"/>
      <c r="AB80" s="7"/>
      <c r="AC80" s="7"/>
      <c r="AD80" s="7"/>
      <c r="AF80" s="7"/>
      <c r="AG80" s="7"/>
      <c r="AH80" s="7"/>
      <c r="BV80">
        <v>69</v>
      </c>
      <c r="BW80">
        <f t="shared" si="29"/>
        <v>463.7270700096189</v>
      </c>
      <c r="BX80" s="39">
        <f t="shared" si="28"/>
        <v>-9.11825E-2</v>
      </c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</row>
    <row r="81" spans="20:102" ht="15" x14ac:dyDescent="0.15">
      <c r="T81" s="7"/>
      <c r="U81" s="7"/>
      <c r="V81" s="7"/>
      <c r="X81" s="7"/>
      <c r="Y81" s="7"/>
      <c r="Z81" s="7"/>
      <c r="AB81" s="7"/>
      <c r="AC81" s="7"/>
      <c r="AD81" s="7"/>
      <c r="AF81" s="7"/>
      <c r="AG81" s="7"/>
      <c r="AH81" s="7"/>
      <c r="BV81">
        <v>70</v>
      </c>
      <c r="BW81">
        <f t="shared" si="29"/>
        <v>463.11607705661515</v>
      </c>
      <c r="BX81" s="39">
        <f t="shared" si="28"/>
        <v>-9.2079499999999995E-2</v>
      </c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</row>
    <row r="82" spans="20:102" x14ac:dyDescent="0.15">
      <c r="BV82">
        <v>71</v>
      </c>
      <c r="BW82">
        <f t="shared" si="29"/>
        <v>462.50865402545861</v>
      </c>
      <c r="BX82" s="39">
        <f t="shared" si="28"/>
        <v>-9.2976500000000004E-2</v>
      </c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</row>
    <row r="83" spans="20:102" x14ac:dyDescent="0.15">
      <c r="BV83">
        <v>72</v>
      </c>
      <c r="BW83">
        <f t="shared" si="29"/>
        <v>461.9047117333393</v>
      </c>
      <c r="BX83" s="39">
        <f t="shared" si="28"/>
        <v>-9.3873499999999999E-2</v>
      </c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</row>
    <row r="84" spans="20:102" x14ac:dyDescent="0.15">
      <c r="BV84">
        <v>73</v>
      </c>
      <c r="BW84">
        <f t="shared" si="29"/>
        <v>461.30416467078004</v>
      </c>
      <c r="BX84" s="39">
        <f t="shared" si="28"/>
        <v>-9.4770499999999994E-2</v>
      </c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</row>
    <row r="85" spans="20:102" x14ac:dyDescent="0.15">
      <c r="BV85">
        <v>74</v>
      </c>
      <c r="BW85">
        <f t="shared" si="29"/>
        <v>460.70693080134811</v>
      </c>
      <c r="BX85" s="39">
        <f t="shared" si="28"/>
        <v>-9.5667500000000003E-2</v>
      </c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</row>
    <row r="86" spans="20:102" x14ac:dyDescent="0.15">
      <c r="BV86">
        <v>75</v>
      </c>
      <c r="BW86">
        <f t="shared" si="29"/>
        <v>460.11293137484193</v>
      </c>
      <c r="BX86" s="39">
        <f t="shared" si="28"/>
        <v>-9.6564499999999998E-2</v>
      </c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</row>
    <row r="87" spans="20:102" x14ac:dyDescent="0.15">
      <c r="BV87">
        <v>76</v>
      </c>
      <c r="BW87">
        <f t="shared" si="29"/>
        <v>459.52209075288567</v>
      </c>
      <c r="BX87" s="39">
        <f t="shared" si="28"/>
        <v>-9.7461499999999993E-2</v>
      </c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</row>
    <row r="88" spans="20:102" x14ac:dyDescent="0.15">
      <c r="BV88">
        <v>77</v>
      </c>
      <c r="BW88">
        <f t="shared" si="29"/>
        <v>458.93433624594883</v>
      </c>
      <c r="BX88" s="39">
        <f t="shared" si="28"/>
        <v>-9.8358500000000001E-2</v>
      </c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</row>
    <row r="89" spans="20:102" x14ac:dyDescent="0.15">
      <c r="BV89">
        <v>78</v>
      </c>
      <c r="BW89">
        <f t="shared" si="29"/>
        <v>458.34959796090902</v>
      </c>
      <c r="BX89" s="39">
        <f t="shared" si="28"/>
        <v>-9.9255499999999997E-2</v>
      </c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</row>
    <row r="90" spans="20:102" x14ac:dyDescent="0.15">
      <c r="BV90">
        <v>79</v>
      </c>
      <c r="BW90">
        <f t="shared" si="29"/>
        <v>457.76780865834843</v>
      </c>
      <c r="BX90" s="39">
        <f t="shared" si="28"/>
        <v>-0.10015249999999999</v>
      </c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</row>
    <row r="91" spans="20:102" x14ac:dyDescent="0.15">
      <c r="BV91">
        <v>80</v>
      </c>
      <c r="BW91">
        <f t="shared" si="29"/>
        <v>457.18890361884661</v>
      </c>
      <c r="BX91" s="39">
        <f t="shared" si="28"/>
        <v>-0.1010495</v>
      </c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</row>
    <row r="92" spans="20:102" x14ac:dyDescent="0.15">
      <c r="BV92">
        <v>81</v>
      </c>
      <c r="BW92">
        <f t="shared" si="29"/>
        <v>456.6128205175965</v>
      </c>
      <c r="BX92" s="39">
        <f t="shared" si="28"/>
        <v>-0.1019465</v>
      </c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</row>
    <row r="93" spans="20:102" x14ac:dyDescent="0.15">
      <c r="BV93">
        <v>82</v>
      </c>
      <c r="BW93">
        <f t="shared" si="29"/>
        <v>456.0394993067336</v>
      </c>
      <c r="BX93" s="39">
        <f t="shared" si="28"/>
        <v>-0.10284349999999999</v>
      </c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</row>
    <row r="94" spans="20:102" x14ac:dyDescent="0.15">
      <c r="BV94">
        <v>83</v>
      </c>
      <c r="BW94">
        <f t="shared" si="29"/>
        <v>455.4688821048116</v>
      </c>
      <c r="BX94" s="39">
        <f t="shared" si="28"/>
        <v>-0.1037405</v>
      </c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</row>
    <row r="95" spans="20:102" x14ac:dyDescent="0.15">
      <c r="BV95">
        <v>84</v>
      </c>
      <c r="BW95">
        <f t="shared" si="29"/>
        <v>454.9009130929108</v>
      </c>
      <c r="BX95" s="39">
        <f t="shared" si="28"/>
        <v>-0.10463749999999999</v>
      </c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</row>
    <row r="96" spans="20:102" x14ac:dyDescent="0.15">
      <c r="BV96">
        <v>85</v>
      </c>
      <c r="BW96">
        <f t="shared" si="29"/>
        <v>454.33553841690645</v>
      </c>
      <c r="BX96" s="39">
        <f t="shared" si="28"/>
        <v>-0.1055345</v>
      </c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</row>
    <row r="97" spans="74:102" x14ac:dyDescent="0.15">
      <c r="BV97">
        <v>86</v>
      </c>
      <c r="BW97">
        <f t="shared" si="29"/>
        <v>453.7727060954702</v>
      </c>
      <c r="BX97" s="39">
        <f t="shared" si="28"/>
        <v>-0.1064315</v>
      </c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</row>
    <row r="98" spans="74:102" x14ac:dyDescent="0.15">
      <c r="BV98">
        <v>87</v>
      </c>
      <c r="BW98">
        <f t="shared" si="29"/>
        <v>453.21236593339239</v>
      </c>
      <c r="BX98" s="39">
        <f t="shared" si="28"/>
        <v>-0.10732849999999999</v>
      </c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</row>
    <row r="99" spans="74:102" x14ac:dyDescent="0.15">
      <c r="BV99">
        <v>88</v>
      </c>
      <c r="BW99">
        <f t="shared" si="29"/>
        <v>452.65446943987365</v>
      </c>
      <c r="BX99" s="39">
        <f t="shared" si="28"/>
        <v>-0.1082255</v>
      </c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</row>
    <row r="100" spans="74:102" x14ac:dyDescent="0.15">
      <c r="BV100">
        <v>89</v>
      </c>
      <c r="BW100">
        <f t="shared" si="29"/>
        <v>452.09896975144113</v>
      </c>
      <c r="BX100" s="39">
        <f t="shared" si="28"/>
        <v>-0.1091225</v>
      </c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</row>
    <row r="101" spans="74:102" x14ac:dyDescent="0.15">
      <c r="BV101">
        <v>90</v>
      </c>
      <c r="BW101">
        <f t="shared" si="29"/>
        <v>451.54582155917706</v>
      </c>
      <c r="BX101" s="39">
        <f t="shared" si="28"/>
        <v>-0.11001949999999999</v>
      </c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</row>
    <row r="102" spans="74:102" x14ac:dyDescent="0.15">
      <c r="BV102">
        <v>91</v>
      </c>
      <c r="BW102">
        <f t="shared" si="29"/>
        <v>450.99498103997917</v>
      </c>
      <c r="BX102" s="39">
        <f t="shared" si="28"/>
        <v>-0.1109165</v>
      </c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</row>
    <row r="103" spans="74:102" x14ac:dyDescent="0.15">
      <c r="BV103">
        <v>92</v>
      </c>
      <c r="BW103">
        <f t="shared" si="29"/>
        <v>450.44640579158016</v>
      </c>
      <c r="BX103" s="39">
        <f t="shared" si="28"/>
        <v>-0.1118135</v>
      </c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</row>
    <row r="104" spans="74:102" x14ac:dyDescent="0.15">
      <c r="BV104">
        <v>93</v>
      </c>
      <c r="BW104">
        <f t="shared" si="29"/>
        <v>449.90005477109173</v>
      </c>
      <c r="BX104" s="39">
        <f t="shared" si="28"/>
        <v>-0.11271049999999999</v>
      </c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</row>
    <row r="105" spans="74:102" x14ac:dyDescent="0.15">
      <c r="BV105">
        <v>94</v>
      </c>
      <c r="BW105">
        <f t="shared" si="29"/>
        <v>449.35588823683491</v>
      </c>
      <c r="BX105" s="39">
        <f t="shared" si="28"/>
        <v>-0.1136075</v>
      </c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</row>
    <row r="106" spans="74:102" x14ac:dyDescent="0.15">
      <c r="BV106">
        <v>95</v>
      </c>
      <c r="BW106">
        <f t="shared" si="29"/>
        <v>448.81386769325763</v>
      </c>
      <c r="BX106" s="39">
        <f t="shared" si="28"/>
        <v>-0.1145045</v>
      </c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</row>
    <row r="107" spans="74:102" x14ac:dyDescent="0.15">
      <c r="BV107">
        <v>96</v>
      </c>
      <c r="BW107">
        <f t="shared" si="29"/>
        <v>448.27395583874016</v>
      </c>
      <c r="BX107" s="39">
        <f t="shared" si="28"/>
        <v>-0.11540149999999999</v>
      </c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</row>
    <row r="108" spans="74:102" x14ac:dyDescent="0.15">
      <c r="BV108">
        <v>97</v>
      </c>
      <c r="BW108">
        <f t="shared" si="29"/>
        <v>447.73611651610764</v>
      </c>
      <c r="BX108" s="39">
        <f t="shared" si="28"/>
        <v>-0.1162985</v>
      </c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</row>
    <row r="109" spans="74:102" x14ac:dyDescent="0.15">
      <c r="BV109">
        <v>98</v>
      </c>
      <c r="BW109">
        <f t="shared" si="29"/>
        <v>447.20031466568747</v>
      </c>
      <c r="BX109" s="39">
        <f t="shared" si="28"/>
        <v>-0.11719549999999999</v>
      </c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</row>
    <row r="110" spans="74:102" x14ac:dyDescent="0.15">
      <c r="BV110">
        <v>99</v>
      </c>
      <c r="BW110">
        <f t="shared" si="29"/>
        <v>446.66651628075101</v>
      </c>
      <c r="BX110" s="39">
        <f t="shared" si="28"/>
        <v>-0.1180925</v>
      </c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</row>
    <row r="111" spans="74:102" x14ac:dyDescent="0.15">
      <c r="BV111">
        <v>100</v>
      </c>
      <c r="BW111">
        <f t="shared" si="29"/>
        <v>446.13468836519843</v>
      </c>
      <c r="BX111" s="39">
        <f t="shared" si="28"/>
        <v>-0.1189895</v>
      </c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</row>
    <row r="112" spans="74:102" x14ac:dyDescent="0.15">
      <c r="BV112">
        <v>101</v>
      </c>
      <c r="BW112">
        <f t="shared" si="29"/>
        <v>445.60479889335141</v>
      </c>
      <c r="BX112" s="39">
        <f t="shared" si="28"/>
        <v>-0.11988649999999999</v>
      </c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</row>
    <row r="113" spans="74:102" x14ac:dyDescent="0.15">
      <c r="BV113">
        <v>102</v>
      </c>
      <c r="BW113">
        <f t="shared" si="29"/>
        <v>445.07681677173213</v>
      </c>
      <c r="BX113" s="39">
        <f t="shared" si="28"/>
        <v>-0.1207835</v>
      </c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</row>
    <row r="114" spans="74:102" x14ac:dyDescent="0.15">
      <c r="BV114">
        <v>103</v>
      </c>
      <c r="BW114">
        <f t="shared" si="29"/>
        <v>444.55071180270357</v>
      </c>
      <c r="BX114" s="39">
        <f t="shared" si="28"/>
        <v>-0.1216805</v>
      </c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</row>
    <row r="115" spans="74:102" x14ac:dyDescent="0.15">
      <c r="BV115">
        <v>104</v>
      </c>
      <c r="BW115">
        <f t="shared" si="29"/>
        <v>444.0264546498758</v>
      </c>
      <c r="BX115" s="39">
        <f t="shared" si="28"/>
        <v>-0.12257749999999999</v>
      </c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</row>
    <row r="116" spans="74:102" x14ac:dyDescent="0.15">
      <c r="BV116">
        <v>105</v>
      </c>
      <c r="BW116">
        <f t="shared" si="29"/>
        <v>443.50401680516268</v>
      </c>
      <c r="BX116" s="39">
        <f t="shared" si="28"/>
        <v>-0.1234745</v>
      </c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</row>
    <row r="117" spans="74:102" x14ac:dyDescent="0.15">
      <c r="BV117">
        <v>106</v>
      </c>
      <c r="BW117">
        <f t="shared" si="29"/>
        <v>442.98337055740694</v>
      </c>
      <c r="BX117" s="39">
        <f t="shared" si="28"/>
        <v>-0.1243715</v>
      </c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</row>
    <row r="118" spans="74:102" x14ac:dyDescent="0.15">
      <c r="BV118">
        <v>107</v>
      </c>
      <c r="BW118">
        <f t="shared" si="29"/>
        <v>442.46448896247705</v>
      </c>
      <c r="BX118" s="39">
        <f t="shared" si="28"/>
        <v>-0.1252685</v>
      </c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</row>
    <row r="119" spans="74:102" x14ac:dyDescent="0.15">
      <c r="BV119">
        <v>108</v>
      </c>
      <c r="BW119">
        <f t="shared" si="29"/>
        <v>441.94734581475814</v>
      </c>
      <c r="BX119" s="39">
        <f t="shared" si="28"/>
        <v>-0.12616550000000001</v>
      </c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</row>
    <row r="120" spans="74:102" x14ac:dyDescent="0.15">
      <c r="BV120">
        <v>109</v>
      </c>
      <c r="BW120">
        <f t="shared" si="29"/>
        <v>441.43191561995695</v>
      </c>
      <c r="BX120" s="39">
        <f t="shared" si="28"/>
        <v>-0.12706249999999999</v>
      </c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</row>
    <row r="121" spans="74:102" x14ac:dyDescent="0.15">
      <c r="BV121">
        <v>110</v>
      </c>
      <c r="BW121">
        <f t="shared" si="29"/>
        <v>440.91817356915186</v>
      </c>
      <c r="BX121" s="39">
        <f t="shared" si="28"/>
        <v>-0.1279595</v>
      </c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</row>
    <row r="122" spans="74:102" x14ac:dyDescent="0.15">
      <c r="BV122">
        <v>111</v>
      </c>
      <c r="BW122">
        <f t="shared" si="29"/>
        <v>440.40609551401451</v>
      </c>
      <c r="BX122" s="39">
        <f t="shared" si="28"/>
        <v>-0.12885650000000001</v>
      </c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</row>
    <row r="123" spans="74:102" x14ac:dyDescent="0.15">
      <c r="BV123">
        <v>112</v>
      </c>
      <c r="BW123">
        <f t="shared" si="29"/>
        <v>439.8956579431478</v>
      </c>
      <c r="BX123" s="39">
        <f t="shared" si="28"/>
        <v>-0.12975349999999999</v>
      </c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</row>
    <row r="124" spans="74:102" x14ac:dyDescent="0.15">
      <c r="BV124">
        <v>113</v>
      </c>
      <c r="BW124">
        <f t="shared" si="29"/>
        <v>439.38683795947463</v>
      </c>
      <c r="BX124" s="39">
        <f t="shared" si="28"/>
        <v>-0.1306505</v>
      </c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</row>
    <row r="125" spans="74:102" x14ac:dyDescent="0.15">
      <c r="BV125">
        <v>114</v>
      </c>
      <c r="BW125">
        <f t="shared" si="29"/>
        <v>438.87961325862227</v>
      </c>
      <c r="BX125" s="39">
        <f t="shared" si="28"/>
        <v>-0.13154750000000001</v>
      </c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</row>
    <row r="126" spans="74:102" x14ac:dyDescent="0.15">
      <c r="BV126">
        <v>115</v>
      </c>
      <c r="BW126">
        <f t="shared" si="29"/>
        <v>438.3739621082542</v>
      </c>
      <c r="BX126" s="39">
        <f t="shared" si="28"/>
        <v>-0.13244449999999999</v>
      </c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</row>
    <row r="127" spans="74:102" x14ac:dyDescent="0.15">
      <c r="BV127">
        <v>116</v>
      </c>
      <c r="BW127">
        <f t="shared" si="29"/>
        <v>437.86986332829582</v>
      </c>
      <c r="BX127" s="39">
        <f t="shared" si="28"/>
        <v>-0.1333415</v>
      </c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</row>
    <row r="128" spans="74:102" x14ac:dyDescent="0.15">
      <c r="BV128">
        <v>117</v>
      </c>
      <c r="BW128">
        <f t="shared" si="29"/>
        <v>437.3672962720081</v>
      </c>
      <c r="BX128" s="39">
        <f t="shared" si="28"/>
        <v>-0.13423850000000001</v>
      </c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</row>
    <row r="129" spans="74:102" x14ac:dyDescent="0.15">
      <c r="BV129">
        <v>118</v>
      </c>
      <c r="BW129">
        <f t="shared" si="29"/>
        <v>436.8662408078705</v>
      </c>
      <c r="BX129" s="39">
        <f t="shared" si="28"/>
        <v>-0.13513549999999999</v>
      </c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</row>
    <row r="130" spans="74:102" x14ac:dyDescent="0.15">
      <c r="BV130">
        <v>119</v>
      </c>
      <c r="BW130">
        <f t="shared" si="29"/>
        <v>436.36667730222649</v>
      </c>
      <c r="BX130" s="39">
        <f t="shared" si="28"/>
        <v>-0.1360325</v>
      </c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</row>
    <row r="131" spans="74:102" x14ac:dyDescent="0.15">
      <c r="BV131">
        <v>120</v>
      </c>
      <c r="BW131">
        <f t="shared" si="29"/>
        <v>435.86858660265443</v>
      </c>
      <c r="BX131" s="39">
        <f t="shared" si="28"/>
        <v>-0.13692950000000001</v>
      </c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</row>
    <row r="132" spans="74:102" x14ac:dyDescent="0.15">
      <c r="BV132">
        <v>121</v>
      </c>
      <c r="BW132">
        <f t="shared" si="29"/>
        <v>435.37195002203276</v>
      </c>
      <c r="BX132" s="39">
        <f t="shared" ref="BX132:BX195" si="30">$K$3+BV132*$K$4</f>
        <v>-0.13782649999999999</v>
      </c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</row>
    <row r="133" spans="74:102" x14ac:dyDescent="0.15">
      <c r="BV133">
        <v>122</v>
      </c>
      <c r="BW133">
        <f t="shared" ref="BW133:BW196" si="31">EXP($K$3*LN($BV133)+BV133*$K$4+$O$37)</f>
        <v>434.87674932325729</v>
      </c>
      <c r="BX133" s="39">
        <f t="shared" si="30"/>
        <v>-0.1387235</v>
      </c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</row>
    <row r="134" spans="74:102" x14ac:dyDescent="0.15">
      <c r="BV134">
        <v>123</v>
      </c>
      <c r="BW134">
        <f t="shared" si="31"/>
        <v>434.38296670458527</v>
      </c>
      <c r="BX134" s="39">
        <f t="shared" si="30"/>
        <v>-0.13962050000000001</v>
      </c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</row>
    <row r="135" spans="74:102" x14ac:dyDescent="0.15">
      <c r="BV135">
        <v>124</v>
      </c>
      <c r="BW135">
        <f t="shared" si="31"/>
        <v>433.89058478557024</v>
      </c>
      <c r="BX135" s="39">
        <f t="shared" si="30"/>
        <v>-0.14051750000000002</v>
      </c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</row>
    <row r="136" spans="74:102" x14ac:dyDescent="0.15">
      <c r="BV136">
        <v>125</v>
      </c>
      <c r="BW136">
        <f t="shared" si="31"/>
        <v>433.39958659356665</v>
      </c>
      <c r="BX136" s="39">
        <f t="shared" si="30"/>
        <v>-0.1414145</v>
      </c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</row>
    <row r="137" spans="74:102" x14ac:dyDescent="0.15">
      <c r="BV137">
        <v>126</v>
      </c>
      <c r="BW137">
        <f t="shared" si="31"/>
        <v>432.90995555076603</v>
      </c>
      <c r="BX137" s="39">
        <f t="shared" si="30"/>
        <v>-0.14231150000000001</v>
      </c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</row>
    <row r="138" spans="74:102" x14ac:dyDescent="0.15">
      <c r="BV138">
        <v>127</v>
      </c>
      <c r="BW138">
        <f t="shared" si="31"/>
        <v>432.42167546175131</v>
      </c>
      <c r="BX138" s="39">
        <f t="shared" si="30"/>
        <v>-0.14320850000000002</v>
      </c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</row>
    <row r="139" spans="74:102" x14ac:dyDescent="0.15">
      <c r="BV139">
        <v>128</v>
      </c>
      <c r="BW139">
        <f t="shared" si="31"/>
        <v>431.93473050153534</v>
      </c>
      <c r="BX139" s="39">
        <f t="shared" si="30"/>
        <v>-0.1441055</v>
      </c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</row>
    <row r="140" spans="74:102" x14ac:dyDescent="0.15">
      <c r="BV140">
        <v>129</v>
      </c>
      <c r="BW140">
        <f t="shared" si="31"/>
        <v>431.44910520406864</v>
      </c>
      <c r="BX140" s="39">
        <f t="shared" si="30"/>
        <v>-0.14500250000000001</v>
      </c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</row>
    <row r="141" spans="74:102" x14ac:dyDescent="0.15">
      <c r="BV141">
        <v>130</v>
      </c>
      <c r="BW141">
        <f t="shared" si="31"/>
        <v>430.96478445118601</v>
      </c>
      <c r="BX141" s="39">
        <f t="shared" si="30"/>
        <v>-0.14589950000000002</v>
      </c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</row>
    <row r="142" spans="74:102" x14ac:dyDescent="0.15">
      <c r="BV142">
        <v>131</v>
      </c>
      <c r="BW142">
        <f t="shared" si="31"/>
        <v>430.48175346198161</v>
      </c>
      <c r="BX142" s="39">
        <f t="shared" si="30"/>
        <v>-0.1467965</v>
      </c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</row>
    <row r="143" spans="74:102" x14ac:dyDescent="0.15">
      <c r="BV143">
        <v>132</v>
      </c>
      <c r="BW143">
        <f t="shared" si="31"/>
        <v>429.9999977825849</v>
      </c>
      <c r="BX143" s="39">
        <f t="shared" si="30"/>
        <v>-0.14769350000000001</v>
      </c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</row>
    <row r="144" spans="74:102" x14ac:dyDescent="0.15">
      <c r="BV144">
        <v>133</v>
      </c>
      <c r="BW144">
        <f t="shared" si="31"/>
        <v>429.51950327632414</v>
      </c>
      <c r="BX144" s="39">
        <f t="shared" si="30"/>
        <v>-0.14859050000000001</v>
      </c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</row>
    <row r="145" spans="74:102" x14ac:dyDescent="0.15">
      <c r="BV145">
        <v>134</v>
      </c>
      <c r="BW145">
        <f t="shared" si="31"/>
        <v>429.04025611425601</v>
      </c>
      <c r="BX145" s="39">
        <f t="shared" si="30"/>
        <v>-0.1494875</v>
      </c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31"/>
      <c r="CQ145" s="31"/>
      <c r="CR145" s="31"/>
      <c r="CS145" s="31"/>
      <c r="CT145" s="31"/>
      <c r="CU145" s="31"/>
      <c r="CV145" s="31"/>
      <c r="CW145" s="31"/>
      <c r="CX145" s="31"/>
    </row>
    <row r="146" spans="74:102" x14ac:dyDescent="0.15">
      <c r="BV146">
        <v>135</v>
      </c>
      <c r="BW146">
        <f t="shared" si="31"/>
        <v>428.56224276605053</v>
      </c>
      <c r="BX146" s="39">
        <f t="shared" si="30"/>
        <v>-0.1503845</v>
      </c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  <c r="CO146" s="31"/>
      <c r="CP146" s="31"/>
      <c r="CQ146" s="31"/>
      <c r="CR146" s="31"/>
      <c r="CS146" s="31"/>
      <c r="CT146" s="31"/>
      <c r="CU146" s="31"/>
      <c r="CV146" s="31"/>
      <c r="CW146" s="31"/>
      <c r="CX146" s="31"/>
    </row>
    <row r="147" spans="74:102" x14ac:dyDescent="0.15">
      <c r="BV147">
        <v>136</v>
      </c>
      <c r="BW147">
        <f t="shared" si="31"/>
        <v>428.08544999120898</v>
      </c>
      <c r="BX147" s="39">
        <f t="shared" si="30"/>
        <v>-0.15128150000000001</v>
      </c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</row>
    <row r="148" spans="74:102" x14ac:dyDescent="0.15">
      <c r="BV148">
        <v>137</v>
      </c>
      <c r="BW148">
        <f t="shared" si="31"/>
        <v>427.60986483060566</v>
      </c>
      <c r="BX148" s="39">
        <f t="shared" si="30"/>
        <v>-0.15217849999999999</v>
      </c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</row>
    <row r="149" spans="74:102" x14ac:dyDescent="0.15">
      <c r="BV149">
        <v>138</v>
      </c>
      <c r="BW149">
        <f t="shared" si="31"/>
        <v>427.1354745983358</v>
      </c>
      <c r="BX149" s="39">
        <f t="shared" si="30"/>
        <v>-0.1530755</v>
      </c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</row>
    <row r="150" spans="74:102" x14ac:dyDescent="0.15">
      <c r="BV150">
        <v>139</v>
      </c>
      <c r="BW150">
        <f t="shared" si="31"/>
        <v>426.66226687385904</v>
      </c>
      <c r="BX150" s="39">
        <f t="shared" si="30"/>
        <v>-0.15397250000000001</v>
      </c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</row>
    <row r="151" spans="74:102" x14ac:dyDescent="0.15">
      <c r="BV151">
        <v>140</v>
      </c>
      <c r="BW151">
        <f t="shared" si="31"/>
        <v>426.190229494422</v>
      </c>
      <c r="BX151" s="39">
        <f t="shared" si="30"/>
        <v>-0.15486949999999999</v>
      </c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</row>
    <row r="152" spans="74:102" x14ac:dyDescent="0.15">
      <c r="BV152">
        <v>141</v>
      </c>
      <c r="BW152">
        <f t="shared" si="31"/>
        <v>425.71935054775429</v>
      </c>
      <c r="BX152" s="39">
        <f t="shared" si="30"/>
        <v>-0.1557665</v>
      </c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</row>
    <row r="153" spans="74:102" x14ac:dyDescent="0.15">
      <c r="BV153">
        <v>142</v>
      </c>
      <c r="BW153">
        <f t="shared" si="31"/>
        <v>425.24961836501842</v>
      </c>
      <c r="BX153" s="39">
        <f t="shared" si="30"/>
        <v>-0.15666350000000001</v>
      </c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</row>
    <row r="154" spans="74:102" x14ac:dyDescent="0.15">
      <c r="BV154">
        <v>143</v>
      </c>
      <c r="BW154">
        <f t="shared" si="31"/>
        <v>424.78102151400884</v>
      </c>
      <c r="BX154" s="39">
        <f t="shared" si="30"/>
        <v>-0.15756049999999999</v>
      </c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</row>
    <row r="155" spans="74:102" x14ac:dyDescent="0.15">
      <c r="BV155">
        <v>144</v>
      </c>
      <c r="BW155">
        <f t="shared" si="31"/>
        <v>424.31354879258896</v>
      </c>
      <c r="BX155" s="39">
        <f t="shared" si="30"/>
        <v>-0.1584575</v>
      </c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</row>
    <row r="156" spans="74:102" x14ac:dyDescent="0.15">
      <c r="BV156">
        <v>145</v>
      </c>
      <c r="BW156">
        <f t="shared" si="31"/>
        <v>423.8471892223514</v>
      </c>
      <c r="BX156" s="39">
        <f t="shared" si="30"/>
        <v>-0.15935450000000001</v>
      </c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</row>
    <row r="157" spans="74:102" x14ac:dyDescent="0.15">
      <c r="BV157">
        <v>146</v>
      </c>
      <c r="BW157">
        <f t="shared" si="31"/>
        <v>423.38193204250081</v>
      </c>
      <c r="BX157" s="39">
        <f t="shared" si="30"/>
        <v>-0.16025149999999999</v>
      </c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  <c r="CQ157" s="31"/>
      <c r="CR157" s="31"/>
      <c r="CS157" s="31"/>
      <c r="CT157" s="31"/>
      <c r="CU157" s="31"/>
      <c r="CV157" s="31"/>
      <c r="CW157" s="31"/>
      <c r="CX157" s="31"/>
    </row>
    <row r="158" spans="74:102" x14ac:dyDescent="0.15">
      <c r="BV158">
        <v>147</v>
      </c>
      <c r="BW158">
        <f t="shared" si="31"/>
        <v>422.91776670394239</v>
      </c>
      <c r="BX158" s="39">
        <f t="shared" si="30"/>
        <v>-0.1611485</v>
      </c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</row>
    <row r="159" spans="74:102" x14ac:dyDescent="0.15">
      <c r="BV159">
        <v>148</v>
      </c>
      <c r="BW159">
        <f t="shared" si="31"/>
        <v>422.45468286356976</v>
      </c>
      <c r="BX159" s="39">
        <f t="shared" si="30"/>
        <v>-0.16204550000000001</v>
      </c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I159" s="31"/>
      <c r="CJ159" s="31"/>
      <c r="CK159" s="31"/>
      <c r="CL159" s="31"/>
      <c r="CM159" s="31"/>
      <c r="CN159" s="31"/>
      <c r="CO159" s="31"/>
      <c r="CP159" s="31"/>
      <c r="CQ159" s="31"/>
      <c r="CR159" s="31"/>
      <c r="CS159" s="31"/>
      <c r="CT159" s="31"/>
      <c r="CU159" s="31"/>
      <c r="CV159" s="31"/>
      <c r="CW159" s="31"/>
      <c r="CX159" s="31"/>
    </row>
    <row r="160" spans="74:102" x14ac:dyDescent="0.15">
      <c r="BV160">
        <v>149</v>
      </c>
      <c r="BW160">
        <f t="shared" si="31"/>
        <v>421.99267037874768</v>
      </c>
      <c r="BX160" s="39">
        <f t="shared" si="30"/>
        <v>-0.16294249999999999</v>
      </c>
      <c r="BY160" s="31"/>
      <c r="BZ160" s="31"/>
      <c r="CA160" s="31"/>
      <c r="CB160" s="31"/>
      <c r="CC160" s="31"/>
      <c r="CD160" s="31"/>
      <c r="CE160" s="31"/>
      <c r="CF160" s="31"/>
      <c r="CG160" s="31"/>
      <c r="CH160" s="31"/>
      <c r="CI160" s="31"/>
      <c r="CJ160" s="31"/>
      <c r="CK160" s="31"/>
      <c r="CL160" s="31"/>
      <c r="CM160" s="31"/>
      <c r="CN160" s="31"/>
      <c r="CO160" s="31"/>
      <c r="CP160" s="31"/>
      <c r="CQ160" s="31"/>
      <c r="CR160" s="31"/>
      <c r="CS160" s="31"/>
      <c r="CT160" s="31"/>
      <c r="CU160" s="31"/>
      <c r="CV160" s="31"/>
      <c r="CW160" s="31"/>
      <c r="CX160" s="31"/>
    </row>
    <row r="161" spans="74:102" x14ac:dyDescent="0.15">
      <c r="BV161">
        <v>150</v>
      </c>
      <c r="BW161">
        <f t="shared" si="31"/>
        <v>421.53171930197703</v>
      </c>
      <c r="BX161" s="39">
        <f t="shared" si="30"/>
        <v>-0.1638395</v>
      </c>
      <c r="BY161" s="31"/>
      <c r="BZ161" s="31"/>
      <c r="CA161" s="31"/>
      <c r="CB161" s="31"/>
      <c r="CC161" s="31"/>
      <c r="CD161" s="31"/>
      <c r="CE161" s="31"/>
      <c r="CF161" s="31"/>
      <c r="CG161" s="31"/>
      <c r="CH161" s="31"/>
      <c r="CI161" s="31"/>
      <c r="CJ161" s="31"/>
      <c r="CK161" s="31"/>
      <c r="CL161" s="31"/>
      <c r="CM161" s="31"/>
      <c r="CN161" s="31"/>
      <c r="CO161" s="31"/>
      <c r="CP161" s="31"/>
      <c r="CQ161" s="31"/>
      <c r="CR161" s="31"/>
      <c r="CS161" s="31"/>
      <c r="CT161" s="31"/>
      <c r="CU161" s="31"/>
      <c r="CV161" s="31"/>
      <c r="CW161" s="31"/>
      <c r="CX161" s="31"/>
    </row>
    <row r="162" spans="74:102" x14ac:dyDescent="0.15">
      <c r="BV162">
        <v>151</v>
      </c>
      <c r="BW162">
        <f t="shared" si="31"/>
        <v>421.07181987573921</v>
      </c>
      <c r="BX162" s="39">
        <f t="shared" si="30"/>
        <v>-0.16473650000000001</v>
      </c>
      <c r="BY162" s="31"/>
      <c r="BZ162" s="31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  <c r="CU162" s="31"/>
      <c r="CV162" s="31"/>
      <c r="CW162" s="31"/>
      <c r="CX162" s="31"/>
    </row>
    <row r="163" spans="74:102" x14ac:dyDescent="0.15">
      <c r="BV163">
        <v>152</v>
      </c>
      <c r="BW163">
        <f t="shared" si="31"/>
        <v>420.61296252750606</v>
      </c>
      <c r="BX163" s="39">
        <f t="shared" si="30"/>
        <v>-0.16563349999999999</v>
      </c>
      <c r="BY163" s="31"/>
      <c r="BZ163" s="31"/>
      <c r="CA163" s="31"/>
      <c r="CB163" s="31"/>
      <c r="CC163" s="31"/>
      <c r="CD163" s="31"/>
      <c r="CE163" s="31"/>
      <c r="CF163" s="31"/>
      <c r="CG163" s="31"/>
      <c r="CH163" s="31"/>
      <c r="CI163" s="31"/>
      <c r="CJ163" s="31"/>
      <c r="CK163" s="31"/>
      <c r="CL163" s="31"/>
      <c r="CM163" s="31"/>
      <c r="CN163" s="31"/>
      <c r="CO163" s="31"/>
      <c r="CP163" s="31"/>
      <c r="CQ163" s="31"/>
      <c r="CR163" s="31"/>
      <c r="CS163" s="31"/>
      <c r="CT163" s="31"/>
      <c r="CU163" s="31"/>
      <c r="CV163" s="31"/>
      <c r="CW163" s="31"/>
      <c r="CX163" s="31"/>
    </row>
    <row r="164" spans="74:102" x14ac:dyDescent="0.15">
      <c r="BV164">
        <v>153</v>
      </c>
      <c r="BW164">
        <f t="shared" si="31"/>
        <v>420.15513786491977</v>
      </c>
      <c r="BX164" s="39">
        <f t="shared" si="30"/>
        <v>-0.1665305</v>
      </c>
      <c r="BY164" s="31"/>
      <c r="BZ164" s="31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</row>
    <row r="165" spans="74:102" x14ac:dyDescent="0.15">
      <c r="BV165">
        <v>154</v>
      </c>
      <c r="BW165">
        <f t="shared" si="31"/>
        <v>419.69833667112255</v>
      </c>
      <c r="BX165" s="39">
        <f t="shared" si="30"/>
        <v>-0.16742750000000001</v>
      </c>
      <c r="BY165" s="31"/>
      <c r="BZ165" s="31"/>
      <c r="CA165" s="31"/>
      <c r="CB165" s="31"/>
      <c r="CC165" s="31"/>
      <c r="CD165" s="31"/>
      <c r="CE165" s="31"/>
      <c r="CF165" s="31"/>
      <c r="CG165" s="31"/>
      <c r="CH165" s="31"/>
      <c r="CI165" s="31"/>
      <c r="CJ165" s="31"/>
      <c r="CK165" s="31"/>
      <c r="CL165" s="31"/>
      <c r="CM165" s="31"/>
      <c r="CN165" s="31"/>
      <c r="CO165" s="31"/>
      <c r="CP165" s="31"/>
      <c r="CQ165" s="31"/>
      <c r="CR165" s="31"/>
      <c r="CS165" s="31"/>
      <c r="CT165" s="31"/>
      <c r="CU165" s="31"/>
      <c r="CV165" s="31"/>
      <c r="CW165" s="31"/>
      <c r="CX165" s="31"/>
    </row>
    <row r="166" spans="74:102" x14ac:dyDescent="0.15">
      <c r="BV166">
        <v>155</v>
      </c>
      <c r="BW166">
        <f t="shared" si="31"/>
        <v>419.24254990024349</v>
      </c>
      <c r="BX166" s="39">
        <f t="shared" si="30"/>
        <v>-0.16832449999999999</v>
      </c>
      <c r="BY166" s="31"/>
      <c r="BZ166" s="31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1"/>
      <c r="CP166" s="31"/>
      <c r="CQ166" s="31"/>
      <c r="CR166" s="31"/>
      <c r="CS166" s="31"/>
      <c r="CT166" s="31"/>
      <c r="CU166" s="31"/>
      <c r="CV166" s="31"/>
      <c r="CW166" s="31"/>
      <c r="CX166" s="31"/>
    </row>
    <row r="167" spans="74:102" x14ac:dyDescent="0.15">
      <c r="BV167">
        <v>156</v>
      </c>
      <c r="BW167">
        <f t="shared" si="31"/>
        <v>418.78776867302537</v>
      </c>
      <c r="BX167" s="39">
        <f t="shared" si="30"/>
        <v>-0.1692215</v>
      </c>
      <c r="BY167" s="31"/>
      <c r="BZ167" s="31"/>
      <c r="CA167" s="31"/>
      <c r="CB167" s="31"/>
      <c r="CC167" s="31"/>
      <c r="CD167" s="31"/>
      <c r="CE167" s="31"/>
      <c r="CF167" s="31"/>
      <c r="CG167" s="31"/>
      <c r="CH167" s="31"/>
      <c r="CI167" s="31"/>
      <c r="CJ167" s="31"/>
      <c r="CK167" s="31"/>
      <c r="CL167" s="31"/>
      <c r="CM167" s="31"/>
      <c r="CN167" s="31"/>
      <c r="CO167" s="31"/>
      <c r="CP167" s="31"/>
      <c r="CQ167" s="31"/>
      <c r="CR167" s="31"/>
      <c r="CS167" s="31"/>
      <c r="CT167" s="31"/>
      <c r="CU167" s="31"/>
      <c r="CV167" s="31"/>
      <c r="CW167" s="31"/>
      <c r="CX167" s="31"/>
    </row>
    <row r="168" spans="74:102" x14ac:dyDescent="0.15">
      <c r="BV168">
        <v>157</v>
      </c>
      <c r="BW168">
        <f t="shared" si="31"/>
        <v>418.33398427259544</v>
      </c>
      <c r="BX168" s="39">
        <f t="shared" si="30"/>
        <v>-0.17011850000000001</v>
      </c>
      <c r="BY168" s="31"/>
      <c r="BZ168" s="31"/>
      <c r="CA168" s="31"/>
      <c r="CB168" s="31"/>
      <c r="CC168" s="31"/>
      <c r="CD168" s="31"/>
      <c r="CE168" s="31"/>
      <c r="CF168" s="31"/>
      <c r="CG168" s="31"/>
      <c r="CH168" s="31"/>
      <c r="CI168" s="31"/>
      <c r="CJ168" s="31"/>
      <c r="CK168" s="31"/>
      <c r="CL168" s="31"/>
      <c r="CM168" s="31"/>
      <c r="CN168" s="31"/>
      <c r="CO168" s="31"/>
      <c r="CP168" s="31"/>
      <c r="CQ168" s="31"/>
      <c r="CR168" s="31"/>
      <c r="CS168" s="31"/>
      <c r="CT168" s="31"/>
      <c r="CU168" s="31"/>
      <c r="CV168" s="31"/>
      <c r="CW168" s="31"/>
      <c r="CX168" s="31"/>
    </row>
    <row r="169" spans="74:102" x14ac:dyDescent="0.15">
      <c r="BV169">
        <v>158</v>
      </c>
      <c r="BW169">
        <f t="shared" si="31"/>
        <v>417.88118814036619</v>
      </c>
      <c r="BX169" s="39">
        <f t="shared" si="30"/>
        <v>-0.17101549999999999</v>
      </c>
      <c r="BY169" s="31"/>
      <c r="BZ169" s="31"/>
      <c r="CA169" s="31"/>
      <c r="CB169" s="31"/>
      <c r="CC169" s="31"/>
      <c r="CD169" s="31"/>
      <c r="CE169" s="31"/>
      <c r="CF169" s="31"/>
      <c r="CG169" s="31"/>
      <c r="CH169" s="31"/>
      <c r="CI169" s="31"/>
      <c r="CJ169" s="31"/>
      <c r="CK169" s="31"/>
      <c r="CL169" s="31"/>
      <c r="CM169" s="31"/>
      <c r="CN169" s="31"/>
      <c r="CO169" s="31"/>
      <c r="CP169" s="31"/>
      <c r="CQ169" s="31"/>
      <c r="CR169" s="31"/>
      <c r="CS169" s="31"/>
      <c r="CT169" s="31"/>
      <c r="CU169" s="31"/>
      <c r="CV169" s="31"/>
      <c r="CW169" s="31"/>
      <c r="CX169" s="31"/>
    </row>
    <row r="170" spans="74:102" x14ac:dyDescent="0.15">
      <c r="BV170">
        <v>159</v>
      </c>
      <c r="BW170">
        <f t="shared" si="31"/>
        <v>417.42937187206786</v>
      </c>
      <c r="BX170" s="39">
        <f t="shared" si="30"/>
        <v>-0.1719125</v>
      </c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</row>
    <row r="171" spans="74:102" x14ac:dyDescent="0.15">
      <c r="BV171">
        <v>160</v>
      </c>
      <c r="BW171">
        <f t="shared" si="31"/>
        <v>416.97852721390478</v>
      </c>
      <c r="BX171" s="39">
        <f t="shared" si="30"/>
        <v>-0.1728095</v>
      </c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  <c r="CO171" s="31"/>
      <c r="CP171" s="31"/>
      <c r="CQ171" s="31"/>
      <c r="CR171" s="31"/>
      <c r="CS171" s="31"/>
      <c r="CT171" s="31"/>
      <c r="CU171" s="31"/>
      <c r="CV171" s="31"/>
      <c r="CW171" s="31"/>
      <c r="CX171" s="31"/>
    </row>
    <row r="172" spans="74:102" x14ac:dyDescent="0.15">
      <c r="BV172">
        <v>161</v>
      </c>
      <c r="BW172">
        <f t="shared" si="31"/>
        <v>416.52864605883059</v>
      </c>
      <c r="BX172" s="39">
        <f t="shared" si="30"/>
        <v>-0.17370649999999999</v>
      </c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  <c r="CO172" s="31"/>
      <c r="CP172" s="31"/>
      <c r="CQ172" s="31"/>
      <c r="CR172" s="31"/>
      <c r="CS172" s="31"/>
      <c r="CT172" s="31"/>
      <c r="CU172" s="31"/>
      <c r="CV172" s="31"/>
      <c r="CW172" s="31"/>
      <c r="CX172" s="31"/>
    </row>
    <row r="173" spans="74:102" x14ac:dyDescent="0.15">
      <c r="BV173">
        <v>162</v>
      </c>
      <c r="BW173">
        <f t="shared" si="31"/>
        <v>416.07972044293882</v>
      </c>
      <c r="BX173" s="39">
        <f t="shared" si="30"/>
        <v>-0.17460349999999999</v>
      </c>
      <c r="BY173" s="31"/>
      <c r="BZ173" s="31"/>
      <c r="CA173" s="31"/>
      <c r="CB173" s="31"/>
      <c r="CC173" s="31"/>
      <c r="CD173" s="31"/>
      <c r="CE173" s="31"/>
      <c r="CF173" s="31"/>
      <c r="CG173" s="31"/>
      <c r="CH173" s="31"/>
      <c r="CI173" s="31"/>
      <c r="CJ173" s="31"/>
      <c r="CK173" s="31"/>
      <c r="CL173" s="31"/>
      <c r="CM173" s="31"/>
      <c r="CN173" s="31"/>
      <c r="CO173" s="31"/>
      <c r="CP173" s="31"/>
      <c r="CQ173" s="31"/>
      <c r="CR173" s="31"/>
      <c r="CS173" s="31"/>
      <c r="CT173" s="31"/>
      <c r="CU173" s="31"/>
      <c r="CV173" s="31"/>
      <c r="CW173" s="31"/>
      <c r="CX173" s="31"/>
    </row>
    <row r="174" spans="74:102" x14ac:dyDescent="0.15">
      <c r="BV174">
        <v>163</v>
      </c>
      <c r="BW174">
        <f t="shared" si="31"/>
        <v>415.63174254196531</v>
      </c>
      <c r="BX174" s="39">
        <f t="shared" si="30"/>
        <v>-0.1755005</v>
      </c>
      <c r="BY174" s="31"/>
      <c r="BZ174" s="31"/>
      <c r="CA174" s="31"/>
      <c r="CB174" s="31"/>
      <c r="CC174" s="31"/>
      <c r="CD174" s="31"/>
      <c r="CE174" s="31"/>
      <c r="CF174" s="31"/>
      <c r="CG174" s="31"/>
      <c r="CH174" s="31"/>
      <c r="CI174" s="31"/>
      <c r="CJ174" s="31"/>
      <c r="CK174" s="31"/>
      <c r="CL174" s="31"/>
      <c r="CM174" s="31"/>
      <c r="CN174" s="31"/>
      <c r="CO174" s="31"/>
      <c r="CP174" s="31"/>
      <c r="CQ174" s="31"/>
      <c r="CR174" s="31"/>
      <c r="CS174" s="31"/>
      <c r="CT174" s="31"/>
      <c r="CU174" s="31"/>
      <c r="CV174" s="31"/>
      <c r="CW174" s="31"/>
      <c r="CX174" s="31"/>
    </row>
    <row r="175" spans="74:102" x14ac:dyDescent="0.15">
      <c r="BV175">
        <v>164</v>
      </c>
      <c r="BW175">
        <f t="shared" si="31"/>
        <v>415.1847046678954</v>
      </c>
      <c r="BX175" s="39">
        <f t="shared" si="30"/>
        <v>-0.17639749999999998</v>
      </c>
      <c r="BY175" s="31"/>
      <c r="BZ175" s="31"/>
      <c r="CA175" s="31"/>
      <c r="CB175" s="31"/>
      <c r="CC175" s="31"/>
      <c r="CD175" s="31"/>
      <c r="CE175" s="31"/>
      <c r="CF175" s="31"/>
      <c r="CG175" s="31"/>
      <c r="CH175" s="31"/>
      <c r="CI175" s="31"/>
      <c r="CJ175" s="31"/>
      <c r="CK175" s="31"/>
      <c r="CL175" s="31"/>
      <c r="CM175" s="31"/>
      <c r="CN175" s="31"/>
      <c r="CO175" s="31"/>
      <c r="CP175" s="31"/>
      <c r="CQ175" s="31"/>
      <c r="CR175" s="31"/>
      <c r="CS175" s="31"/>
      <c r="CT175" s="31"/>
      <c r="CU175" s="31"/>
      <c r="CV175" s="31"/>
      <c r="CW175" s="31"/>
      <c r="CX175" s="31"/>
    </row>
    <row r="176" spans="74:102" x14ac:dyDescent="0.15">
      <c r="BV176">
        <v>165</v>
      </c>
      <c r="BW176">
        <f t="shared" si="31"/>
        <v>414.73859926567616</v>
      </c>
      <c r="BX176" s="39">
        <f t="shared" si="30"/>
        <v>-0.17729449999999999</v>
      </c>
      <c r="BY176" s="31"/>
      <c r="BZ176" s="31"/>
      <c r="CA176" s="31"/>
      <c r="CB176" s="31"/>
      <c r="CC176" s="31"/>
      <c r="CD176" s="31"/>
      <c r="CE176" s="31"/>
      <c r="CF176" s="31"/>
      <c r="CG176" s="31"/>
      <c r="CH176" s="31"/>
      <c r="CI176" s="31"/>
      <c r="CJ176" s="31"/>
      <c r="CK176" s="31"/>
      <c r="CL176" s="31"/>
      <c r="CM176" s="31"/>
      <c r="CN176" s="31"/>
      <c r="CO176" s="31"/>
      <c r="CP176" s="31"/>
      <c r="CQ176" s="31"/>
      <c r="CR176" s="31"/>
      <c r="CS176" s="31"/>
      <c r="CT176" s="31"/>
      <c r="CU176" s="31"/>
      <c r="CV176" s="31"/>
      <c r="CW176" s="31"/>
      <c r="CX176" s="31"/>
    </row>
    <row r="177" spans="74:102" x14ac:dyDescent="0.15">
      <c r="BV177">
        <v>166</v>
      </c>
      <c r="BW177">
        <f t="shared" si="31"/>
        <v>414.29341891002679</v>
      </c>
      <c r="BX177" s="39">
        <f t="shared" si="30"/>
        <v>-0.1781915</v>
      </c>
      <c r="BY177" s="31"/>
      <c r="BZ177" s="31"/>
      <c r="CA177" s="31"/>
      <c r="CB177" s="31"/>
      <c r="CC177" s="31"/>
      <c r="CD177" s="31"/>
      <c r="CE177" s="31"/>
      <c r="CF177" s="31"/>
      <c r="CG177" s="31"/>
      <c r="CH177" s="31"/>
      <c r="CI177" s="31"/>
      <c r="CJ177" s="31"/>
      <c r="CK177" s="31"/>
      <c r="CL177" s="31"/>
      <c r="CM177" s="31"/>
      <c r="CN177" s="31"/>
      <c r="CO177" s="31"/>
      <c r="CP177" s="31"/>
      <c r="CQ177" s="31"/>
      <c r="CR177" s="31"/>
      <c r="CS177" s="31"/>
      <c r="CT177" s="31"/>
      <c r="CU177" s="31"/>
      <c r="CV177" s="31"/>
      <c r="CW177" s="31"/>
      <c r="CX177" s="31"/>
    </row>
    <row r="178" spans="74:102" x14ac:dyDescent="0.15">
      <c r="BV178">
        <v>167</v>
      </c>
      <c r="BW178">
        <f t="shared" si="31"/>
        <v>413.84915630234491</v>
      </c>
      <c r="BX178" s="39">
        <f t="shared" si="30"/>
        <v>-0.17908850000000001</v>
      </c>
      <c r="BY178" s="31"/>
      <c r="BZ178" s="31"/>
      <c r="CA178" s="31"/>
      <c r="CB178" s="31"/>
      <c r="CC178" s="31"/>
      <c r="CD178" s="31"/>
      <c r="CE178" s="31"/>
      <c r="CF178" s="31"/>
      <c r="CG178" s="31"/>
      <c r="CH178" s="31"/>
      <c r="CI178" s="31"/>
      <c r="CJ178" s="31"/>
      <c r="CK178" s="31"/>
      <c r="CL178" s="31"/>
      <c r="CM178" s="31"/>
      <c r="CN178" s="31"/>
      <c r="CO178" s="31"/>
      <c r="CP178" s="31"/>
      <c r="CQ178" s="31"/>
      <c r="CR178" s="31"/>
      <c r="CS178" s="31"/>
      <c r="CT178" s="31"/>
      <c r="CU178" s="31"/>
      <c r="CV178" s="31"/>
      <c r="CW178" s="31"/>
      <c r="CX178" s="31"/>
    </row>
    <row r="179" spans="74:102" x14ac:dyDescent="0.15">
      <c r="BV179">
        <v>168</v>
      </c>
      <c r="BW179">
        <f t="shared" si="31"/>
        <v>413.40580426770379</v>
      </c>
      <c r="BX179" s="39">
        <f t="shared" si="30"/>
        <v>-0.17998549999999999</v>
      </c>
      <c r="BY179" s="31"/>
      <c r="BZ179" s="31"/>
      <c r="CA179" s="31"/>
      <c r="CB179" s="31"/>
      <c r="CC179" s="31"/>
      <c r="CD179" s="31"/>
      <c r="CE179" s="31"/>
      <c r="CF179" s="31"/>
      <c r="CG179" s="31"/>
      <c r="CH179" s="31"/>
      <c r="CI179" s="31"/>
      <c r="CJ179" s="31"/>
      <c r="CK179" s="31"/>
      <c r="CL179" s="31"/>
      <c r="CM179" s="31"/>
      <c r="CN179" s="31"/>
      <c r="CO179" s="31"/>
      <c r="CP179" s="31"/>
      <c r="CQ179" s="31"/>
      <c r="CR179" s="31"/>
      <c r="CS179" s="31"/>
      <c r="CT179" s="31"/>
      <c r="CU179" s="31"/>
      <c r="CV179" s="31"/>
      <c r="CW179" s="31"/>
      <c r="CX179" s="31"/>
    </row>
    <row r="180" spans="74:102" x14ac:dyDescent="0.15">
      <c r="BV180">
        <v>169</v>
      </c>
      <c r="BW180">
        <f t="shared" si="31"/>
        <v>412.96335575194149</v>
      </c>
      <c r="BX180" s="39">
        <f t="shared" si="30"/>
        <v>-0.1808825</v>
      </c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  <c r="CO180" s="31"/>
      <c r="CP180" s="31"/>
      <c r="CQ180" s="31"/>
      <c r="CR180" s="31"/>
      <c r="CS180" s="31"/>
      <c r="CT180" s="31"/>
      <c r="CU180" s="31"/>
      <c r="CV180" s="31"/>
      <c r="CW180" s="31"/>
      <c r="CX180" s="31"/>
    </row>
    <row r="181" spans="74:102" x14ac:dyDescent="0.15">
      <c r="BV181">
        <v>170</v>
      </c>
      <c r="BW181">
        <f t="shared" si="31"/>
        <v>412.52180381883238</v>
      </c>
      <c r="BX181" s="39">
        <f t="shared" si="30"/>
        <v>-0.18177950000000001</v>
      </c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</row>
    <row r="182" spans="74:102" x14ac:dyDescent="0.15">
      <c r="BV182">
        <v>171</v>
      </c>
      <c r="BW182">
        <f t="shared" si="31"/>
        <v>412.08114164734326</v>
      </c>
      <c r="BX182" s="39">
        <f t="shared" si="30"/>
        <v>-0.18267649999999999</v>
      </c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</row>
    <row r="183" spans="74:102" x14ac:dyDescent="0.15">
      <c r="BV183">
        <v>172</v>
      </c>
      <c r="BW183">
        <f t="shared" si="31"/>
        <v>411.64136252896873</v>
      </c>
      <c r="BX183" s="39">
        <f t="shared" si="30"/>
        <v>-0.1835735</v>
      </c>
      <c r="BY183" s="31"/>
      <c r="BZ183" s="31"/>
      <c r="CA183" s="31"/>
      <c r="CB183" s="31"/>
      <c r="CC183" s="31"/>
      <c r="CD183" s="31"/>
      <c r="CE183" s="31"/>
      <c r="CF183" s="31"/>
      <c r="CG183" s="31"/>
      <c r="CH183" s="31"/>
      <c r="CI183" s="31"/>
      <c r="CJ183" s="31"/>
      <c r="CK183" s="31"/>
      <c r="CL183" s="31"/>
      <c r="CM183" s="31"/>
      <c r="CN183" s="31"/>
      <c r="CO183" s="31"/>
      <c r="CP183" s="31"/>
      <c r="CQ183" s="31"/>
      <c r="CR183" s="31"/>
      <c r="CS183" s="31"/>
      <c r="CT183" s="31"/>
      <c r="CU183" s="31"/>
      <c r="CV183" s="31"/>
      <c r="CW183" s="31"/>
      <c r="CX183" s="31"/>
    </row>
    <row r="184" spans="74:102" x14ac:dyDescent="0.15">
      <c r="BV184">
        <v>173</v>
      </c>
      <c r="BW184">
        <f t="shared" si="31"/>
        <v>411.2024598651447</v>
      </c>
      <c r="BX184" s="39">
        <f t="shared" si="30"/>
        <v>-0.18447050000000001</v>
      </c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</row>
    <row r="185" spans="74:102" x14ac:dyDescent="0.15">
      <c r="BV185">
        <v>174</v>
      </c>
      <c r="BW185">
        <f t="shared" si="31"/>
        <v>410.76442716473508</v>
      </c>
      <c r="BX185" s="39">
        <f t="shared" si="30"/>
        <v>-0.18536749999999999</v>
      </c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</row>
    <row r="186" spans="74:102" x14ac:dyDescent="0.15">
      <c r="BV186">
        <v>175</v>
      </c>
      <c r="BW186">
        <f t="shared" si="31"/>
        <v>410.32725804158935</v>
      </c>
      <c r="BX186" s="39">
        <f t="shared" si="30"/>
        <v>-0.1862645</v>
      </c>
      <c r="BY186" s="31"/>
      <c r="BZ186" s="31"/>
      <c r="CA186" s="31"/>
      <c r="CB186" s="31"/>
      <c r="CC186" s="31"/>
      <c r="CD186" s="31"/>
      <c r="CE186" s="31"/>
      <c r="CF186" s="31"/>
      <c r="CG186" s="31"/>
      <c r="CH186" s="31"/>
      <c r="CI186" s="31"/>
      <c r="CJ186" s="31"/>
      <c r="CK186" s="31"/>
      <c r="CL186" s="31"/>
      <c r="CM186" s="31"/>
      <c r="CN186" s="31"/>
      <c r="CO186" s="31"/>
      <c r="CP186" s="31"/>
      <c r="CQ186" s="31"/>
      <c r="CR186" s="31"/>
      <c r="CS186" s="31"/>
      <c r="CT186" s="31"/>
      <c r="CU186" s="31"/>
      <c r="CV186" s="31"/>
      <c r="CW186" s="31"/>
      <c r="CX186" s="31"/>
    </row>
    <row r="187" spans="74:102" x14ac:dyDescent="0.15">
      <c r="BV187">
        <v>176</v>
      </c>
      <c r="BW187">
        <f t="shared" si="31"/>
        <v>409.89094621217333</v>
      </c>
      <c r="BX187" s="39">
        <f t="shared" si="30"/>
        <v>-0.18716150000000001</v>
      </c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</row>
    <row r="188" spans="74:102" x14ac:dyDescent="0.15">
      <c r="BV188">
        <v>177</v>
      </c>
      <c r="BW188">
        <f t="shared" si="31"/>
        <v>409.45548549326276</v>
      </c>
      <c r="BX188" s="39">
        <f t="shared" si="30"/>
        <v>-0.18805849999999999</v>
      </c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</row>
    <row r="189" spans="74:102" x14ac:dyDescent="0.15">
      <c r="BV189">
        <v>178</v>
      </c>
      <c r="BW189">
        <f t="shared" si="31"/>
        <v>409.02086979970352</v>
      </c>
      <c r="BX189" s="39">
        <f t="shared" si="30"/>
        <v>-0.1889555</v>
      </c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</row>
    <row r="190" spans="74:102" x14ac:dyDescent="0.15">
      <c r="BV190">
        <v>179</v>
      </c>
      <c r="BW190">
        <f t="shared" si="31"/>
        <v>408.58709314223523</v>
      </c>
      <c r="BX190" s="39">
        <f t="shared" si="30"/>
        <v>-0.18985250000000001</v>
      </c>
      <c r="BY190" s="31"/>
      <c r="BZ190" s="31"/>
      <c r="CA190" s="31"/>
      <c r="CB190" s="31"/>
      <c r="CC190" s="31"/>
      <c r="CD190" s="31"/>
      <c r="CE190" s="31"/>
      <c r="CF190" s="31"/>
      <c r="CG190" s="31"/>
      <c r="CH190" s="31"/>
      <c r="CI190" s="31"/>
      <c r="CJ190" s="31"/>
      <c r="CK190" s="31"/>
      <c r="CL190" s="31"/>
      <c r="CM190" s="31"/>
      <c r="CN190" s="31"/>
      <c r="CO190" s="31"/>
      <c r="CP190" s="31"/>
      <c r="CQ190" s="31"/>
      <c r="CR190" s="31"/>
      <c r="CS190" s="31"/>
      <c r="CT190" s="31"/>
      <c r="CU190" s="31"/>
      <c r="CV190" s="31"/>
      <c r="CW190" s="31"/>
      <c r="CX190" s="31"/>
    </row>
    <row r="191" spans="74:102" x14ac:dyDescent="0.15">
      <c r="BV191">
        <v>180</v>
      </c>
      <c r="BW191">
        <f t="shared" si="31"/>
        <v>408.15414962537415</v>
      </c>
      <c r="BX191" s="39">
        <f t="shared" si="30"/>
        <v>-0.19074949999999999</v>
      </c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T191" s="31"/>
      <c r="CU191" s="31"/>
      <c r="CV191" s="31"/>
      <c r="CW191" s="31"/>
      <c r="CX191" s="31"/>
    </row>
    <row r="192" spans="74:102" x14ac:dyDescent="0.15">
      <c r="BV192">
        <v>181</v>
      </c>
      <c r="BW192">
        <f t="shared" si="31"/>
        <v>407.72203344535359</v>
      </c>
      <c r="BX192" s="39">
        <f t="shared" si="30"/>
        <v>-0.1916465</v>
      </c>
      <c r="BY192" s="31"/>
      <c r="BZ192" s="31"/>
      <c r="CA192" s="31"/>
      <c r="CB192" s="31"/>
      <c r="CC192" s="31"/>
      <c r="CD192" s="31"/>
      <c r="CE192" s="31"/>
      <c r="CF192" s="31"/>
      <c r="CG192" s="31"/>
      <c r="CH192" s="31"/>
      <c r="CI192" s="31"/>
      <c r="CJ192" s="31"/>
      <c r="CK192" s="31"/>
      <c r="CL192" s="31"/>
      <c r="CM192" s="31"/>
      <c r="CN192" s="31"/>
      <c r="CO192" s="31"/>
      <c r="CP192" s="31"/>
      <c r="CQ192" s="31"/>
      <c r="CR192" s="31"/>
      <c r="CS192" s="31"/>
      <c r="CT192" s="31"/>
      <c r="CU192" s="31"/>
      <c r="CV192" s="31"/>
      <c r="CW192" s="31"/>
      <c r="CX192" s="31"/>
    </row>
    <row r="193" spans="74:102" x14ac:dyDescent="0.15">
      <c r="BV193">
        <v>182</v>
      </c>
      <c r="BW193">
        <f t="shared" si="31"/>
        <v>407.29073888812451</v>
      </c>
      <c r="BX193" s="39">
        <f t="shared" si="30"/>
        <v>-0.19254350000000001</v>
      </c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  <c r="CR193" s="31"/>
      <c r="CS193" s="31"/>
      <c r="CT193" s="31"/>
      <c r="CU193" s="31"/>
      <c r="CV193" s="31"/>
      <c r="CW193" s="31"/>
      <c r="CX193" s="31"/>
    </row>
    <row r="194" spans="74:102" x14ac:dyDescent="0.15">
      <c r="BV194">
        <v>183</v>
      </c>
      <c r="BW194">
        <f t="shared" si="31"/>
        <v>406.86026032740682</v>
      </c>
      <c r="BX194" s="39">
        <f t="shared" si="30"/>
        <v>-0.19344049999999999</v>
      </c>
      <c r="BY194" s="31"/>
      <c r="BZ194" s="31"/>
      <c r="CA194" s="31"/>
      <c r="CB194" s="31"/>
      <c r="CC194" s="31"/>
      <c r="CD194" s="31"/>
      <c r="CE194" s="31"/>
      <c r="CF194" s="31"/>
      <c r="CG194" s="31"/>
      <c r="CH194" s="31"/>
      <c r="CI194" s="31"/>
      <c r="CJ194" s="31"/>
      <c r="CK194" s="31"/>
      <c r="CL194" s="31"/>
      <c r="CM194" s="31"/>
      <c r="CN194" s="31"/>
      <c r="CO194" s="31"/>
      <c r="CP194" s="31"/>
      <c r="CQ194" s="31"/>
      <c r="CR194" s="31"/>
      <c r="CS194" s="31"/>
      <c r="CT194" s="31"/>
      <c r="CU194" s="31"/>
      <c r="CV194" s="31"/>
      <c r="CW194" s="31"/>
      <c r="CX194" s="31"/>
    </row>
    <row r="195" spans="74:102" x14ac:dyDescent="0.15">
      <c r="BV195">
        <v>184</v>
      </c>
      <c r="BW195">
        <f t="shared" si="31"/>
        <v>406.43059222279533</v>
      </c>
      <c r="BX195" s="39">
        <f t="shared" si="30"/>
        <v>-0.1943375</v>
      </c>
      <c r="BY195" s="31"/>
      <c r="BZ195" s="31"/>
      <c r="CA195" s="31"/>
      <c r="CB195" s="31"/>
      <c r="CC195" s="31"/>
      <c r="CD195" s="31"/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  <c r="CO195" s="31"/>
      <c r="CP195" s="31"/>
      <c r="CQ195" s="31"/>
      <c r="CR195" s="31"/>
      <c r="CS195" s="31"/>
      <c r="CT195" s="31"/>
      <c r="CU195" s="31"/>
      <c r="CV195" s="31"/>
      <c r="CW195" s="31"/>
      <c r="CX195" s="31"/>
    </row>
    <row r="196" spans="74:102" x14ac:dyDescent="0.15">
      <c r="BV196">
        <v>185</v>
      </c>
      <c r="BW196">
        <f t="shared" si="31"/>
        <v>406.00172911791748</v>
      </c>
      <c r="BX196" s="39">
        <f t="shared" ref="BX196:BX214" si="32">$K$3+BV196*$K$4</f>
        <v>-0.19523450000000001</v>
      </c>
      <c r="BY196" s="31"/>
      <c r="BZ196" s="31"/>
      <c r="CA196" s="31"/>
      <c r="CB196" s="31"/>
      <c r="CC196" s="31"/>
      <c r="CD196" s="31"/>
      <c r="CE196" s="31"/>
      <c r="CF196" s="31"/>
      <c r="CG196" s="31"/>
      <c r="CH196" s="31"/>
      <c r="CI196" s="31"/>
      <c r="CJ196" s="31"/>
      <c r="CK196" s="31"/>
      <c r="CL196" s="31"/>
      <c r="CM196" s="31"/>
      <c r="CN196" s="31"/>
      <c r="CO196" s="31"/>
      <c r="CP196" s="31"/>
      <c r="CQ196" s="31"/>
      <c r="CR196" s="31"/>
      <c r="CS196" s="31"/>
      <c r="CT196" s="31"/>
      <c r="CU196" s="31"/>
      <c r="CV196" s="31"/>
      <c r="CW196" s="31"/>
      <c r="CX196" s="31"/>
    </row>
    <row r="197" spans="74:102" x14ac:dyDescent="0.15">
      <c r="BV197">
        <v>186</v>
      </c>
      <c r="BW197">
        <f t="shared" ref="BW197:BW260" si="33">EXP($K$3*LN($BV197)+BV197*$K$4+$O$37)</f>
        <v>405.57366563864002</v>
      </c>
      <c r="BX197" s="39">
        <f t="shared" si="32"/>
        <v>-0.19613149999999999</v>
      </c>
      <c r="BY197" s="31"/>
      <c r="BZ197" s="31"/>
      <c r="CA197" s="31"/>
      <c r="CB197" s="31"/>
      <c r="CC197" s="31"/>
      <c r="CD197" s="31"/>
      <c r="CE197" s="31"/>
      <c r="CF197" s="31"/>
      <c r="CG197" s="31"/>
      <c r="CH197" s="31"/>
      <c r="CI197" s="31"/>
      <c r="CJ197" s="31"/>
      <c r="CK197" s="31"/>
      <c r="CL197" s="31"/>
      <c r="CM197" s="31"/>
      <c r="CN197" s="31"/>
      <c r="CO197" s="31"/>
      <c r="CP197" s="31"/>
      <c r="CQ197" s="31"/>
      <c r="CR197" s="31"/>
      <c r="CS197" s="31"/>
      <c r="CT197" s="31"/>
      <c r="CU197" s="31"/>
      <c r="CV197" s="31"/>
      <c r="CW197" s="31"/>
      <c r="CX197" s="31"/>
    </row>
    <row r="198" spans="74:102" x14ac:dyDescent="0.15">
      <c r="BV198">
        <v>187</v>
      </c>
      <c r="BW198">
        <f t="shared" si="33"/>
        <v>405.14639649132266</v>
      </c>
      <c r="BX198" s="39">
        <f t="shared" si="32"/>
        <v>-0.1970285</v>
      </c>
      <c r="BY198" s="31"/>
      <c r="BZ198" s="31"/>
      <c r="CA198" s="31"/>
      <c r="CB198" s="31"/>
      <c r="CC198" s="31"/>
      <c r="CD198" s="31"/>
      <c r="CE198" s="31"/>
      <c r="CF198" s="31"/>
      <c r="CG198" s="31"/>
      <c r="CH198" s="31"/>
      <c r="CI198" s="31"/>
      <c r="CJ198" s="31"/>
      <c r="CK198" s="31"/>
      <c r="CL198" s="31"/>
      <c r="CM198" s="31"/>
      <c r="CN198" s="31"/>
      <c r="CO198" s="31"/>
      <c r="CP198" s="31"/>
      <c r="CQ198" s="31"/>
      <c r="CR198" s="31"/>
      <c r="CS198" s="31"/>
      <c r="CT198" s="31"/>
      <c r="CU198" s="31"/>
      <c r="CV198" s="31"/>
      <c r="CW198" s="31"/>
      <c r="CX198" s="31"/>
    </row>
    <row r="199" spans="74:102" x14ac:dyDescent="0.15">
      <c r="BV199">
        <v>188</v>
      </c>
      <c r="BW199">
        <f t="shared" si="33"/>
        <v>404.71991646111945</v>
      </c>
      <c r="BX199" s="39">
        <f t="shared" si="32"/>
        <v>-0.1979255</v>
      </c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  <c r="CO199" s="31"/>
      <c r="CP199" s="31"/>
      <c r="CQ199" s="31"/>
      <c r="CR199" s="31"/>
      <c r="CS199" s="31"/>
      <c r="CT199" s="31"/>
      <c r="CU199" s="31"/>
      <c r="CV199" s="31"/>
      <c r="CW199" s="31"/>
      <c r="CX199" s="31"/>
    </row>
    <row r="200" spans="74:102" x14ac:dyDescent="0.15">
      <c r="BV200">
        <v>189</v>
      </c>
      <c r="BW200">
        <f t="shared" si="33"/>
        <v>404.29422041032575</v>
      </c>
      <c r="BX200" s="39">
        <f t="shared" si="32"/>
        <v>-0.19882249999999999</v>
      </c>
      <c r="BY200" s="31"/>
      <c r="BZ200" s="31"/>
      <c r="CA200" s="31"/>
      <c r="CB200" s="31"/>
      <c r="CC200" s="31"/>
      <c r="CD200" s="31"/>
      <c r="CE200" s="31"/>
      <c r="CF200" s="31"/>
      <c r="CG200" s="31"/>
      <c r="CH200" s="31"/>
      <c r="CI200" s="31"/>
      <c r="CJ200" s="31"/>
      <c r="CK200" s="31"/>
      <c r="CL200" s="31"/>
      <c r="CM200" s="31"/>
      <c r="CN200" s="31"/>
      <c r="CO200" s="31"/>
      <c r="CP200" s="31"/>
      <c r="CQ200" s="31"/>
      <c r="CR200" s="31"/>
      <c r="CS200" s="31"/>
      <c r="CT200" s="31"/>
      <c r="CU200" s="31"/>
      <c r="CV200" s="31"/>
      <c r="CW200" s="31"/>
      <c r="CX200" s="31"/>
    </row>
    <row r="201" spans="74:102" x14ac:dyDescent="0.15">
      <c r="BV201">
        <v>190</v>
      </c>
      <c r="BW201">
        <f t="shared" si="33"/>
        <v>403.86930327676606</v>
      </c>
      <c r="BX201" s="39">
        <f t="shared" si="32"/>
        <v>-0.19971949999999999</v>
      </c>
      <c r="BY201" s="31"/>
      <c r="BZ201" s="31"/>
      <c r="CA201" s="31"/>
      <c r="CB201" s="31"/>
      <c r="CC201" s="31"/>
      <c r="CD201" s="31"/>
      <c r="CE201" s="31"/>
      <c r="CF201" s="31"/>
      <c r="CG201" s="31"/>
      <c r="CH201" s="31"/>
      <c r="CI201" s="31"/>
      <c r="CJ201" s="31"/>
      <c r="CK201" s="31"/>
      <c r="CL201" s="31"/>
      <c r="CM201" s="31"/>
      <c r="CN201" s="31"/>
      <c r="CO201" s="31"/>
      <c r="CP201" s="31"/>
      <c r="CQ201" s="31"/>
      <c r="CR201" s="31"/>
      <c r="CS201" s="31"/>
      <c r="CT201" s="31"/>
      <c r="CU201" s="31"/>
      <c r="CV201" s="31"/>
      <c r="CW201" s="31"/>
      <c r="CX201" s="31"/>
    </row>
    <row r="202" spans="74:102" x14ac:dyDescent="0.15">
      <c r="BV202">
        <v>191</v>
      </c>
      <c r="BW202">
        <f t="shared" si="33"/>
        <v>403.44516007222603</v>
      </c>
      <c r="BX202" s="39">
        <f t="shared" si="32"/>
        <v>-0.2006165</v>
      </c>
      <c r="BY202" s="31"/>
      <c r="BZ202" s="31"/>
      <c r="CA202" s="31"/>
      <c r="CB202" s="31"/>
      <c r="CC202" s="31"/>
      <c r="CD202" s="31"/>
      <c r="CE202" s="31"/>
      <c r="CF202" s="31"/>
      <c r="CG202" s="31"/>
      <c r="CH202" s="31"/>
      <c r="CI202" s="31"/>
      <c r="CJ202" s="31"/>
      <c r="CK202" s="31"/>
      <c r="CL202" s="31"/>
      <c r="CM202" s="31"/>
      <c r="CN202" s="31"/>
      <c r="CO202" s="31"/>
      <c r="CP202" s="31"/>
      <c r="CQ202" s="31"/>
      <c r="CR202" s="31"/>
      <c r="CS202" s="31"/>
      <c r="CT202" s="31"/>
      <c r="CU202" s="31"/>
      <c r="CV202" s="31"/>
      <c r="CW202" s="31"/>
      <c r="CX202" s="31"/>
    </row>
    <row r="203" spans="74:102" x14ac:dyDescent="0.15">
      <c r="BV203">
        <v>192</v>
      </c>
      <c r="BW203">
        <f t="shared" si="33"/>
        <v>403.02178588092602</v>
      </c>
      <c r="BX203" s="39">
        <f t="shared" si="32"/>
        <v>-0.20151349999999998</v>
      </c>
      <c r="BY203" s="31"/>
      <c r="BZ203" s="31"/>
      <c r="CA203" s="31"/>
      <c r="CB203" s="31"/>
      <c r="CC203" s="31"/>
      <c r="CD203" s="31"/>
      <c r="CE203" s="31"/>
      <c r="CF203" s="31"/>
      <c r="CG203" s="31"/>
      <c r="CH203" s="31"/>
      <c r="CI203" s="31"/>
      <c r="CJ203" s="31"/>
      <c r="CK203" s="31"/>
      <c r="CL203" s="31"/>
      <c r="CM203" s="31"/>
      <c r="CN203" s="31"/>
      <c r="CO203" s="31"/>
      <c r="CP203" s="31"/>
      <c r="CQ203" s="31"/>
      <c r="CR203" s="31"/>
      <c r="CS203" s="31"/>
      <c r="CT203" s="31"/>
      <c r="CU203" s="31"/>
      <c r="CV203" s="31"/>
      <c r="CW203" s="31"/>
      <c r="CX203" s="31"/>
    </row>
    <row r="204" spans="74:102" x14ac:dyDescent="0.15">
      <c r="BV204">
        <v>193</v>
      </c>
      <c r="BW204">
        <f t="shared" si="33"/>
        <v>402.59917585803106</v>
      </c>
      <c r="BX204" s="39">
        <f t="shared" si="32"/>
        <v>-0.20241049999999999</v>
      </c>
      <c r="BY204" s="31"/>
      <c r="BZ204" s="31"/>
      <c r="CA204" s="31"/>
      <c r="CB204" s="31"/>
      <c r="CC204" s="31"/>
      <c r="CD204" s="31"/>
      <c r="CE204" s="31"/>
      <c r="CF204" s="31"/>
      <c r="CG204" s="31"/>
      <c r="CH204" s="31"/>
      <c r="CI204" s="31"/>
      <c r="CJ204" s="31"/>
      <c r="CK204" s="31"/>
      <c r="CL204" s="31"/>
      <c r="CM204" s="31"/>
      <c r="CN204" s="31"/>
      <c r="CO204" s="31"/>
      <c r="CP204" s="31"/>
      <c r="CQ204" s="31"/>
      <c r="CR204" s="31"/>
      <c r="CS204" s="31"/>
      <c r="CT204" s="31"/>
      <c r="CU204" s="31"/>
      <c r="CV204" s="31"/>
      <c r="CW204" s="31"/>
      <c r="CX204" s="31"/>
    </row>
    <row r="205" spans="74:102" x14ac:dyDescent="0.15">
      <c r="BV205">
        <v>194</v>
      </c>
      <c r="BW205">
        <f t="shared" si="33"/>
        <v>402.17732522820302</v>
      </c>
      <c r="BX205" s="39">
        <f t="shared" si="32"/>
        <v>-0.2033075</v>
      </c>
      <c r="BY205" s="31"/>
      <c r="BZ205" s="31"/>
      <c r="CA205" s="31"/>
      <c r="CB205" s="31"/>
      <c r="CC205" s="31"/>
      <c r="CD205" s="31"/>
      <c r="CE205" s="31"/>
      <c r="CF205" s="31"/>
      <c r="CG205" s="31"/>
      <c r="CH205" s="31"/>
      <c r="CI205" s="31"/>
      <c r="CJ205" s="31"/>
      <c r="CK205" s="31"/>
      <c r="CL205" s="31"/>
      <c r="CM205" s="31"/>
      <c r="CN205" s="31"/>
      <c r="CO205" s="31"/>
      <c r="CP205" s="31"/>
      <c r="CQ205" s="31"/>
      <c r="CR205" s="31"/>
      <c r="CS205" s="31"/>
      <c r="CT205" s="31"/>
      <c r="CU205" s="31"/>
      <c r="CV205" s="31"/>
      <c r="CW205" s="31"/>
      <c r="CX205" s="31"/>
    </row>
    <row r="206" spans="74:102" x14ac:dyDescent="0.15">
      <c r="BV206">
        <v>195</v>
      </c>
      <c r="BW206">
        <f t="shared" si="33"/>
        <v>401.75622928418704</v>
      </c>
      <c r="BX206" s="39">
        <f t="shared" si="32"/>
        <v>-0.20420450000000001</v>
      </c>
      <c r="BY206" s="31"/>
      <c r="BZ206" s="31"/>
      <c r="CA206" s="31"/>
      <c r="CB206" s="31"/>
      <c r="CC206" s="31"/>
      <c r="CD206" s="31"/>
      <c r="CE206" s="31"/>
      <c r="CF206" s="31"/>
      <c r="CG206" s="31"/>
      <c r="CH206" s="31"/>
      <c r="CI206" s="31"/>
      <c r="CJ206" s="31"/>
      <c r="CK206" s="31"/>
      <c r="CL206" s="31"/>
      <c r="CM206" s="31"/>
      <c r="CN206" s="31"/>
      <c r="CO206" s="31"/>
      <c r="CP206" s="31"/>
      <c r="CQ206" s="31"/>
      <c r="CR206" s="31"/>
      <c r="CS206" s="31"/>
      <c r="CT206" s="31"/>
      <c r="CU206" s="31"/>
      <c r="CV206" s="31"/>
      <c r="CW206" s="31"/>
      <c r="CX206" s="31"/>
    </row>
    <row r="207" spans="74:102" x14ac:dyDescent="0.15">
      <c r="BV207">
        <v>196</v>
      </c>
      <c r="BW207">
        <f t="shared" si="33"/>
        <v>401.33588338543495</v>
      </c>
      <c r="BX207" s="39">
        <f t="shared" si="32"/>
        <v>-0.20510149999999999</v>
      </c>
      <c r="BY207" s="31"/>
      <c r="BZ207" s="31"/>
      <c r="CA207" s="31"/>
      <c r="CB207" s="31"/>
      <c r="CC207" s="31"/>
      <c r="CD207" s="31"/>
      <c r="CE207" s="31"/>
      <c r="CF207" s="31"/>
      <c r="CG207" s="31"/>
      <c r="CH207" s="31"/>
      <c r="CI207" s="31"/>
      <c r="CJ207" s="31"/>
      <c r="CK207" s="31"/>
      <c r="CL207" s="31"/>
      <c r="CM207" s="31"/>
      <c r="CN207" s="31"/>
      <c r="CO207" s="31"/>
      <c r="CP207" s="31"/>
      <c r="CQ207" s="31"/>
      <c r="CR207" s="31"/>
      <c r="CS207" s="31"/>
      <c r="CT207" s="31"/>
      <c r="CU207" s="31"/>
      <c r="CV207" s="31"/>
      <c r="CW207" s="31"/>
      <c r="CX207" s="31"/>
    </row>
    <row r="208" spans="74:102" x14ac:dyDescent="0.15">
      <c r="BV208">
        <v>197</v>
      </c>
      <c r="BW208">
        <f t="shared" si="33"/>
        <v>400.91628295676441</v>
      </c>
      <c r="BX208" s="39">
        <f t="shared" si="32"/>
        <v>-0.2059985</v>
      </c>
      <c r="BY208" s="31"/>
      <c r="BZ208" s="31"/>
      <c r="CA208" s="31"/>
      <c r="CB208" s="31"/>
      <c r="CC208" s="31"/>
      <c r="CD208" s="31"/>
      <c r="CE208" s="31"/>
      <c r="CF208" s="31"/>
      <c r="CG208" s="31"/>
      <c r="CH208" s="31"/>
      <c r="CI208" s="31"/>
      <c r="CJ208" s="31"/>
      <c r="CK208" s="31"/>
      <c r="CL208" s="31"/>
      <c r="CM208" s="31"/>
      <c r="CN208" s="31"/>
      <c r="CO208" s="31"/>
      <c r="CP208" s="31"/>
      <c r="CQ208" s="31"/>
      <c r="CR208" s="31"/>
      <c r="CS208" s="31"/>
      <c r="CT208" s="31"/>
      <c r="CU208" s="31"/>
      <c r="CV208" s="31"/>
      <c r="CW208" s="31"/>
      <c r="CX208" s="31"/>
    </row>
    <row r="209" spans="74:102" x14ac:dyDescent="0.15">
      <c r="BV209">
        <v>198</v>
      </c>
      <c r="BW209">
        <f t="shared" si="33"/>
        <v>400.4974234870491</v>
      </c>
      <c r="BX209" s="39">
        <f t="shared" si="32"/>
        <v>-0.20689550000000001</v>
      </c>
      <c r="BY209" s="31"/>
      <c r="BZ209" s="31"/>
      <c r="CA209" s="31"/>
      <c r="CB209" s="31"/>
      <c r="CC209" s="31"/>
      <c r="CD209" s="31"/>
      <c r="CE209" s="31"/>
      <c r="CF209" s="31"/>
      <c r="CG209" s="31"/>
      <c r="CH209" s="31"/>
      <c r="CI209" s="31"/>
      <c r="CJ209" s="31"/>
      <c r="CK209" s="31"/>
      <c r="CL209" s="31"/>
      <c r="CM209" s="31"/>
      <c r="CN209" s="31"/>
      <c r="CO209" s="31"/>
      <c r="CP209" s="31"/>
      <c r="CQ209" s="31"/>
      <c r="CR209" s="31"/>
      <c r="CS209" s="31"/>
      <c r="CT209" s="31"/>
      <c r="CU209" s="31"/>
      <c r="CV209" s="31"/>
      <c r="CW209" s="31"/>
      <c r="CX209" s="31"/>
    </row>
    <row r="210" spans="74:102" x14ac:dyDescent="0.15">
      <c r="BV210">
        <v>199</v>
      </c>
      <c r="BW210">
        <f t="shared" si="33"/>
        <v>400.07930052794711</v>
      </c>
      <c r="BX210" s="39">
        <f t="shared" si="32"/>
        <v>-0.20779249999999999</v>
      </c>
      <c r="BY210" s="31"/>
      <c r="BZ210" s="31"/>
      <c r="CA210" s="31"/>
      <c r="CB210" s="31"/>
      <c r="CC210" s="31"/>
      <c r="CD210" s="31"/>
      <c r="CE210" s="31"/>
      <c r="CF210" s="31"/>
      <c r="CG210" s="31"/>
      <c r="CH210" s="31"/>
      <c r="CI210" s="31"/>
      <c r="CJ210" s="31"/>
      <c r="CK210" s="31"/>
      <c r="CL210" s="31"/>
      <c r="CM210" s="31"/>
      <c r="CN210" s="31"/>
      <c r="CO210" s="31"/>
      <c r="CP210" s="31"/>
      <c r="CQ210" s="31"/>
      <c r="CR210" s="31"/>
      <c r="CS210" s="31"/>
      <c r="CT210" s="31"/>
      <c r="CU210" s="31"/>
      <c r="CV210" s="31"/>
      <c r="CW210" s="31"/>
      <c r="CX210" s="31"/>
    </row>
    <row r="211" spans="74:102" x14ac:dyDescent="0.15">
      <c r="BV211">
        <v>200</v>
      </c>
      <c r="BW211">
        <f t="shared" si="33"/>
        <v>399.66190969265494</v>
      </c>
      <c r="BX211" s="39">
        <f t="shared" si="32"/>
        <v>-0.2086895</v>
      </c>
      <c r="BY211" s="31"/>
      <c r="BZ211" s="31"/>
      <c r="CA211" s="31"/>
      <c r="CB211" s="31"/>
      <c r="CC211" s="31"/>
      <c r="CD211" s="31"/>
      <c r="CE211" s="31"/>
      <c r="CF211" s="31"/>
      <c r="CG211" s="31"/>
      <c r="CH211" s="31"/>
      <c r="CI211" s="31"/>
      <c r="CJ211" s="31"/>
      <c r="CK211" s="31"/>
      <c r="CL211" s="31"/>
      <c r="CM211" s="31"/>
      <c r="CN211" s="31"/>
      <c r="CO211" s="31"/>
      <c r="CP211" s="31"/>
      <c r="CQ211" s="31"/>
      <c r="CR211" s="31"/>
      <c r="CS211" s="31"/>
      <c r="CT211" s="31"/>
      <c r="CU211" s="31"/>
      <c r="CV211" s="31"/>
      <c r="CW211" s="31"/>
      <c r="CX211" s="31"/>
    </row>
    <row r="212" spans="74:102" x14ac:dyDescent="0.15">
      <c r="BV212">
        <v>201</v>
      </c>
      <c r="BW212">
        <f t="shared" si="33"/>
        <v>399.24524665469585</v>
      </c>
      <c r="BX212" s="39">
        <f t="shared" si="32"/>
        <v>-0.20958650000000001</v>
      </c>
      <c r="BY212" s="31"/>
      <c r="BZ212" s="31"/>
      <c r="CA212" s="31"/>
      <c r="CB212" s="31"/>
      <c r="CC212" s="31"/>
      <c r="CD212" s="31"/>
      <c r="CE212" s="31"/>
      <c r="CF212" s="31"/>
      <c r="CG212" s="31"/>
      <c r="CH212" s="31"/>
      <c r="CI212" s="31"/>
      <c r="CJ212" s="31"/>
      <c r="CK212" s="31"/>
      <c r="CL212" s="31"/>
      <c r="CM212" s="31"/>
      <c r="CN212" s="31"/>
      <c r="CO212" s="31"/>
      <c r="CP212" s="31"/>
      <c r="CQ212" s="31"/>
      <c r="CR212" s="31"/>
      <c r="CS212" s="31"/>
      <c r="CT212" s="31"/>
      <c r="CU212" s="31"/>
      <c r="CV212" s="31"/>
      <c r="CW212" s="31"/>
      <c r="CX212" s="31"/>
    </row>
    <row r="213" spans="74:102" x14ac:dyDescent="0.15">
      <c r="BV213">
        <v>202</v>
      </c>
      <c r="BW213">
        <f t="shared" si="33"/>
        <v>398.82930714673853</v>
      </c>
      <c r="BX213" s="39">
        <f t="shared" si="32"/>
        <v>-0.21048349999999999</v>
      </c>
      <c r="BY213" s="31"/>
      <c r="BZ213" s="31"/>
      <c r="CA213" s="31"/>
      <c r="CB213" s="31"/>
      <c r="CC213" s="31"/>
      <c r="CD213" s="31"/>
      <c r="CE213" s="31"/>
      <c r="CF213" s="31"/>
      <c r="CG213" s="31"/>
      <c r="CH213" s="31"/>
      <c r="CI213" s="31"/>
      <c r="CJ213" s="31"/>
      <c r="CK213" s="31"/>
      <c r="CL213" s="31"/>
      <c r="CM213" s="31"/>
      <c r="CN213" s="31"/>
      <c r="CO213" s="31"/>
      <c r="CP213" s="31"/>
      <c r="CQ213" s="31"/>
      <c r="CR213" s="31"/>
      <c r="CS213" s="31"/>
      <c r="CT213" s="31"/>
      <c r="CU213" s="31"/>
      <c r="CV213" s="31"/>
      <c r="CW213" s="31"/>
      <c r="CX213" s="31"/>
    </row>
    <row r="214" spans="74:102" x14ac:dyDescent="0.15">
      <c r="BV214">
        <v>203</v>
      </c>
      <c r="BW214">
        <f t="shared" si="33"/>
        <v>398.41408695944301</v>
      </c>
      <c r="BX214" s="39">
        <f t="shared" si="32"/>
        <v>-0.2113805</v>
      </c>
      <c r="BY214" s="31"/>
      <c r="BZ214" s="31"/>
      <c r="CA214" s="31"/>
      <c r="CB214" s="31"/>
      <c r="CC214" s="31"/>
      <c r="CD214" s="31"/>
      <c r="CE214" s="31"/>
      <c r="CF214" s="31"/>
      <c r="CG214" s="31"/>
      <c r="CH214" s="31"/>
      <c r="CI214" s="31"/>
      <c r="CJ214" s="31"/>
      <c r="CK214" s="31"/>
      <c r="CL214" s="31"/>
      <c r="CM214" s="31"/>
      <c r="CN214" s="31"/>
      <c r="CO214" s="31"/>
      <c r="CP214" s="31"/>
      <c r="CQ214" s="31"/>
      <c r="CR214" s="31"/>
      <c r="CS214" s="31"/>
      <c r="CT214" s="31"/>
      <c r="CU214" s="31"/>
      <c r="CV214" s="31"/>
      <c r="CW214" s="31"/>
      <c r="CX214" s="31"/>
    </row>
    <row r="215" spans="74:102" x14ac:dyDescent="0.15">
      <c r="BX215" s="31"/>
      <c r="BY215" s="31"/>
      <c r="BZ215" s="31"/>
      <c r="CA215" s="31"/>
      <c r="CB215" s="31"/>
      <c r="CC215" s="31"/>
      <c r="CD215" s="31"/>
      <c r="CE215" s="31"/>
      <c r="CF215" s="31"/>
      <c r="CG215" s="31"/>
      <c r="CH215" s="31"/>
      <c r="CI215" s="31"/>
      <c r="CJ215" s="31"/>
      <c r="CK215" s="31"/>
      <c r="CL215" s="31"/>
      <c r="CM215" s="31"/>
      <c r="CN215" s="31"/>
      <c r="CO215" s="31"/>
      <c r="CP215" s="31"/>
      <c r="CQ215" s="31"/>
      <c r="CR215" s="31"/>
      <c r="CS215" s="31"/>
      <c r="CT215" s="31"/>
      <c r="CU215" s="31"/>
      <c r="CV215" s="31"/>
      <c r="CW215" s="31"/>
      <c r="CX215" s="31"/>
    </row>
    <row r="216" spans="74:102" x14ac:dyDescent="0.15">
      <c r="BX216" s="31"/>
      <c r="BY216" s="31"/>
      <c r="BZ216" s="31"/>
      <c r="CA216" s="31"/>
      <c r="CB216" s="31"/>
      <c r="CC216" s="31"/>
      <c r="CD216" s="31"/>
      <c r="CE216" s="31"/>
      <c r="CF216" s="31"/>
      <c r="CG216" s="31"/>
      <c r="CH216" s="31"/>
      <c r="CI216" s="31"/>
      <c r="CJ216" s="31"/>
      <c r="CK216" s="31"/>
      <c r="CL216" s="31"/>
      <c r="CM216" s="31"/>
      <c r="CN216" s="31"/>
      <c r="CO216" s="31"/>
      <c r="CP216" s="31"/>
      <c r="CQ216" s="31"/>
      <c r="CR216" s="31"/>
      <c r="CS216" s="31"/>
      <c r="CT216" s="31"/>
      <c r="CU216" s="31"/>
      <c r="CV216" s="31"/>
      <c r="CW216" s="31"/>
      <c r="CX216" s="31"/>
    </row>
    <row r="217" spans="74:102" x14ac:dyDescent="0.15">
      <c r="BX217" s="31"/>
      <c r="BY217" s="31"/>
      <c r="BZ217" s="31"/>
      <c r="CA217" s="31"/>
      <c r="CB217" s="31"/>
      <c r="CC217" s="31"/>
      <c r="CD217" s="31"/>
      <c r="CE217" s="31"/>
      <c r="CF217" s="31"/>
      <c r="CG217" s="31"/>
      <c r="CH217" s="31"/>
      <c r="CI217" s="31"/>
      <c r="CJ217" s="31"/>
      <c r="CK217" s="31"/>
      <c r="CL217" s="31"/>
      <c r="CM217" s="31"/>
      <c r="CN217" s="31"/>
      <c r="CO217" s="31"/>
      <c r="CP217" s="31"/>
      <c r="CQ217" s="31"/>
      <c r="CR217" s="31"/>
      <c r="CS217" s="31"/>
      <c r="CT217" s="31"/>
      <c r="CU217" s="31"/>
      <c r="CV217" s="31"/>
      <c r="CW217" s="31"/>
      <c r="CX217" s="31"/>
    </row>
    <row r="218" spans="74:102" x14ac:dyDescent="0.15">
      <c r="BX218" s="31"/>
      <c r="BY218" s="31"/>
      <c r="BZ218" s="31"/>
      <c r="CA218" s="31"/>
      <c r="CB218" s="31"/>
      <c r="CC218" s="31"/>
      <c r="CD218" s="31"/>
      <c r="CE218" s="31"/>
      <c r="CF218" s="31"/>
      <c r="CG218" s="31"/>
      <c r="CH218" s="31"/>
      <c r="CI218" s="31"/>
      <c r="CJ218" s="31"/>
      <c r="CK218" s="31"/>
      <c r="CL218" s="31"/>
      <c r="CM218" s="31"/>
      <c r="CN218" s="31"/>
      <c r="CO218" s="31"/>
      <c r="CP218" s="31"/>
      <c r="CQ218" s="31"/>
      <c r="CR218" s="31"/>
      <c r="CS218" s="31"/>
      <c r="CT218" s="31"/>
      <c r="CU218" s="31"/>
      <c r="CV218" s="31"/>
      <c r="CW218" s="31"/>
      <c r="CX218" s="31"/>
    </row>
    <row r="219" spans="74:102" x14ac:dyDescent="0.15">
      <c r="BX219" s="31"/>
      <c r="BY219" s="31"/>
      <c r="BZ219" s="31"/>
      <c r="CA219" s="31"/>
      <c r="CB219" s="31"/>
      <c r="CC219" s="31"/>
      <c r="CD219" s="31"/>
      <c r="CE219" s="31"/>
      <c r="CF219" s="31"/>
      <c r="CG219" s="31"/>
      <c r="CH219" s="31"/>
      <c r="CI219" s="31"/>
      <c r="CJ219" s="31"/>
      <c r="CK219" s="31"/>
      <c r="CL219" s="31"/>
      <c r="CM219" s="31"/>
      <c r="CN219" s="31"/>
      <c r="CO219" s="31"/>
      <c r="CP219" s="31"/>
      <c r="CQ219" s="31"/>
      <c r="CR219" s="31"/>
      <c r="CS219" s="31"/>
      <c r="CT219" s="31"/>
      <c r="CU219" s="31"/>
      <c r="CV219" s="31"/>
      <c r="CW219" s="31"/>
      <c r="CX219" s="31"/>
    </row>
    <row r="220" spans="74:102" x14ac:dyDescent="0.15">
      <c r="BX220" s="31"/>
      <c r="BY220" s="31"/>
      <c r="BZ220" s="31"/>
      <c r="CA220" s="31"/>
      <c r="CB220" s="31"/>
      <c r="CC220" s="31"/>
      <c r="CD220" s="31"/>
      <c r="CE220" s="31"/>
      <c r="CF220" s="31"/>
      <c r="CG220" s="31"/>
      <c r="CH220" s="31"/>
      <c r="CI220" s="31"/>
      <c r="CJ220" s="31"/>
      <c r="CK220" s="31"/>
      <c r="CL220" s="31"/>
      <c r="CM220" s="31"/>
      <c r="CN220" s="31"/>
      <c r="CO220" s="31"/>
      <c r="CP220" s="31"/>
      <c r="CQ220" s="31"/>
      <c r="CR220" s="31"/>
      <c r="CS220" s="31"/>
      <c r="CT220" s="31"/>
      <c r="CU220" s="31"/>
      <c r="CV220" s="31"/>
      <c r="CW220" s="31"/>
      <c r="CX220" s="31"/>
    </row>
    <row r="221" spans="74:102" x14ac:dyDescent="0.15">
      <c r="BX221" s="31"/>
      <c r="BY221" s="31"/>
      <c r="BZ221" s="31"/>
      <c r="CA221" s="31"/>
      <c r="CB221" s="31"/>
      <c r="CC221" s="31"/>
      <c r="CD221" s="31"/>
      <c r="CE221" s="31"/>
      <c r="CF221" s="31"/>
      <c r="CG221" s="31"/>
      <c r="CH221" s="31"/>
      <c r="CI221" s="31"/>
      <c r="CJ221" s="31"/>
      <c r="CK221" s="31"/>
      <c r="CL221" s="31"/>
      <c r="CM221" s="31"/>
      <c r="CN221" s="31"/>
      <c r="CO221" s="31"/>
      <c r="CP221" s="31"/>
      <c r="CQ221" s="31"/>
      <c r="CR221" s="31"/>
      <c r="CS221" s="31"/>
      <c r="CT221" s="31"/>
      <c r="CU221" s="31"/>
      <c r="CV221" s="31"/>
      <c r="CW221" s="31"/>
      <c r="CX221" s="31"/>
    </row>
    <row r="222" spans="74:102" x14ac:dyDescent="0.15">
      <c r="BX222" s="31"/>
      <c r="BY222" s="31"/>
      <c r="BZ222" s="31"/>
      <c r="CA222" s="31"/>
      <c r="CB222" s="31"/>
      <c r="CC222" s="31"/>
      <c r="CD222" s="31"/>
      <c r="CE222" s="31"/>
      <c r="CF222" s="31"/>
      <c r="CG222" s="31"/>
      <c r="CH222" s="31"/>
      <c r="CI222" s="31"/>
      <c r="CJ222" s="31"/>
      <c r="CK222" s="31"/>
      <c r="CL222" s="31"/>
      <c r="CM222" s="31"/>
      <c r="CN222" s="31"/>
      <c r="CO222" s="31"/>
      <c r="CP222" s="31"/>
      <c r="CQ222" s="31"/>
      <c r="CR222" s="31"/>
      <c r="CS222" s="31"/>
      <c r="CT222" s="31"/>
      <c r="CU222" s="31"/>
      <c r="CV222" s="31"/>
      <c r="CW222" s="31"/>
      <c r="CX222" s="31"/>
    </row>
    <row r="223" spans="74:102" x14ac:dyDescent="0.15">
      <c r="BX223" s="31"/>
      <c r="BY223" s="31"/>
      <c r="BZ223" s="31"/>
      <c r="CA223" s="31"/>
      <c r="CB223" s="31"/>
      <c r="CC223" s="31"/>
      <c r="CD223" s="31"/>
      <c r="CE223" s="31"/>
      <c r="CF223" s="31"/>
      <c r="CG223" s="31"/>
      <c r="CH223" s="31"/>
      <c r="CI223" s="31"/>
      <c r="CJ223" s="31"/>
      <c r="CK223" s="31"/>
      <c r="CL223" s="31"/>
      <c r="CM223" s="31"/>
      <c r="CN223" s="31"/>
      <c r="CO223" s="31"/>
      <c r="CP223" s="31"/>
      <c r="CQ223" s="31"/>
      <c r="CR223" s="31"/>
      <c r="CS223" s="31"/>
      <c r="CT223" s="31"/>
      <c r="CU223" s="31"/>
      <c r="CV223" s="31"/>
      <c r="CW223" s="31"/>
      <c r="CX223" s="31"/>
    </row>
    <row r="224" spans="74:102" x14ac:dyDescent="0.15">
      <c r="BX224" s="31"/>
      <c r="BY224" s="31"/>
      <c r="BZ224" s="31"/>
      <c r="CA224" s="31"/>
      <c r="CB224" s="31"/>
      <c r="CC224" s="31"/>
      <c r="CD224" s="31"/>
      <c r="CE224" s="31"/>
      <c r="CF224" s="31"/>
      <c r="CG224" s="31"/>
      <c r="CH224" s="31"/>
      <c r="CI224" s="31"/>
      <c r="CJ224" s="31"/>
      <c r="CK224" s="31"/>
      <c r="CL224" s="31"/>
      <c r="CM224" s="31"/>
      <c r="CN224" s="31"/>
      <c r="CO224" s="31"/>
      <c r="CP224" s="31"/>
      <c r="CQ224" s="31"/>
      <c r="CR224" s="31"/>
      <c r="CS224" s="31"/>
      <c r="CT224" s="31"/>
      <c r="CU224" s="31"/>
      <c r="CV224" s="31"/>
      <c r="CW224" s="31"/>
      <c r="CX224" s="31"/>
    </row>
    <row r="225" spans="76:102" x14ac:dyDescent="0.15">
      <c r="BX225" s="31"/>
      <c r="BY225" s="31"/>
      <c r="BZ225" s="31"/>
      <c r="CA225" s="31"/>
      <c r="CB225" s="31"/>
      <c r="CC225" s="31"/>
      <c r="CD225" s="31"/>
      <c r="CE225" s="31"/>
      <c r="CF225" s="31"/>
      <c r="CG225" s="31"/>
      <c r="CH225" s="31"/>
      <c r="CI225" s="31"/>
      <c r="CJ225" s="31"/>
      <c r="CK225" s="31"/>
      <c r="CL225" s="31"/>
      <c r="CM225" s="31"/>
      <c r="CN225" s="31"/>
      <c r="CO225" s="31"/>
      <c r="CP225" s="31"/>
      <c r="CQ225" s="31"/>
      <c r="CR225" s="31"/>
      <c r="CS225" s="31"/>
      <c r="CT225" s="31"/>
      <c r="CU225" s="31"/>
      <c r="CV225" s="31"/>
      <c r="CW225" s="31"/>
      <c r="CX225" s="31"/>
    </row>
    <row r="226" spans="76:102" x14ac:dyDescent="0.15">
      <c r="BX226" s="31"/>
      <c r="BY226" s="31"/>
      <c r="BZ226" s="31"/>
      <c r="CA226" s="31"/>
      <c r="CB226" s="31"/>
      <c r="CC226" s="31"/>
      <c r="CD226" s="31"/>
      <c r="CE226" s="31"/>
      <c r="CF226" s="31"/>
      <c r="CG226" s="31"/>
      <c r="CH226" s="31"/>
      <c r="CI226" s="31"/>
      <c r="CJ226" s="31"/>
      <c r="CK226" s="31"/>
      <c r="CL226" s="31"/>
      <c r="CM226" s="31"/>
      <c r="CN226" s="31"/>
      <c r="CO226" s="31"/>
      <c r="CP226" s="31"/>
      <c r="CQ226" s="31"/>
      <c r="CR226" s="31"/>
      <c r="CS226" s="31"/>
      <c r="CT226" s="31"/>
      <c r="CU226" s="31"/>
      <c r="CV226" s="31"/>
      <c r="CW226" s="31"/>
      <c r="CX226" s="31"/>
    </row>
    <row r="227" spans="76:102" x14ac:dyDescent="0.15">
      <c r="BX227" s="31"/>
      <c r="BY227" s="31"/>
      <c r="BZ227" s="31"/>
      <c r="CA227" s="31"/>
      <c r="CB227" s="31"/>
      <c r="CC227" s="31"/>
      <c r="CD227" s="31"/>
      <c r="CE227" s="31"/>
      <c r="CF227" s="31"/>
      <c r="CG227" s="31"/>
      <c r="CH227" s="31"/>
      <c r="CI227" s="31"/>
      <c r="CJ227" s="31"/>
      <c r="CK227" s="31"/>
      <c r="CL227" s="31"/>
      <c r="CM227" s="31"/>
      <c r="CN227" s="31"/>
      <c r="CO227" s="31"/>
      <c r="CP227" s="31"/>
      <c r="CQ227" s="31"/>
      <c r="CR227" s="31"/>
      <c r="CS227" s="31"/>
      <c r="CT227" s="31"/>
      <c r="CU227" s="31"/>
      <c r="CV227" s="31"/>
      <c r="CW227" s="31"/>
      <c r="CX227" s="31"/>
    </row>
    <row r="228" spans="76:102" x14ac:dyDescent="0.15">
      <c r="BX228" s="31"/>
      <c r="BY228" s="31"/>
      <c r="BZ228" s="31"/>
      <c r="CA228" s="31"/>
      <c r="CB228" s="31"/>
      <c r="CC228" s="31"/>
      <c r="CD228" s="31"/>
      <c r="CE228" s="31"/>
      <c r="CF228" s="31"/>
      <c r="CG228" s="31"/>
      <c r="CH228" s="31"/>
      <c r="CI228" s="31"/>
      <c r="CJ228" s="31"/>
      <c r="CK228" s="31"/>
      <c r="CL228" s="31"/>
      <c r="CM228" s="31"/>
      <c r="CN228" s="31"/>
      <c r="CO228" s="31"/>
      <c r="CP228" s="31"/>
      <c r="CQ228" s="31"/>
      <c r="CR228" s="31"/>
      <c r="CS228" s="31"/>
      <c r="CT228" s="31"/>
      <c r="CU228" s="31"/>
      <c r="CV228" s="31"/>
      <c r="CW228" s="31"/>
      <c r="CX228" s="31"/>
    </row>
    <row r="229" spans="76:102" x14ac:dyDescent="0.15">
      <c r="BX229" s="31"/>
      <c r="BY229" s="31"/>
      <c r="BZ229" s="31"/>
      <c r="CA229" s="31"/>
      <c r="CB229" s="31"/>
      <c r="CC229" s="31"/>
      <c r="CD229" s="31"/>
      <c r="CE229" s="31"/>
      <c r="CF229" s="31"/>
      <c r="CG229" s="31"/>
      <c r="CH229" s="31"/>
      <c r="CI229" s="31"/>
      <c r="CJ229" s="31"/>
      <c r="CK229" s="31"/>
      <c r="CL229" s="31"/>
      <c r="CM229" s="31"/>
      <c r="CN229" s="31"/>
      <c r="CO229" s="31"/>
      <c r="CP229" s="31"/>
      <c r="CQ229" s="31"/>
      <c r="CR229" s="31"/>
      <c r="CS229" s="31"/>
      <c r="CT229" s="31"/>
      <c r="CU229" s="31"/>
      <c r="CV229" s="31"/>
      <c r="CW229" s="31"/>
      <c r="CX229" s="31"/>
    </row>
    <row r="230" spans="76:102" x14ac:dyDescent="0.15">
      <c r="BX230" s="31"/>
      <c r="BY230" s="31"/>
      <c r="BZ230" s="31"/>
      <c r="CA230" s="31"/>
      <c r="CB230" s="31"/>
      <c r="CC230" s="31"/>
      <c r="CD230" s="31"/>
      <c r="CE230" s="31"/>
      <c r="CF230" s="31"/>
      <c r="CG230" s="31"/>
      <c r="CH230" s="31"/>
      <c r="CI230" s="31"/>
      <c r="CJ230" s="31"/>
      <c r="CK230" s="31"/>
      <c r="CL230" s="31"/>
      <c r="CM230" s="31"/>
      <c r="CN230" s="31"/>
      <c r="CO230" s="31"/>
      <c r="CP230" s="31"/>
      <c r="CQ230" s="31"/>
      <c r="CR230" s="31"/>
      <c r="CS230" s="31"/>
      <c r="CT230" s="31"/>
      <c r="CU230" s="31"/>
      <c r="CV230" s="31"/>
      <c r="CW230" s="31"/>
      <c r="CX230" s="31"/>
    </row>
    <row r="231" spans="76:102" x14ac:dyDescent="0.15">
      <c r="BX231" s="31"/>
      <c r="BY231" s="31"/>
      <c r="BZ231" s="31"/>
      <c r="CA231" s="31"/>
      <c r="CB231" s="31"/>
      <c r="CC231" s="31"/>
      <c r="CD231" s="31"/>
      <c r="CE231" s="31"/>
      <c r="CF231" s="31"/>
      <c r="CG231" s="31"/>
      <c r="CH231" s="31"/>
      <c r="CI231" s="31"/>
      <c r="CJ231" s="31"/>
      <c r="CK231" s="31"/>
      <c r="CL231" s="31"/>
      <c r="CM231" s="31"/>
      <c r="CN231" s="31"/>
      <c r="CO231" s="31"/>
      <c r="CP231" s="31"/>
      <c r="CQ231" s="31"/>
      <c r="CR231" s="31"/>
      <c r="CS231" s="31"/>
      <c r="CT231" s="31"/>
      <c r="CU231" s="31"/>
      <c r="CV231" s="31"/>
      <c r="CW231" s="31"/>
      <c r="CX231" s="31"/>
    </row>
    <row r="232" spans="76:102" x14ac:dyDescent="0.15">
      <c r="BX232" s="31"/>
      <c r="BY232" s="31"/>
      <c r="BZ232" s="31"/>
      <c r="CA232" s="31"/>
      <c r="CB232" s="31"/>
      <c r="CC232" s="31"/>
      <c r="CD232" s="31"/>
      <c r="CE232" s="31"/>
      <c r="CF232" s="31"/>
      <c r="CG232" s="31"/>
      <c r="CH232" s="31"/>
      <c r="CI232" s="31"/>
      <c r="CJ232" s="31"/>
      <c r="CK232" s="31"/>
      <c r="CL232" s="31"/>
      <c r="CM232" s="31"/>
      <c r="CN232" s="31"/>
      <c r="CO232" s="31"/>
      <c r="CP232" s="31"/>
      <c r="CQ232" s="31"/>
      <c r="CR232" s="31"/>
      <c r="CS232" s="31"/>
      <c r="CT232" s="31"/>
      <c r="CU232" s="31"/>
      <c r="CV232" s="31"/>
      <c r="CW232" s="31"/>
      <c r="CX232" s="31"/>
    </row>
    <row r="233" spans="76:102" x14ac:dyDescent="0.15">
      <c r="BX233" s="31"/>
      <c r="BY233" s="31"/>
      <c r="BZ233" s="31"/>
      <c r="CQ233" s="31"/>
      <c r="CR233" s="31"/>
      <c r="CS233" s="31"/>
      <c r="CT233" s="31"/>
      <c r="CU233" s="31"/>
      <c r="CV233" s="31"/>
      <c r="CW233" s="31"/>
      <c r="CX233" s="31"/>
    </row>
    <row r="234" spans="76:102" x14ac:dyDescent="0.15">
      <c r="BX234" s="31"/>
      <c r="BY234" s="31"/>
      <c r="BZ234" s="31"/>
      <c r="CQ234" s="31"/>
      <c r="CR234" s="31"/>
      <c r="CS234" s="31"/>
      <c r="CT234" s="31"/>
      <c r="CU234" s="31"/>
      <c r="CV234" s="31"/>
      <c r="CW234" s="31"/>
      <c r="CX234" s="31"/>
    </row>
    <row r="235" spans="76:102" x14ac:dyDescent="0.15">
      <c r="BX235" s="31"/>
      <c r="BY235" s="31"/>
      <c r="BZ235" s="31"/>
      <c r="CQ235" s="31"/>
      <c r="CR235" s="31"/>
      <c r="CS235" s="31"/>
      <c r="CT235" s="31"/>
      <c r="CU235" s="31"/>
      <c r="CV235" s="31"/>
      <c r="CW235" s="31"/>
      <c r="CX235" s="31"/>
    </row>
    <row r="236" spans="76:102" x14ac:dyDescent="0.15">
      <c r="BX236" s="31"/>
      <c r="BY236" s="31"/>
      <c r="BZ236" s="31"/>
      <c r="CQ236" s="31"/>
      <c r="CR236" s="31"/>
      <c r="CS236" s="31"/>
      <c r="CT236" s="31"/>
      <c r="CU236" s="31"/>
      <c r="CV236" s="31"/>
      <c r="CW236" s="31"/>
      <c r="CX236" s="31"/>
    </row>
    <row r="237" spans="76:102" x14ac:dyDescent="0.15">
      <c r="BX237" s="31"/>
      <c r="BY237" s="31"/>
      <c r="BZ237" s="31"/>
      <c r="CQ237" s="31"/>
      <c r="CR237" s="31"/>
      <c r="CS237" s="31"/>
      <c r="CT237" s="31"/>
      <c r="CU237" s="31"/>
      <c r="CV237" s="31"/>
      <c r="CW237" s="31"/>
      <c r="CX237" s="31"/>
    </row>
    <row r="238" spans="76:102" x14ac:dyDescent="0.15">
      <c r="BX238" s="31"/>
      <c r="BY238" s="31"/>
    </row>
  </sheetData>
  <mergeCells count="14">
    <mergeCell ref="B35:G35"/>
    <mergeCell ref="B36:C36"/>
    <mergeCell ref="B33:C33"/>
    <mergeCell ref="D33:E33"/>
    <mergeCell ref="F33:G33"/>
    <mergeCell ref="B34:C34"/>
    <mergeCell ref="D34:E34"/>
    <mergeCell ref="F34:G34"/>
    <mergeCell ref="B2:C2"/>
    <mergeCell ref="D2:E2"/>
    <mergeCell ref="F2:G2"/>
    <mergeCell ref="B32:C32"/>
    <mergeCell ref="D32:E32"/>
    <mergeCell ref="F32:G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统计性描述</vt:lpstr>
      <vt:lpstr>方差检验</vt:lpstr>
      <vt:lpstr>vif</vt:lpstr>
      <vt:lpstr>各要素回归</vt:lpstr>
      <vt:lpstr>回归结果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2019-02-25T18:03:26Z</dcterms:modified>
</cp:coreProperties>
</file>