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ADD9E3C-79D3-445E-B04B-89379FEBFBF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一熟制玉米 " sheetId="1" r:id="rId1"/>
    <sheet name="二熟制玉米" sheetId="2" r:id="rId2"/>
    <sheet name="二小麦" sheetId="3" r:id="rId3"/>
    <sheet name="水稻" sheetId="4" r:id="rId4"/>
    <sheet name="一熟玉米" sheetId="5" r:id="rId5"/>
    <sheet name="二熟玉米" sheetId="6" r:id="rId6"/>
    <sheet name="二熟小麦" sheetId="7" r:id="rId7"/>
    <sheet name="水稻弹性" sheetId="8" r:id="rId8"/>
    <sheet name="Sheet7" sheetId="10" r:id="rId9"/>
  </sheets>
  <definedNames>
    <definedName name="_xlnm._FilterDatabase" localSheetId="2" hidden="1">二小麦!$F$38:$F$64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P5" i="7"/>
  <c r="P5" i="6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E26" i="8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C29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D34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32" i="5"/>
  <c r="M5" i="5"/>
  <c r="Q5" i="8"/>
  <c r="T9" i="8"/>
  <c r="S9" i="8"/>
  <c r="R9" i="8"/>
  <c r="Q9" i="8"/>
  <c r="P9" i="8"/>
  <c r="O9" i="8"/>
  <c r="N9" i="8"/>
  <c r="M9" i="8"/>
  <c r="T8" i="8"/>
  <c r="S8" i="8"/>
  <c r="R8" i="8"/>
  <c r="Q8" i="8"/>
  <c r="P8" i="8"/>
  <c r="O8" i="8"/>
  <c r="N8" i="8"/>
  <c r="M8" i="8"/>
  <c r="T7" i="8"/>
  <c r="S7" i="8"/>
  <c r="R7" i="8"/>
  <c r="Q7" i="8"/>
  <c r="P7" i="8"/>
  <c r="O7" i="8"/>
  <c r="N7" i="8"/>
  <c r="M7" i="8"/>
  <c r="T6" i="8"/>
  <c r="S6" i="8"/>
  <c r="R6" i="8"/>
  <c r="Q6" i="8"/>
  <c r="P6" i="8"/>
  <c r="O6" i="8"/>
  <c r="N6" i="8"/>
  <c r="M6" i="8"/>
  <c r="T5" i="8"/>
  <c r="S5" i="8"/>
  <c r="R5" i="8"/>
  <c r="P5" i="8"/>
  <c r="O5" i="8"/>
  <c r="N5" i="8"/>
  <c r="M5" i="8"/>
  <c r="R9" i="7"/>
  <c r="Q9" i="7"/>
  <c r="P9" i="7"/>
  <c r="O9" i="7"/>
  <c r="N9" i="7"/>
  <c r="M9" i="7"/>
  <c r="R8" i="7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O5" i="7"/>
  <c r="N5" i="7"/>
  <c r="M5" i="7"/>
  <c r="T9" i="6"/>
  <c r="S9" i="6"/>
  <c r="R9" i="6"/>
  <c r="Q9" i="6"/>
  <c r="P9" i="6"/>
  <c r="O9" i="6"/>
  <c r="N9" i="6"/>
  <c r="M9" i="6"/>
  <c r="T8" i="6"/>
  <c r="S8" i="6"/>
  <c r="R8" i="6"/>
  <c r="Q8" i="6"/>
  <c r="P8" i="6"/>
  <c r="O8" i="6"/>
  <c r="N8" i="6"/>
  <c r="M8" i="6"/>
  <c r="T7" i="6"/>
  <c r="S7" i="6"/>
  <c r="R7" i="6"/>
  <c r="Q7" i="6"/>
  <c r="P7" i="6"/>
  <c r="O7" i="6"/>
  <c r="N7" i="6"/>
  <c r="M7" i="6"/>
  <c r="T6" i="6"/>
  <c r="S6" i="6"/>
  <c r="R6" i="6"/>
  <c r="Q6" i="6"/>
  <c r="P6" i="6"/>
  <c r="O6" i="6"/>
  <c r="N6" i="6"/>
  <c r="M6" i="6"/>
  <c r="T5" i="6"/>
  <c r="S5" i="6"/>
  <c r="R5" i="6"/>
  <c r="Q5" i="6"/>
  <c r="O5" i="6"/>
  <c r="N5" i="6"/>
  <c r="M5" i="6"/>
  <c r="Q9" i="5"/>
  <c r="R9" i="5"/>
  <c r="S9" i="5"/>
  <c r="T9" i="5"/>
  <c r="N6" i="5"/>
  <c r="N5" i="5"/>
  <c r="N7" i="5"/>
  <c r="N9" i="5"/>
  <c r="O9" i="5"/>
  <c r="P9" i="5"/>
  <c r="M9" i="5"/>
  <c r="R8" i="5"/>
  <c r="S8" i="5"/>
  <c r="T8" i="5"/>
  <c r="Q8" i="5"/>
  <c r="R7" i="5"/>
  <c r="S7" i="5"/>
  <c r="T7" i="5"/>
  <c r="Q7" i="5"/>
  <c r="R6" i="5"/>
  <c r="S6" i="5"/>
  <c r="T6" i="5"/>
  <c r="Q6" i="5"/>
  <c r="S5" i="5"/>
  <c r="R5" i="5"/>
  <c r="Q5" i="5"/>
  <c r="T5" i="5"/>
  <c r="M6" i="5"/>
  <c r="O7" i="5"/>
  <c r="P7" i="5"/>
  <c r="M7" i="5"/>
  <c r="N8" i="5"/>
  <c r="O8" i="5"/>
  <c r="P8" i="5"/>
  <c r="M8" i="5"/>
  <c r="O6" i="5"/>
  <c r="P6" i="5"/>
  <c r="O5" i="5"/>
  <c r="P5" i="5"/>
  <c r="J39" i="3" l="1"/>
  <c r="J40" i="3"/>
  <c r="K40" i="3" s="1"/>
  <c r="J41" i="3"/>
  <c r="J42" i="3"/>
  <c r="K42" i="3" s="1"/>
  <c r="J43" i="3"/>
  <c r="K43" i="3" s="1"/>
  <c r="J44" i="3"/>
  <c r="K44" i="3" s="1"/>
  <c r="J45" i="3"/>
  <c r="J46" i="3"/>
  <c r="K46" i="3" s="1"/>
  <c r="J47" i="3"/>
  <c r="K47" i="3" s="1"/>
  <c r="J48" i="3"/>
  <c r="K48" i="3" s="1"/>
  <c r="J49" i="3"/>
  <c r="K49" i="3" s="1"/>
  <c r="J50" i="3"/>
  <c r="K50" i="3" s="1"/>
  <c r="J51" i="3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J60" i="3"/>
  <c r="K60" i="3" s="1"/>
  <c r="J61" i="3"/>
  <c r="K61" i="3" s="1"/>
  <c r="J62" i="3"/>
  <c r="K62" i="3" s="1"/>
  <c r="J63" i="3"/>
  <c r="J64" i="3"/>
  <c r="K64" i="3" s="1"/>
  <c r="J38" i="3"/>
  <c r="K38" i="3" s="1"/>
  <c r="K39" i="3"/>
  <c r="K41" i="3"/>
  <c r="K45" i="3"/>
  <c r="K51" i="3"/>
  <c r="K59" i="3"/>
  <c r="K63" i="3"/>
</calcChain>
</file>

<file path=xl/sharedStrings.xml><?xml version="1.0" encoding="utf-8"?>
<sst xmlns="http://schemas.openxmlformats.org/spreadsheetml/2006/main" count="1172" uniqueCount="277">
  <si>
    <t>***</t>
  </si>
  <si>
    <t>**</t>
  </si>
  <si>
    <t>lnland</t>
  </si>
  <si>
    <t>land</t>
  </si>
  <si>
    <t>lnflabor</t>
  </si>
  <si>
    <t>lnelabor</t>
  </si>
  <si>
    <t>lnmachine</t>
  </si>
  <si>
    <t>lnot</t>
  </si>
  <si>
    <t>lnflabor2</t>
  </si>
  <si>
    <t>lnelabor2</t>
  </si>
  <si>
    <t>lnmachine2</t>
  </si>
  <si>
    <t>lnot2</t>
  </si>
  <si>
    <t>lnflaborlnelabor</t>
  </si>
  <si>
    <t>lnflaborlnmachine</t>
  </si>
  <si>
    <t>lnflaborlnot</t>
  </si>
  <si>
    <t>lnelaborlnmachine</t>
  </si>
  <si>
    <t>lnmachinelnot</t>
  </si>
  <si>
    <t>lnsubsidy</t>
  </si>
  <si>
    <t>lninsurance</t>
  </si>
  <si>
    <t>job</t>
  </si>
  <si>
    <t>plots</t>
  </si>
  <si>
    <t>sex</t>
  </si>
  <si>
    <t>age</t>
  </si>
  <si>
    <t>educ</t>
  </si>
  <si>
    <t>train</t>
  </si>
  <si>
    <t>fstruct</t>
  </si>
  <si>
    <t>health</t>
  </si>
  <si>
    <t>status</t>
  </si>
  <si>
    <t>***</t>
    <phoneticPr fontId="1" type="noConversion"/>
  </si>
  <si>
    <t>**</t>
    <phoneticPr fontId="1" type="noConversion"/>
  </si>
  <si>
    <r>
      <rPr>
        <b/>
        <sz val="11"/>
        <color rgb="FF000000"/>
        <rFont val="宋体"/>
        <family val="3"/>
        <charset val="134"/>
      </rPr>
      <t>投入产出</t>
    </r>
  </si>
  <si>
    <r>
      <rPr>
        <sz val="11"/>
        <color rgb="FF000000"/>
        <rFont val="宋体"/>
        <family val="3"/>
        <charset val="134"/>
      </rPr>
      <t>单产（千克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</si>
  <si>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规模（亩）</t>
    </r>
  </si>
  <si>
    <r>
      <rPr>
        <sz val="11"/>
        <color rgb="FF000000"/>
        <rFont val="宋体"/>
        <family val="3"/>
        <charset val="134"/>
      </rPr>
      <t>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</si>
  <si>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家庭投工量（日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</si>
  <si>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雇佣劳动力（日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</si>
  <si>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机械投入（元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</si>
  <si>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其他农资投入（元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</si>
  <si>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rgb="FF000000"/>
        <rFont val="宋体"/>
        <family val="3"/>
        <charset val="134"/>
      </rPr>
      <t>家庭特征</t>
    </r>
  </si>
  <si>
    <r>
      <rPr>
        <sz val="11"/>
        <color rgb="FF000000"/>
        <rFont val="宋体"/>
        <family val="3"/>
        <charset val="134"/>
      </rPr>
      <t>土壤细碎化（亩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块）</t>
    </r>
  </si>
  <si>
    <r>
      <rPr>
        <sz val="11"/>
        <color rgb="FF000000"/>
        <rFont val="宋体"/>
        <family val="3"/>
        <charset val="134"/>
      </rPr>
      <t>家庭人口结构</t>
    </r>
  </si>
  <si>
    <r>
      <rPr>
        <sz val="11"/>
        <color rgb="FF000000"/>
        <rFont val="宋体"/>
        <family val="3"/>
        <charset val="134"/>
      </rPr>
      <t>兼业情况</t>
    </r>
  </si>
  <si>
    <r>
      <rPr>
        <sz val="11"/>
        <color rgb="FF000000"/>
        <rFont val="宋体"/>
        <family val="3"/>
        <charset val="134"/>
      </rPr>
      <t>性别</t>
    </r>
  </si>
  <si>
    <r>
      <rPr>
        <sz val="11"/>
        <color rgb="FF000000"/>
        <rFont val="宋体"/>
        <family val="3"/>
        <charset val="134"/>
      </rPr>
      <t>年龄（岁）</t>
    </r>
  </si>
  <si>
    <r>
      <rPr>
        <sz val="11"/>
        <color rgb="FF000000"/>
        <rFont val="宋体"/>
        <family val="3"/>
        <charset val="134"/>
      </rPr>
      <t>受教育年限（年）</t>
    </r>
  </si>
  <si>
    <r>
      <rPr>
        <sz val="11"/>
        <color rgb="FF000000"/>
        <rFont val="宋体"/>
        <family val="3"/>
        <charset val="134"/>
      </rPr>
      <t>农业技能培训</t>
    </r>
  </si>
  <si>
    <r>
      <rPr>
        <sz val="11"/>
        <color rgb="FF000000"/>
        <rFont val="宋体"/>
        <family val="3"/>
        <charset val="134"/>
      </rPr>
      <t>健康状况</t>
    </r>
  </si>
  <si>
    <r>
      <rPr>
        <sz val="11"/>
        <color rgb="FF000000"/>
        <rFont val="宋体"/>
        <family val="3"/>
        <charset val="134"/>
      </rPr>
      <t>家庭身份</t>
    </r>
  </si>
  <si>
    <r>
      <rPr>
        <b/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</si>
  <si>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粮食补贴（元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</si>
  <si>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农业保险支出（元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</si>
  <si>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theme="1"/>
        <rFont val="宋体"/>
        <family val="3"/>
        <charset val="134"/>
      </rPr>
      <t>变量</t>
    </r>
    <phoneticPr fontId="1" type="noConversion"/>
  </si>
  <si>
    <r>
      <rPr>
        <b/>
        <sz val="11"/>
        <color theme="1"/>
        <rFont val="宋体"/>
        <family val="3"/>
        <charset val="134"/>
      </rPr>
      <t>总体</t>
    </r>
    <phoneticPr fontId="1" type="noConversion"/>
  </si>
  <si>
    <r>
      <rPr>
        <b/>
        <sz val="11"/>
        <color theme="1"/>
        <rFont val="宋体"/>
        <family val="3"/>
        <charset val="134"/>
      </rPr>
      <t>小规模</t>
    </r>
    <phoneticPr fontId="1" type="noConversion"/>
  </si>
  <si>
    <r>
      <rPr>
        <b/>
        <sz val="11"/>
        <color theme="1"/>
        <rFont val="宋体"/>
        <family val="3"/>
        <charset val="134"/>
      </rPr>
      <t>中等规模</t>
    </r>
    <phoneticPr fontId="1" type="noConversion"/>
  </si>
  <si>
    <r>
      <rPr>
        <b/>
        <sz val="11"/>
        <color theme="1"/>
        <rFont val="宋体"/>
        <family val="3"/>
        <charset val="134"/>
      </rPr>
      <t>大规模</t>
    </r>
    <phoneticPr fontId="1" type="noConversion"/>
  </si>
  <si>
    <r>
      <rPr>
        <b/>
        <sz val="11"/>
        <color theme="1"/>
        <rFont val="宋体"/>
        <family val="3"/>
        <charset val="134"/>
      </rPr>
      <t>均值</t>
    </r>
    <phoneticPr fontId="1" type="noConversion"/>
  </si>
  <si>
    <r>
      <rPr>
        <b/>
        <sz val="11"/>
        <color theme="1"/>
        <rFont val="宋体"/>
        <family val="3"/>
        <charset val="134"/>
      </rPr>
      <t>最大值</t>
    </r>
    <phoneticPr fontId="1" type="noConversion"/>
  </si>
  <si>
    <r>
      <rPr>
        <b/>
        <sz val="11"/>
        <color theme="1"/>
        <rFont val="宋体"/>
        <family val="3"/>
        <charset val="134"/>
      </rPr>
      <t>最小值</t>
    </r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</si>
  <si>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一熟制玉米地区农户的基本特征和投入产出情况</t>
    </r>
    <phoneticPr fontId="1" type="noConversion"/>
  </si>
  <si>
    <t>**</t>
    <phoneticPr fontId="13" type="noConversion"/>
  </si>
  <si>
    <t>***</t>
    <phoneticPr fontId="13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</si>
  <si>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4   </t>
    </r>
    <r>
      <rPr>
        <b/>
        <sz val="12"/>
        <color theme="1"/>
        <rFont val="宋体"/>
        <family val="3"/>
        <charset val="134"/>
      </rPr>
      <t>混种水稻地区农户的基本特征和投入产出情况</t>
    </r>
    <phoneticPr fontId="1" type="noConversion"/>
  </si>
  <si>
    <t>lnyield</t>
  </si>
  <si>
    <t>coef.</t>
  </si>
  <si>
    <t>std.err.</t>
  </si>
  <si>
    <t>t</t>
  </si>
  <si>
    <t>p&gt;t</t>
  </si>
  <si>
    <t>year</t>
  </si>
  <si>
    <t>sm</t>
  </si>
  <si>
    <t>_cons</t>
  </si>
  <si>
    <t>混合回归</t>
    <phoneticPr fontId="1" type="noConversion"/>
  </si>
  <si>
    <t>*</t>
    <phoneticPr fontId="1" type="noConversion"/>
  </si>
  <si>
    <t>R-squared</t>
    <phoneticPr fontId="1" type="noConversion"/>
  </si>
  <si>
    <t>-</t>
    <phoneticPr fontId="1" type="noConversion"/>
  </si>
  <si>
    <r>
      <rPr>
        <sz val="11"/>
        <color theme="1"/>
        <rFont val="等线"/>
        <family val="2"/>
      </rPr>
      <t>表</t>
    </r>
    <r>
      <rPr>
        <sz val="11"/>
        <color theme="1"/>
        <rFont val="Times New Roman"/>
        <family val="1"/>
      </rPr>
      <t xml:space="preserve">5   </t>
    </r>
    <r>
      <rPr>
        <sz val="11"/>
        <color theme="1"/>
        <rFont val="等线"/>
        <family val="2"/>
      </rPr>
      <t>一熟制玉米面板模型估计结果</t>
    </r>
    <phoneticPr fontId="1" type="noConversion"/>
  </si>
  <si>
    <r>
      <rPr>
        <sz val="11"/>
        <color theme="1"/>
        <rFont val="等线"/>
        <family val="2"/>
      </rPr>
      <t>变量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</si>
  <si>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family val="2"/>
      </rPr>
      <t>）混合回归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</si>
  <si>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</rPr>
      <t>）固定效应回归</t>
    </r>
    <phoneticPr fontId="1" type="noConversion"/>
  </si>
  <si>
    <r>
      <rPr>
        <sz val="11"/>
        <color theme="1"/>
        <rFont val="等线"/>
        <family val="2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</si>
  <si>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等线"/>
        <family val="2"/>
      </rPr>
      <t>样本数</t>
    </r>
    <phoneticPr fontId="1" type="noConversion"/>
  </si>
  <si>
    <r>
      <rPr>
        <sz val="11"/>
        <color theme="1"/>
        <rFont val="等线"/>
        <family val="2"/>
      </rPr>
      <t>个体效应</t>
    </r>
    <phoneticPr fontId="1" type="noConversion"/>
  </si>
  <si>
    <r>
      <rPr>
        <sz val="11"/>
        <color theme="1"/>
        <rFont val="等线"/>
        <family val="2"/>
      </rPr>
      <t>是</t>
    </r>
    <phoneticPr fontId="1" type="noConversion"/>
  </si>
  <si>
    <r>
      <rPr>
        <sz val="11"/>
        <color theme="1"/>
        <rFont val="等线"/>
        <family val="2"/>
      </rPr>
      <t>时间效应</t>
    </r>
    <phoneticPr fontId="1" type="noConversion"/>
  </si>
  <si>
    <r>
      <rPr>
        <sz val="11"/>
        <color theme="1"/>
        <rFont val="等线"/>
        <family val="2"/>
      </rPr>
      <t>省份效应</t>
    </r>
    <phoneticPr fontId="1" type="noConversion"/>
  </si>
  <si>
    <r>
      <t>P</t>
    </r>
    <r>
      <rPr>
        <sz val="11"/>
        <color theme="1"/>
        <rFont val="等线"/>
        <family val="2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等线"/>
        <family val="2"/>
      </rPr>
      <t>）</t>
    </r>
    <phoneticPr fontId="1" type="noConversion"/>
  </si>
  <si>
    <t>系数</t>
    <phoneticPr fontId="1" type="noConversion"/>
  </si>
  <si>
    <t>0.027</t>
  </si>
  <si>
    <t>-0.001***</t>
  </si>
  <si>
    <t>-0.083***</t>
  </si>
  <si>
    <t>-0.013</t>
  </si>
  <si>
    <t>-0.04***</t>
  </si>
  <si>
    <t>-0.04</t>
  </si>
  <si>
    <t>-0.001</t>
  </si>
  <si>
    <t>-0.002</t>
  </si>
  <si>
    <t>0.008***</t>
  </si>
  <si>
    <t>0.023**</t>
  </si>
  <si>
    <t>0.001</t>
  </si>
  <si>
    <t>-0.002***</t>
  </si>
  <si>
    <t>0.013**</t>
  </si>
  <si>
    <t>0.012***</t>
  </si>
  <si>
    <t>-0.004***</t>
  </si>
  <si>
    <t>-0.007***</t>
  </si>
  <si>
    <t>-0.075***</t>
  </si>
  <si>
    <t>-0.003***</t>
  </si>
  <si>
    <t>0.004</t>
  </si>
  <si>
    <t>0.001***</t>
  </si>
  <si>
    <t>0.019***</t>
  </si>
  <si>
    <t>0.023***</t>
  </si>
  <si>
    <t>0.034***</t>
  </si>
  <si>
    <t>5.268***</t>
  </si>
  <si>
    <t>0.015**</t>
  </si>
  <si>
    <t>0</t>
  </si>
  <si>
    <t>0.003</t>
  </si>
  <si>
    <t>0.224*</t>
  </si>
  <si>
    <t>0.005***</t>
  </si>
  <si>
    <t>0.002***</t>
  </si>
  <si>
    <t>-0.011</t>
  </si>
  <si>
    <t>-0.012***</t>
  </si>
  <si>
    <t>-0.014</t>
  </si>
  <si>
    <t>-0.005***</t>
  </si>
  <si>
    <t>0.01*</t>
  </si>
  <si>
    <t>0.01</t>
  </si>
  <si>
    <t>-0.011*</t>
  </si>
  <si>
    <t>0.006</t>
  </si>
  <si>
    <t>5.088***</t>
  </si>
  <si>
    <t>*</t>
    <phoneticPr fontId="13" type="noConversion"/>
  </si>
  <si>
    <t>0.127***</t>
  </si>
  <si>
    <t>-0.026*</t>
  </si>
  <si>
    <t>0.036***</t>
  </si>
  <si>
    <t>0.459**</t>
  </si>
  <si>
    <t>-0.006***</t>
  </si>
  <si>
    <t>-0.024***</t>
  </si>
  <si>
    <t>-0.134***</t>
  </si>
  <si>
    <t>4.307***</t>
  </si>
  <si>
    <t>0.036*E40:E60**</t>
    <phoneticPr fontId="1" type="noConversion"/>
  </si>
  <si>
    <t>0.032***</t>
  </si>
  <si>
    <t>0.082**</t>
  </si>
  <si>
    <t>0.041***</t>
  </si>
  <si>
    <t>0.578***</t>
  </si>
  <si>
    <t>-0.004*</t>
  </si>
  <si>
    <t>-0.027*</t>
  </si>
  <si>
    <t>-0.015*</t>
  </si>
  <si>
    <t>-0.008***</t>
  </si>
  <si>
    <t>-0.181***</t>
  </si>
  <si>
    <t>0.015***</t>
  </si>
  <si>
    <t>0.075***</t>
  </si>
  <si>
    <t>0.003**</t>
  </si>
  <si>
    <t>-0.026**</t>
  </si>
  <si>
    <t>0.033***</t>
  </si>
  <si>
    <t>0.02***</t>
  </si>
  <si>
    <t>3.421***</t>
  </si>
  <si>
    <t>表6   二熟制玉米面板模型估计结果</t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</si>
  <si>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二熟小麦地区农户的基本特征和投入产出情况</t>
    </r>
    <phoneticPr fontId="1" type="noConversion"/>
  </si>
  <si>
    <t>-0.069***</t>
  </si>
  <si>
    <t>0.006**</t>
  </si>
  <si>
    <t>0.114*</t>
  </si>
  <si>
    <t>0.012</t>
  </si>
  <si>
    <t>0.011</t>
  </si>
  <si>
    <t>0.132</t>
  </si>
  <si>
    <t>-0.011***</t>
  </si>
  <si>
    <t>0.002**</t>
  </si>
  <si>
    <t>-0.008**</t>
  </si>
  <si>
    <t>-0.025**</t>
  </si>
  <si>
    <t>-0.004</t>
  </si>
  <si>
    <t>0.002*</t>
  </si>
  <si>
    <t>-0.025</t>
  </si>
  <si>
    <t>-0.003*</t>
  </si>
  <si>
    <t>-0.015</t>
  </si>
  <si>
    <t>0.007</t>
  </si>
  <si>
    <t>5.358***</t>
  </si>
  <si>
    <r>
      <t>*</t>
    </r>
    <r>
      <rPr>
        <sz val="12"/>
        <rFont val="宋体"/>
        <family val="3"/>
        <charset val="134"/>
      </rPr>
      <t>**</t>
    </r>
    <phoneticPr fontId="13" type="noConversion"/>
  </si>
  <si>
    <t>0.069***</t>
  </si>
  <si>
    <t>0.284***</t>
  </si>
  <si>
    <t>-0.072**</t>
  </si>
  <si>
    <t>0.129***</t>
  </si>
  <si>
    <t>3.367***</t>
  </si>
  <si>
    <t>0.01***</t>
  </si>
  <si>
    <t>-0.244***</t>
  </si>
  <si>
    <t>0.025***</t>
  </si>
  <si>
    <t>0.006***</t>
  </si>
  <si>
    <t>-0.039***</t>
  </si>
  <si>
    <t>0.004***</t>
  </si>
  <si>
    <t>-0.016***</t>
  </si>
  <si>
    <t>0.003*</t>
  </si>
  <si>
    <t>-0.103***</t>
  </si>
  <si>
    <t>0.043***</t>
  </si>
  <si>
    <t>0.016**</t>
  </si>
  <si>
    <t>0.001**</t>
  </si>
  <si>
    <t>-0.003**</t>
  </si>
  <si>
    <t>0.067***</t>
  </si>
  <si>
    <t>-0.007</t>
  </si>
  <si>
    <t>0.017***</t>
  </si>
  <si>
    <t>-6.152***</t>
  </si>
  <si>
    <r>
      <rPr>
        <sz val="11"/>
        <color theme="1"/>
        <rFont val="time、"/>
        <family val="3"/>
        <charset val="134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</si>
  <si>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time、"/>
        <family val="3"/>
        <charset val="134"/>
      </rPr>
      <t>样本数</t>
    </r>
    <phoneticPr fontId="1" type="noConversion"/>
  </si>
  <si>
    <r>
      <rPr>
        <sz val="11"/>
        <color theme="1"/>
        <rFont val="time、"/>
        <family val="3"/>
        <charset val="134"/>
      </rPr>
      <t>个体效应</t>
    </r>
    <phoneticPr fontId="1" type="noConversion"/>
  </si>
  <si>
    <r>
      <rPr>
        <sz val="11"/>
        <color theme="1"/>
        <rFont val="time、"/>
        <family val="3"/>
        <charset val="134"/>
      </rPr>
      <t>是</t>
    </r>
    <phoneticPr fontId="1" type="noConversion"/>
  </si>
  <si>
    <r>
      <rPr>
        <sz val="11"/>
        <color theme="1"/>
        <rFont val="time、"/>
        <family val="3"/>
        <charset val="134"/>
      </rPr>
      <t>时间效应</t>
    </r>
    <phoneticPr fontId="1" type="noConversion"/>
  </si>
  <si>
    <r>
      <rPr>
        <sz val="11"/>
        <color theme="1"/>
        <rFont val="time、"/>
        <family val="3"/>
        <charset val="134"/>
      </rPr>
      <t>省份效应</t>
    </r>
    <phoneticPr fontId="1" type="noConversion"/>
  </si>
  <si>
    <r>
      <t>P</t>
    </r>
    <r>
      <rPr>
        <sz val="11"/>
        <color theme="1"/>
        <rFont val="time、"/>
        <family val="3"/>
        <charset val="134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time、"/>
        <family val="3"/>
        <charset val="134"/>
      </rPr>
      <t>）</t>
    </r>
    <phoneticPr fontId="1" type="noConversion"/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</si>
  <si>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二熟制小麦面板模型估计结果</t>
    </r>
    <phoneticPr fontId="1" type="noConversion"/>
  </si>
  <si>
    <r>
      <rPr>
        <b/>
        <sz val="11"/>
        <color theme="1"/>
        <rFont val="time、"/>
        <family val="3"/>
        <charset val="134"/>
      </rPr>
      <t>变量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</si>
  <si>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time、"/>
        <family val="3"/>
        <charset val="134"/>
      </rPr>
      <t>）混合回归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</si>
  <si>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2</t>
    </r>
    <r>
      <rPr>
        <b/>
        <sz val="11"/>
        <color theme="1"/>
        <rFont val="time、"/>
        <family val="3"/>
        <charset val="134"/>
      </rPr>
      <t>）固定效应回归</t>
    </r>
    <phoneticPr fontId="1" type="noConversion"/>
  </si>
  <si>
    <r>
      <rPr>
        <b/>
        <sz val="11"/>
        <color theme="1"/>
        <rFont val="time、"/>
        <family val="3"/>
        <charset val="134"/>
      </rPr>
      <t>系数</t>
    </r>
    <phoneticPr fontId="1" type="noConversion"/>
  </si>
  <si>
    <r>
      <rPr>
        <b/>
        <sz val="11"/>
        <color theme="1"/>
        <rFont val="time、"/>
        <family val="3"/>
        <charset val="134"/>
      </rPr>
      <t>标准差</t>
    </r>
    <phoneticPr fontId="1" type="noConversion"/>
  </si>
  <si>
    <t>cate</t>
    <phoneticPr fontId="1" type="noConversion"/>
  </si>
  <si>
    <t>-0.049***</t>
  </si>
  <si>
    <t>0.193***</t>
  </si>
  <si>
    <t>-0.016**</t>
  </si>
  <si>
    <t>-0.027***</t>
  </si>
  <si>
    <t>-0.752***</t>
  </si>
  <si>
    <t>0.086***</t>
  </si>
  <si>
    <t>-0.032***</t>
  </si>
  <si>
    <t>0.011***</t>
  </si>
  <si>
    <t>-0.096***</t>
  </si>
  <si>
    <t>-0.025***</t>
  </si>
  <si>
    <t>-0.059***</t>
  </si>
  <si>
    <t>-0.006**</t>
  </si>
  <si>
    <t>7.670***</t>
    <phoneticPr fontId="1" type="noConversion"/>
  </si>
  <si>
    <t>-0.051***</t>
  </si>
  <si>
    <t>0.051</t>
  </si>
  <si>
    <t>0.037***</t>
  </si>
  <si>
    <t>-0.486***</t>
  </si>
  <si>
    <t>0.001*</t>
  </si>
  <si>
    <t>0.054***</t>
  </si>
  <si>
    <t>-0.071***</t>
  </si>
  <si>
    <t>7.172***</t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</si>
  <si>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混种水稻面板模型估计结果</t>
    </r>
    <phoneticPr fontId="1" type="noConversion"/>
  </si>
  <si>
    <t>yield</t>
  </si>
  <si>
    <t>labor</t>
  </si>
  <si>
    <t>flabor</t>
  </si>
  <si>
    <t>elabor</t>
  </si>
  <si>
    <t>machine</t>
  </si>
  <si>
    <t>ot</t>
  </si>
  <si>
    <t>subsidy</t>
  </si>
  <si>
    <t>insura~e</t>
  </si>
  <si>
    <t>总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</si>
  <si>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</si>
  <si>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</si>
  <si>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</si>
  <si>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混合</t>
    <phoneticPr fontId="1" type="noConversion"/>
  </si>
  <si>
    <t>固定</t>
    <phoneticPr fontId="1" type="noConversion"/>
  </si>
  <si>
    <t>land</t>
    <phoneticPr fontId="1" type="noConversion"/>
  </si>
  <si>
    <t>（1）混合回归</t>
  </si>
  <si>
    <t>（1）混合回归</t>
    <phoneticPr fontId="1" type="noConversion"/>
  </si>
  <si>
    <t>经营规模（亩）</t>
  </si>
  <si>
    <t>经营规模（亩）</t>
    <phoneticPr fontId="1" type="noConversion"/>
  </si>
  <si>
    <t>家庭劳动力（日/亩）</t>
  </si>
  <si>
    <t>家庭劳动力（日/亩）</t>
    <phoneticPr fontId="1" type="noConversion"/>
  </si>
  <si>
    <t>雇佣劳动力（日/亩）</t>
  </si>
  <si>
    <t>雇佣劳动力（日/亩）</t>
    <phoneticPr fontId="1" type="noConversion"/>
  </si>
  <si>
    <t>机械（元/亩）</t>
  </si>
  <si>
    <t>机械（元/亩）</t>
    <phoneticPr fontId="1" type="noConversion"/>
  </si>
  <si>
    <t>其他农资投入（元/亩）</t>
  </si>
  <si>
    <t>其他农资投入（元/亩）</t>
    <phoneticPr fontId="1" type="noConversion"/>
  </si>
  <si>
    <t>总体</t>
  </si>
  <si>
    <t>总体</t>
    <phoneticPr fontId="1" type="noConversion"/>
  </si>
  <si>
    <t>小规模</t>
  </si>
  <si>
    <t>小规模</t>
    <phoneticPr fontId="1" type="noConversion"/>
  </si>
  <si>
    <t>中等规模</t>
  </si>
  <si>
    <t>中等规模</t>
    <phoneticPr fontId="1" type="noConversion"/>
  </si>
  <si>
    <t>大规模</t>
  </si>
  <si>
    <t>大规模</t>
    <phoneticPr fontId="1" type="noConversion"/>
  </si>
  <si>
    <t>（2）固定效应回归</t>
  </si>
  <si>
    <t>（2）固定效应回归</t>
    <phoneticPr fontId="1" type="noConversion"/>
  </si>
  <si>
    <t>表2   不同规模农户的产出弹性</t>
  </si>
  <si>
    <t>表2   不同规模农户的产出弹性</t>
    <phoneticPr fontId="1" type="noConversion"/>
  </si>
  <si>
    <t>表4   不同规模农户的产出弹性</t>
  </si>
  <si>
    <t>表4   不同规模农户的产出弹性</t>
    <phoneticPr fontId="1" type="noConversion"/>
  </si>
  <si>
    <t>表8 不同规模农户的产出弹性</t>
  </si>
  <si>
    <t>表8 不同规模农户的产出弹性</t>
    <phoneticPr fontId="1" type="noConversion"/>
  </si>
  <si>
    <t>表6   不同规模农户的产出弹性</t>
  </si>
  <si>
    <t>表6   不同规模农户的产出弹性</t>
    <phoneticPr fontId="1" type="noConversion"/>
  </si>
  <si>
    <t>固定效应回归</t>
    <phoneticPr fontId="1" type="noConversion"/>
  </si>
  <si>
    <t>固定效应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</si>
</sst>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 "/>
    <numFmt numFmtId="178" formatCode="0.0_ "/>
    <numFmt numFmtId="179" formatCode="0_);[Red]\(0\)"/>
    <numFmt numFmtId="180" formatCode="0.000_);[Red]\(0.000\)"/>
    <numFmt numFmtId="185" formatCode="0.0%"/>
  </numFmts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2"/>
    </font>
    <font>
      <b/>
      <sz val="12"/>
      <color theme="1"/>
      <name val="Times New Roman"/>
      <family val="3"/>
      <charset val="134"/>
    </font>
    <font>
      <sz val="11"/>
      <color theme="1"/>
      <name val="time、"/>
      <family val="3"/>
      <charset val="134"/>
    </font>
    <font>
      <b/>
      <sz val="11"/>
      <color theme="1"/>
      <name val="time、"/>
      <family val="3"/>
      <charset val="134"/>
    </font>
    <font>
      <b/>
      <sz val="11"/>
      <color theme="1"/>
      <name val="Times New Roman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vertical="center"/>
    </xf>
    <xf numFmtId="178" fontId="3" fillId="0" borderId="3" xfId="0" applyNumberFormat="1" applyFont="1" applyBorder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8" fillId="0" borderId="3" xfId="0" applyFont="1" applyBorder="1" applyAlignment="1">
      <alignment horizontal="center" vertical="center"/>
    </xf>
    <xf numFmtId="178" fontId="0" fillId="0" borderId="0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0" fontId="0" fillId="0" borderId="0" xfId="0" applyBorder="1"/>
    <xf numFmtId="178" fontId="3" fillId="0" borderId="0" xfId="0" applyNumberFormat="1" applyFont="1" applyBorder="1"/>
    <xf numFmtId="0" fontId="12" fillId="0" borderId="0" xfId="0" applyFont="1" applyAlignment="1">
      <alignment vertical="center"/>
    </xf>
    <xf numFmtId="178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176" fontId="0" fillId="0" borderId="0" xfId="0" applyNumberFormat="1"/>
    <xf numFmtId="0" fontId="10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1" xfId="0" applyFont="1" applyBorder="1" applyAlignment="1"/>
    <xf numFmtId="180" fontId="3" fillId="0" borderId="4" xfId="0" applyNumberFormat="1" applyFont="1" applyBorder="1" applyAlignment="1">
      <alignment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/>
    <xf numFmtId="176" fontId="0" fillId="0" borderId="0" xfId="0" applyNumberFormat="1" applyBorder="1" applyAlignment="1">
      <alignment horizontal="center" vertical="center"/>
    </xf>
    <xf numFmtId="0" fontId="3" fillId="0" borderId="3" xfId="0" applyFont="1" applyBorder="1" applyAlignme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9" fillId="0" borderId="0" xfId="0" applyFont="1"/>
    <xf numFmtId="17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80" fontId="3" fillId="0" borderId="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0" xfId="0" applyFont="1" applyBorder="1"/>
    <xf numFmtId="0" fontId="21" fillId="0" borderId="3" xfId="0" applyFont="1" applyBorder="1"/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85" fontId="3" fillId="0" borderId="0" xfId="0" applyNumberFormat="1" applyFont="1" applyBorder="1" applyAlignment="1">
      <alignment horizontal="center" vertical="center"/>
    </xf>
    <xf numFmtId="185" fontId="3" fillId="0" borderId="3" xfId="0" applyNumberFormat="1" applyFont="1" applyBorder="1" applyAlignment="1">
      <alignment horizontal="center" vertical="center"/>
    </xf>
    <xf numFmtId="185" fontId="22" fillId="0" borderId="0" xfId="0" applyNumberFormat="1" applyFont="1" applyAlignment="1">
      <alignment horizontal="center" vertical="center"/>
    </xf>
    <xf numFmtId="185" fontId="22" fillId="0" borderId="5" xfId="0" applyNumberFormat="1" applyFont="1" applyBorder="1" applyAlignment="1">
      <alignment horizontal="center" vertical="center"/>
    </xf>
    <xf numFmtId="185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一熟玉米!$D$31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一熟玉米!$D$32:$D$255</c:f>
              <c:numCache>
                <c:formatCode>General</c:formatCode>
                <c:ptCount val="224"/>
                <c:pt idx="0">
                  <c:v>2.5999999999999999E-2</c:v>
                </c:pt>
                <c:pt idx="1">
                  <c:v>2.5000000000000001E-2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2.0999999999999998E-2</c:v>
                </c:pt>
                <c:pt idx="6">
                  <c:v>0.02</c:v>
                </c:pt>
                <c:pt idx="7">
                  <c:v>1.9E-2</c:v>
                </c:pt>
                <c:pt idx="8">
                  <c:v>1.7999999999999999E-2</c:v>
                </c:pt>
                <c:pt idx="9">
                  <c:v>1.7000000000000001E-2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1.3999999999999999E-2</c:v>
                </c:pt>
                <c:pt idx="13">
                  <c:v>1.2999999999999999E-2</c:v>
                </c:pt>
                <c:pt idx="14">
                  <c:v>1.2E-2</c:v>
                </c:pt>
                <c:pt idx="15">
                  <c:v>1.0999999999999999E-2</c:v>
                </c:pt>
                <c:pt idx="16">
                  <c:v>9.9999999999999985E-3</c:v>
                </c:pt>
                <c:pt idx="17">
                  <c:v>8.9999999999999976E-3</c:v>
                </c:pt>
                <c:pt idx="18">
                  <c:v>8.0000000000000002E-3</c:v>
                </c:pt>
                <c:pt idx="19">
                  <c:v>6.9999999999999993E-3</c:v>
                </c:pt>
                <c:pt idx="20">
                  <c:v>5.9999999999999984E-3</c:v>
                </c:pt>
                <c:pt idx="21">
                  <c:v>5.000000000000001E-3</c:v>
                </c:pt>
                <c:pt idx="22">
                  <c:v>4.0000000000000001E-3</c:v>
                </c:pt>
                <c:pt idx="23">
                  <c:v>2.9999999999999992E-3</c:v>
                </c:pt>
                <c:pt idx="24">
                  <c:v>1.9999999999999983E-3</c:v>
                </c:pt>
                <c:pt idx="25">
                  <c:v>9.9999999999999742E-4</c:v>
                </c:pt>
                <c:pt idx="26">
                  <c:v>0</c:v>
                </c:pt>
                <c:pt idx="27">
                  <c:v>-1.0000000000000009E-3</c:v>
                </c:pt>
                <c:pt idx="28">
                  <c:v>-2.0000000000000018E-3</c:v>
                </c:pt>
                <c:pt idx="29">
                  <c:v>-2.9999999999999992E-3</c:v>
                </c:pt>
                <c:pt idx="30">
                  <c:v>-4.0000000000000001E-3</c:v>
                </c:pt>
                <c:pt idx="31">
                  <c:v>-5.000000000000001E-3</c:v>
                </c:pt>
                <c:pt idx="32">
                  <c:v>-6.0000000000000019E-3</c:v>
                </c:pt>
                <c:pt idx="33">
                  <c:v>-7.0000000000000027E-3</c:v>
                </c:pt>
                <c:pt idx="34">
                  <c:v>-8.0000000000000036E-3</c:v>
                </c:pt>
                <c:pt idx="35">
                  <c:v>-9.0000000000000045E-3</c:v>
                </c:pt>
                <c:pt idx="36">
                  <c:v>-9.9999999999999985E-3</c:v>
                </c:pt>
                <c:pt idx="37">
                  <c:v>-1.0999999999999999E-2</c:v>
                </c:pt>
                <c:pt idx="38">
                  <c:v>-1.2E-2</c:v>
                </c:pt>
                <c:pt idx="39">
                  <c:v>-1.3000000000000001E-2</c:v>
                </c:pt>
                <c:pt idx="40">
                  <c:v>-1.4000000000000002E-2</c:v>
                </c:pt>
                <c:pt idx="41">
                  <c:v>-1.5000000000000003E-2</c:v>
                </c:pt>
                <c:pt idx="42">
                  <c:v>-1.6000000000000004E-2</c:v>
                </c:pt>
                <c:pt idx="43">
                  <c:v>-1.6999999999999998E-2</c:v>
                </c:pt>
                <c:pt idx="44">
                  <c:v>-1.7999999999999999E-2</c:v>
                </c:pt>
                <c:pt idx="45">
                  <c:v>-1.9E-2</c:v>
                </c:pt>
                <c:pt idx="46">
                  <c:v>-0.02</c:v>
                </c:pt>
                <c:pt idx="47">
                  <c:v>-2.1000000000000001E-2</c:v>
                </c:pt>
                <c:pt idx="48">
                  <c:v>-2.2000000000000002E-2</c:v>
                </c:pt>
                <c:pt idx="49">
                  <c:v>-2.3000000000000003E-2</c:v>
                </c:pt>
                <c:pt idx="50">
                  <c:v>-2.4000000000000004E-2</c:v>
                </c:pt>
                <c:pt idx="51">
                  <c:v>-2.5000000000000005E-2</c:v>
                </c:pt>
                <c:pt idx="52">
                  <c:v>-2.5999999999999999E-2</c:v>
                </c:pt>
                <c:pt idx="53">
                  <c:v>-2.7E-2</c:v>
                </c:pt>
                <c:pt idx="54">
                  <c:v>-2.8000000000000001E-2</c:v>
                </c:pt>
                <c:pt idx="55">
                  <c:v>-2.9000000000000001E-2</c:v>
                </c:pt>
                <c:pt idx="56">
                  <c:v>-3.0000000000000002E-2</c:v>
                </c:pt>
                <c:pt idx="57">
                  <c:v>-3.1000000000000003E-2</c:v>
                </c:pt>
                <c:pt idx="58">
                  <c:v>-3.2000000000000001E-2</c:v>
                </c:pt>
                <c:pt idx="59">
                  <c:v>-3.3000000000000002E-2</c:v>
                </c:pt>
                <c:pt idx="60">
                  <c:v>-3.4000000000000002E-2</c:v>
                </c:pt>
                <c:pt idx="61">
                  <c:v>-3.5000000000000003E-2</c:v>
                </c:pt>
                <c:pt idx="62">
                  <c:v>-3.6000000000000004E-2</c:v>
                </c:pt>
                <c:pt idx="63">
                  <c:v>-3.7000000000000005E-2</c:v>
                </c:pt>
                <c:pt idx="64">
                  <c:v>-3.8000000000000006E-2</c:v>
                </c:pt>
                <c:pt idx="65">
                  <c:v>-3.9000000000000007E-2</c:v>
                </c:pt>
                <c:pt idx="66">
                  <c:v>-4.0000000000000008E-2</c:v>
                </c:pt>
                <c:pt idx="67">
                  <c:v>-4.1000000000000009E-2</c:v>
                </c:pt>
                <c:pt idx="68">
                  <c:v>-4.200000000000001E-2</c:v>
                </c:pt>
                <c:pt idx="69">
                  <c:v>-4.300000000000001E-2</c:v>
                </c:pt>
                <c:pt idx="70">
                  <c:v>-4.4000000000000011E-2</c:v>
                </c:pt>
                <c:pt idx="71">
                  <c:v>-4.5000000000000012E-2</c:v>
                </c:pt>
                <c:pt idx="72">
                  <c:v>-4.5999999999999999E-2</c:v>
                </c:pt>
                <c:pt idx="73">
                  <c:v>-4.7E-2</c:v>
                </c:pt>
                <c:pt idx="74">
                  <c:v>-4.8000000000000001E-2</c:v>
                </c:pt>
                <c:pt idx="75">
                  <c:v>-4.9000000000000002E-2</c:v>
                </c:pt>
                <c:pt idx="76">
                  <c:v>-0.05</c:v>
                </c:pt>
                <c:pt idx="77">
                  <c:v>-5.1000000000000004E-2</c:v>
                </c:pt>
                <c:pt idx="78">
                  <c:v>-5.2000000000000005E-2</c:v>
                </c:pt>
                <c:pt idx="79">
                  <c:v>-5.3000000000000005E-2</c:v>
                </c:pt>
                <c:pt idx="80">
                  <c:v>-5.4000000000000006E-2</c:v>
                </c:pt>
                <c:pt idx="81">
                  <c:v>-5.5000000000000007E-2</c:v>
                </c:pt>
                <c:pt idx="82">
                  <c:v>-5.6000000000000008E-2</c:v>
                </c:pt>
                <c:pt idx="83">
                  <c:v>-5.7000000000000009E-2</c:v>
                </c:pt>
                <c:pt idx="84">
                  <c:v>-5.800000000000001E-2</c:v>
                </c:pt>
                <c:pt idx="85">
                  <c:v>-5.9000000000000011E-2</c:v>
                </c:pt>
                <c:pt idx="86">
                  <c:v>-6.0000000000000012E-2</c:v>
                </c:pt>
                <c:pt idx="87">
                  <c:v>-6.0999999999999999E-2</c:v>
                </c:pt>
                <c:pt idx="88">
                  <c:v>-6.2E-2</c:v>
                </c:pt>
                <c:pt idx="89">
                  <c:v>-6.3E-2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-6.6000000000000003E-2</c:v>
                </c:pt>
                <c:pt idx="93">
                  <c:v>-6.7000000000000004E-2</c:v>
                </c:pt>
                <c:pt idx="94">
                  <c:v>-6.8000000000000005E-2</c:v>
                </c:pt>
                <c:pt idx="95">
                  <c:v>-6.9000000000000006E-2</c:v>
                </c:pt>
                <c:pt idx="96">
                  <c:v>-7.0000000000000007E-2</c:v>
                </c:pt>
                <c:pt idx="97">
                  <c:v>-7.1000000000000008E-2</c:v>
                </c:pt>
                <c:pt idx="98">
                  <c:v>-7.2000000000000008E-2</c:v>
                </c:pt>
                <c:pt idx="99">
                  <c:v>-7.3000000000000009E-2</c:v>
                </c:pt>
                <c:pt idx="100">
                  <c:v>-7.400000000000001E-2</c:v>
                </c:pt>
                <c:pt idx="101">
                  <c:v>-7.5000000000000011E-2</c:v>
                </c:pt>
                <c:pt idx="102">
                  <c:v>-7.6000000000000012E-2</c:v>
                </c:pt>
                <c:pt idx="103">
                  <c:v>-7.7000000000000013E-2</c:v>
                </c:pt>
                <c:pt idx="104">
                  <c:v>-7.8E-2</c:v>
                </c:pt>
                <c:pt idx="105">
                  <c:v>-7.9000000000000001E-2</c:v>
                </c:pt>
                <c:pt idx="106">
                  <c:v>-0.08</c:v>
                </c:pt>
                <c:pt idx="107">
                  <c:v>-8.1000000000000003E-2</c:v>
                </c:pt>
                <c:pt idx="108">
                  <c:v>-8.2000000000000003E-2</c:v>
                </c:pt>
                <c:pt idx="109">
                  <c:v>-8.3000000000000004E-2</c:v>
                </c:pt>
                <c:pt idx="110">
                  <c:v>-8.4000000000000005E-2</c:v>
                </c:pt>
                <c:pt idx="111">
                  <c:v>-8.5000000000000006E-2</c:v>
                </c:pt>
                <c:pt idx="112">
                  <c:v>-8.6000000000000007E-2</c:v>
                </c:pt>
                <c:pt idx="113">
                  <c:v>-8.7000000000000008E-2</c:v>
                </c:pt>
                <c:pt idx="114">
                  <c:v>-8.8000000000000009E-2</c:v>
                </c:pt>
                <c:pt idx="115">
                  <c:v>-8.900000000000001E-2</c:v>
                </c:pt>
                <c:pt idx="116">
                  <c:v>-9.0000000000000011E-2</c:v>
                </c:pt>
                <c:pt idx="117">
                  <c:v>-9.1000000000000011E-2</c:v>
                </c:pt>
                <c:pt idx="118">
                  <c:v>-9.2000000000000012E-2</c:v>
                </c:pt>
                <c:pt idx="119">
                  <c:v>-9.2999999999999999E-2</c:v>
                </c:pt>
                <c:pt idx="120">
                  <c:v>-9.4E-2</c:v>
                </c:pt>
                <c:pt idx="121">
                  <c:v>-9.5000000000000001E-2</c:v>
                </c:pt>
                <c:pt idx="122">
                  <c:v>-9.6000000000000002E-2</c:v>
                </c:pt>
                <c:pt idx="123">
                  <c:v>-9.7000000000000003E-2</c:v>
                </c:pt>
                <c:pt idx="124">
                  <c:v>-9.8000000000000004E-2</c:v>
                </c:pt>
                <c:pt idx="125">
                  <c:v>-9.9000000000000005E-2</c:v>
                </c:pt>
                <c:pt idx="126">
                  <c:v>-0.1</c:v>
                </c:pt>
                <c:pt idx="127">
                  <c:v>-0.10100000000000001</c:v>
                </c:pt>
                <c:pt idx="128">
                  <c:v>-0.10200000000000001</c:v>
                </c:pt>
                <c:pt idx="129">
                  <c:v>-0.10300000000000001</c:v>
                </c:pt>
                <c:pt idx="130">
                  <c:v>-0.10400000000000001</c:v>
                </c:pt>
                <c:pt idx="131">
                  <c:v>-0.10500000000000001</c:v>
                </c:pt>
                <c:pt idx="132">
                  <c:v>-0.10600000000000001</c:v>
                </c:pt>
                <c:pt idx="133">
                  <c:v>-0.10700000000000001</c:v>
                </c:pt>
                <c:pt idx="134">
                  <c:v>-0.10800000000000001</c:v>
                </c:pt>
                <c:pt idx="135">
                  <c:v>-0.10900000000000001</c:v>
                </c:pt>
                <c:pt idx="136">
                  <c:v>-0.11000000000000001</c:v>
                </c:pt>
                <c:pt idx="137">
                  <c:v>-0.11100000000000002</c:v>
                </c:pt>
                <c:pt idx="138">
                  <c:v>-0.11200000000000002</c:v>
                </c:pt>
                <c:pt idx="139">
                  <c:v>-0.11300000000000002</c:v>
                </c:pt>
                <c:pt idx="140">
                  <c:v>-0.11400000000000002</c:v>
                </c:pt>
                <c:pt idx="141">
                  <c:v>-0.11500000000000002</c:v>
                </c:pt>
                <c:pt idx="142">
                  <c:v>-0.11600000000000002</c:v>
                </c:pt>
                <c:pt idx="143">
                  <c:v>-0.11700000000000002</c:v>
                </c:pt>
                <c:pt idx="144">
                  <c:v>-0.11799999999999999</c:v>
                </c:pt>
                <c:pt idx="145">
                  <c:v>-0.11899999999999999</c:v>
                </c:pt>
                <c:pt idx="146">
                  <c:v>-0.12</c:v>
                </c:pt>
                <c:pt idx="147">
                  <c:v>-0.121</c:v>
                </c:pt>
                <c:pt idx="148">
                  <c:v>-0.122</c:v>
                </c:pt>
                <c:pt idx="149">
                  <c:v>-0.123</c:v>
                </c:pt>
                <c:pt idx="150">
                  <c:v>-0.124</c:v>
                </c:pt>
                <c:pt idx="151">
                  <c:v>-0.125</c:v>
                </c:pt>
                <c:pt idx="152">
                  <c:v>-0.126</c:v>
                </c:pt>
                <c:pt idx="153">
                  <c:v>-0.127</c:v>
                </c:pt>
                <c:pt idx="154">
                  <c:v>-0.128</c:v>
                </c:pt>
                <c:pt idx="155">
                  <c:v>-0.129</c:v>
                </c:pt>
                <c:pt idx="156">
                  <c:v>-0.13</c:v>
                </c:pt>
                <c:pt idx="157">
                  <c:v>-0.13100000000000001</c:v>
                </c:pt>
                <c:pt idx="158">
                  <c:v>-0.13200000000000001</c:v>
                </c:pt>
                <c:pt idx="159">
                  <c:v>-0.13300000000000001</c:v>
                </c:pt>
                <c:pt idx="160">
                  <c:v>-0.13400000000000001</c:v>
                </c:pt>
                <c:pt idx="161">
                  <c:v>-0.13500000000000001</c:v>
                </c:pt>
                <c:pt idx="162">
                  <c:v>-0.13600000000000001</c:v>
                </c:pt>
                <c:pt idx="163">
                  <c:v>-0.13700000000000001</c:v>
                </c:pt>
                <c:pt idx="164">
                  <c:v>-0.13800000000000001</c:v>
                </c:pt>
                <c:pt idx="165">
                  <c:v>-0.13900000000000001</c:v>
                </c:pt>
                <c:pt idx="166">
                  <c:v>-0.14000000000000001</c:v>
                </c:pt>
                <c:pt idx="167">
                  <c:v>-0.14100000000000001</c:v>
                </c:pt>
                <c:pt idx="168">
                  <c:v>-0.14200000000000002</c:v>
                </c:pt>
                <c:pt idx="169">
                  <c:v>-0.14300000000000002</c:v>
                </c:pt>
                <c:pt idx="170">
                  <c:v>-0.14400000000000002</c:v>
                </c:pt>
                <c:pt idx="171">
                  <c:v>-0.14500000000000002</c:v>
                </c:pt>
                <c:pt idx="172">
                  <c:v>-0.14600000000000002</c:v>
                </c:pt>
                <c:pt idx="173">
                  <c:v>-0.14700000000000002</c:v>
                </c:pt>
                <c:pt idx="174">
                  <c:v>-0.14800000000000002</c:v>
                </c:pt>
                <c:pt idx="175">
                  <c:v>-0.14899999999999999</c:v>
                </c:pt>
                <c:pt idx="176">
                  <c:v>-0.15</c:v>
                </c:pt>
                <c:pt idx="177">
                  <c:v>-0.151</c:v>
                </c:pt>
                <c:pt idx="178">
                  <c:v>-0.152</c:v>
                </c:pt>
                <c:pt idx="179">
                  <c:v>-0.153</c:v>
                </c:pt>
                <c:pt idx="180">
                  <c:v>-0.154</c:v>
                </c:pt>
                <c:pt idx="181">
                  <c:v>-0.155</c:v>
                </c:pt>
                <c:pt idx="182">
                  <c:v>-0.156</c:v>
                </c:pt>
                <c:pt idx="183">
                  <c:v>-0.157</c:v>
                </c:pt>
                <c:pt idx="184">
                  <c:v>-0.158</c:v>
                </c:pt>
                <c:pt idx="185">
                  <c:v>-0.159</c:v>
                </c:pt>
                <c:pt idx="186">
                  <c:v>-0.16</c:v>
                </c:pt>
                <c:pt idx="187">
                  <c:v>-0.161</c:v>
                </c:pt>
                <c:pt idx="188">
                  <c:v>-0.16200000000000001</c:v>
                </c:pt>
                <c:pt idx="189">
                  <c:v>-0.16300000000000001</c:v>
                </c:pt>
                <c:pt idx="190">
                  <c:v>-0.16400000000000001</c:v>
                </c:pt>
                <c:pt idx="191">
                  <c:v>-0.16500000000000001</c:v>
                </c:pt>
                <c:pt idx="192">
                  <c:v>-0.16600000000000001</c:v>
                </c:pt>
                <c:pt idx="193">
                  <c:v>-0.16700000000000001</c:v>
                </c:pt>
                <c:pt idx="194">
                  <c:v>-0.16800000000000001</c:v>
                </c:pt>
                <c:pt idx="195">
                  <c:v>-0.16900000000000001</c:v>
                </c:pt>
                <c:pt idx="196">
                  <c:v>-0.17</c:v>
                </c:pt>
                <c:pt idx="197">
                  <c:v>-0.17100000000000001</c:v>
                </c:pt>
                <c:pt idx="198">
                  <c:v>-0.17200000000000001</c:v>
                </c:pt>
                <c:pt idx="199">
                  <c:v>-0.17300000000000001</c:v>
                </c:pt>
                <c:pt idx="200">
                  <c:v>-0.17400000000000002</c:v>
                </c:pt>
                <c:pt idx="201">
                  <c:v>-0.17500000000000002</c:v>
                </c:pt>
                <c:pt idx="202">
                  <c:v>-0.17600000000000002</c:v>
                </c:pt>
                <c:pt idx="203">
                  <c:v>-0.17700000000000002</c:v>
                </c:pt>
                <c:pt idx="204">
                  <c:v>-0.17800000000000002</c:v>
                </c:pt>
                <c:pt idx="205">
                  <c:v>-0.17900000000000002</c:v>
                </c:pt>
                <c:pt idx="206">
                  <c:v>-0.18000000000000002</c:v>
                </c:pt>
                <c:pt idx="207">
                  <c:v>-0.18100000000000002</c:v>
                </c:pt>
                <c:pt idx="208">
                  <c:v>-0.182</c:v>
                </c:pt>
                <c:pt idx="209">
                  <c:v>-0.183</c:v>
                </c:pt>
                <c:pt idx="210">
                  <c:v>-0.184</c:v>
                </c:pt>
                <c:pt idx="211">
                  <c:v>-0.185</c:v>
                </c:pt>
                <c:pt idx="212">
                  <c:v>-0.186</c:v>
                </c:pt>
                <c:pt idx="213">
                  <c:v>-0.187</c:v>
                </c:pt>
                <c:pt idx="214">
                  <c:v>-0.188</c:v>
                </c:pt>
                <c:pt idx="215">
                  <c:v>-0.189</c:v>
                </c:pt>
                <c:pt idx="216">
                  <c:v>-0.19</c:v>
                </c:pt>
                <c:pt idx="217">
                  <c:v>-0.191</c:v>
                </c:pt>
                <c:pt idx="218">
                  <c:v>-0.192</c:v>
                </c:pt>
                <c:pt idx="219">
                  <c:v>-0.193</c:v>
                </c:pt>
                <c:pt idx="220">
                  <c:v>-0.19400000000000001</c:v>
                </c:pt>
                <c:pt idx="221">
                  <c:v>-0.19500000000000001</c:v>
                </c:pt>
                <c:pt idx="222">
                  <c:v>-0.19600000000000001</c:v>
                </c:pt>
                <c:pt idx="223">
                  <c:v>-0.19700000000000001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0-40DA-A986-9A331DCDA1C5}"/>
            </c:ext>
          </c:extLst>
        </c:ser>
        <c:ser>
          <c:idx val="1"/>
          <c:order val="1"/>
          <c:tx>
            <c:strRef>
              <c:f>一熟玉米!$E$31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一熟玉米!$E$32:$E$255</c:f>
              <c:numCache>
                <c:formatCode>General</c:formatCode>
                <c:ptCount val="2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0-40DA-A986-9A331DCD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3920"/>
        <c:axId val="1221889392"/>
      </c:scatterChart>
      <c:valAx>
        <c:axId val="10162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89392"/>
        <c:crosses val="autoZero"/>
        <c:crossBetween val="midCat"/>
      </c:valAx>
      <c:valAx>
        <c:axId val="1221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2639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二熟玉米!$F$33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二熟玉米!$F$34:$F$127</c:f>
              <c:numCache>
                <c:formatCode>General</c:formatCode>
                <c:ptCount val="94"/>
                <c:pt idx="0">
                  <c:v>485.26841247919265</c:v>
                </c:pt>
                <c:pt idx="1">
                  <c:v>485.28565519675072</c:v>
                </c:pt>
                <c:pt idx="2">
                  <c:v>485.29376008880581</c:v>
                </c:pt>
                <c:pt idx="3">
                  <c:v>485.2980605833489</c:v>
                </c:pt>
                <c:pt idx="4">
                  <c:v>485.30025631452457</c:v>
                </c:pt>
                <c:pt idx="5">
                  <c:v>485.30111336775735</c:v>
                </c:pt>
                <c:pt idx="6">
                  <c:v>485.30104433009535</c:v>
                </c:pt>
                <c:pt idx="7">
                  <c:v>485.30029750885825</c:v>
                </c:pt>
                <c:pt idx="8">
                  <c:v>485.29903423437167</c:v>
                </c:pt>
                <c:pt idx="9">
                  <c:v>485.29736538565612</c:v>
                </c:pt>
                <c:pt idx="10">
                  <c:v>485.29537052282598</c:v>
                </c:pt>
                <c:pt idx="11">
                  <c:v>485.29310871480658</c:v>
                </c:pt>
                <c:pt idx="12">
                  <c:v>485.29062504872917</c:v>
                </c:pt>
                <c:pt idx="13">
                  <c:v>485.28795473807742</c:v>
                </c:pt>
                <c:pt idx="14">
                  <c:v>485.28512582114485</c:v>
                </c:pt>
                <c:pt idx="15">
                  <c:v>485.28216099393148</c:v>
                </c:pt>
                <c:pt idx="16">
                  <c:v>485.27907889112311</c:v>
                </c:pt>
                <c:pt idx="17">
                  <c:v>485.27589500360665</c:v>
                </c:pt>
                <c:pt idx="18">
                  <c:v>485.27262234986</c:v>
                </c:pt>
                <c:pt idx="19">
                  <c:v>485.26927197656323</c:v>
                </c:pt>
                <c:pt idx="20">
                  <c:v>485.26585333814165</c:v>
                </c:pt>
                <c:pt idx="21">
                  <c:v>485.26237458882878</c:v>
                </c:pt>
                <c:pt idx="22">
                  <c:v>485.25884281043267</c:v>
                </c:pt>
                <c:pt idx="23">
                  <c:v>485.25526419211297</c:v>
                </c:pt>
                <c:pt idx="24">
                  <c:v>485.2516441738415</c:v>
                </c:pt>
                <c:pt idx="25">
                  <c:v>485.24798756202892</c:v>
                </c:pt>
                <c:pt idx="26">
                  <c:v>485.24429862357368</c:v>
                </c:pt>
                <c:pt idx="27">
                  <c:v>485.24058116300313</c:v>
                </c:pt>
                <c:pt idx="28">
                  <c:v>485.236838586239</c:v>
                </c:pt>
                <c:pt idx="29">
                  <c:v>485.23307395368442</c:v>
                </c:pt>
                <c:pt idx="30">
                  <c:v>485.22929002471545</c:v>
                </c:pt>
                <c:pt idx="31">
                  <c:v>485.22548929520008</c:v>
                </c:pt>
                <c:pt idx="32">
                  <c:v>485.22167402931984</c:v>
                </c:pt>
                <c:pt idx="33">
                  <c:v>485.21784628670571</c:v>
                </c:pt>
                <c:pt idx="34">
                  <c:v>485.2140079456945</c:v>
                </c:pt>
                <c:pt idx="35">
                  <c:v>485.21016072335613</c:v>
                </c:pt>
                <c:pt idx="36">
                  <c:v>485.20630619281582</c:v>
                </c:pt>
                <c:pt idx="37">
                  <c:v>485.20244579830154</c:v>
                </c:pt>
                <c:pt idx="38">
                  <c:v>485.19858086826548</c:v>
                </c:pt>
                <c:pt idx="39">
                  <c:v>485.19471262687051</c:v>
                </c:pt>
                <c:pt idx="40">
                  <c:v>485.19084220408035</c:v>
                </c:pt>
                <c:pt idx="41">
                  <c:v>485.18697064455347</c:v>
                </c:pt>
                <c:pt idx="42">
                  <c:v>485.18309891550751</c:v>
                </c:pt>
                <c:pt idx="43">
                  <c:v>485.1792279136946</c:v>
                </c:pt>
                <c:pt idx="44">
                  <c:v>485.17535847160616</c:v>
                </c:pt>
                <c:pt idx="45">
                  <c:v>485.17149136300742</c:v>
                </c:pt>
                <c:pt idx="46">
                  <c:v>485.1676273078873</c:v>
                </c:pt>
                <c:pt idx="47">
                  <c:v>485.16376697689611</c:v>
                </c:pt>
                <c:pt idx="48">
                  <c:v>485.15991099533426</c:v>
                </c:pt>
                <c:pt idx="49">
                  <c:v>485.1560599467453</c:v>
                </c:pt>
                <c:pt idx="50">
                  <c:v>485.15221437615969</c:v>
                </c:pt>
                <c:pt idx="51">
                  <c:v>485.1483747930298</c:v>
                </c:pt>
                <c:pt idx="52">
                  <c:v>485.14454167389027</c:v>
                </c:pt>
                <c:pt idx="53">
                  <c:v>485.14071546477487</c:v>
                </c:pt>
                <c:pt idx="54">
                  <c:v>485.13689658341599</c:v>
                </c:pt>
                <c:pt idx="55">
                  <c:v>485.13308542124958</c:v>
                </c:pt>
                <c:pt idx="56">
                  <c:v>485.12928234524628</c:v>
                </c:pt>
                <c:pt idx="57">
                  <c:v>485.12548769958704</c:v>
                </c:pt>
                <c:pt idx="58">
                  <c:v>485.12170180719767</c:v>
                </c:pt>
                <c:pt idx="59">
                  <c:v>485.11792497115778</c:v>
                </c:pt>
                <c:pt idx="60">
                  <c:v>485.11415747599511</c:v>
                </c:pt>
                <c:pt idx="61">
                  <c:v>485.1103995888775</c:v>
                </c:pt>
                <c:pt idx="62">
                  <c:v>485.10665156071104</c:v>
                </c:pt>
                <c:pt idx="63">
                  <c:v>485.10291362715378</c:v>
                </c:pt>
                <c:pt idx="64">
                  <c:v>485.09918600955262</c:v>
                </c:pt>
                <c:pt idx="65">
                  <c:v>485.09546891581016</c:v>
                </c:pt>
                <c:pt idx="66">
                  <c:v>485.09176254118768</c:v>
                </c:pt>
                <c:pt idx="67">
                  <c:v>485.08806706905051</c:v>
                </c:pt>
                <c:pt idx="68">
                  <c:v>485.08438267155935</c:v>
                </c:pt>
                <c:pt idx="69">
                  <c:v>485.0807095103138</c:v>
                </c:pt>
                <c:pt idx="70">
                  <c:v>485.07704773695076</c:v>
                </c:pt>
                <c:pt idx="71">
                  <c:v>485.07339749370209</c:v>
                </c:pt>
                <c:pt idx="72">
                  <c:v>485.06975891391482</c:v>
                </c:pt>
                <c:pt idx="73">
                  <c:v>485.0661321225366</c:v>
                </c:pt>
                <c:pt idx="74">
                  <c:v>485.06251723656919</c:v>
                </c:pt>
                <c:pt idx="75">
                  <c:v>485.05891436549331</c:v>
                </c:pt>
                <c:pt idx="76">
                  <c:v>485.05532361166524</c:v>
                </c:pt>
                <c:pt idx="77">
                  <c:v>485.05174507068949</c:v>
                </c:pt>
                <c:pt idx="78">
                  <c:v>485.04817883176781</c:v>
                </c:pt>
                <c:pt idx="79">
                  <c:v>485.04462497802649</c:v>
                </c:pt>
                <c:pt idx="80">
                  <c:v>485.04108358682453</c:v>
                </c:pt>
                <c:pt idx="81">
                  <c:v>485.03755473004259</c:v>
                </c:pt>
                <c:pt idx="82">
                  <c:v>485.03403847435527</c:v>
                </c:pt>
                <c:pt idx="83">
                  <c:v>485.0305348814876</c:v>
                </c:pt>
                <c:pt idx="84">
                  <c:v>485.02704400845602</c:v>
                </c:pt>
                <c:pt idx="85">
                  <c:v>485.02356590779647</c:v>
                </c:pt>
                <c:pt idx="86">
                  <c:v>485.0201006277789</c:v>
                </c:pt>
                <c:pt idx="87">
                  <c:v>485.01664821261016</c:v>
                </c:pt>
                <c:pt idx="88">
                  <c:v>485.01320870262572</c:v>
                </c:pt>
                <c:pt idx="89">
                  <c:v>485.00978213447064</c:v>
                </c:pt>
                <c:pt idx="90">
                  <c:v>485.00636854127094</c:v>
                </c:pt>
                <c:pt idx="91">
                  <c:v>485.00296795279587</c:v>
                </c:pt>
                <c:pt idx="92">
                  <c:v>484.9995803956117</c:v>
                </c:pt>
                <c:pt idx="93">
                  <c:v>484.99620589322689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F-4AB6-9917-99BFFD1E61F0}"/>
            </c:ext>
          </c:extLst>
        </c:ser>
        <c:ser>
          <c:idx val="1"/>
          <c:order val="1"/>
          <c:tx>
            <c:strRef>
              <c:f>二熟玉米!$G$33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二熟玉米!$G$34:$G$127</c:f>
              <c:numCache>
                <c:formatCode>General</c:formatCode>
                <c:ptCount val="94"/>
                <c:pt idx="0">
                  <c:v>485.27339999999998</c:v>
                </c:pt>
                <c:pt idx="1">
                  <c:v>485.28665690015907</c:v>
                </c:pt>
                <c:pt idx="2">
                  <c:v>485.29449301151885</c:v>
                </c:pt>
                <c:pt idx="3">
                  <c:v>485.30008954571997</c:v>
                </c:pt>
                <c:pt idx="4">
                  <c:v>485.30445167017047</c:v>
                </c:pt>
                <c:pt idx="5">
                  <c:v>485.30802953962569</c:v>
                </c:pt>
                <c:pt idx="6">
                  <c:v>485.31106426970166</c:v>
                </c:pt>
                <c:pt idx="7">
                  <c:v>485.31370026652195</c:v>
                </c:pt>
                <c:pt idx="8">
                  <c:v>485.31603093817262</c:v>
                </c:pt>
                <c:pt idx="9">
                  <c:v>485.31812021922076</c:v>
                </c:pt>
                <c:pt idx="10">
                  <c:v>485.32001381021587</c:v>
                </c:pt>
                <c:pt idx="11">
                  <c:v>485.32174552013413</c:v>
                </c:pt>
                <c:pt idx="12">
                  <c:v>485.32334106895723</c:v>
                </c:pt>
                <c:pt idx="13">
                  <c:v>485.32482048132374</c:v>
                </c:pt>
                <c:pt idx="14">
                  <c:v>485.32619965492592</c:v>
                </c:pt>
                <c:pt idx="15">
                  <c:v>485.32749142329072</c:v>
                </c:pt>
                <c:pt idx="16">
                  <c:v>485.32870629682731</c:v>
                </c:pt>
                <c:pt idx="17">
                  <c:v>485.32985299242273</c:v>
                </c:pt>
                <c:pt idx="18">
                  <c:v>485.33093882012668</c:v>
                </c:pt>
                <c:pt idx="19">
                  <c:v>485.33196997086117</c:v>
                </c:pt>
                <c:pt idx="20">
                  <c:v>485.33295173409516</c:v>
                </c:pt>
                <c:pt idx="21">
                  <c:v>485.33388866500303</c:v>
                </c:pt>
                <c:pt idx="22">
                  <c:v>485.33478471456067</c:v>
                </c:pt>
                <c:pt idx="23">
                  <c:v>485.33564333202679</c:v>
                </c:pt>
                <c:pt idx="24">
                  <c:v>485.33646754656132</c:v>
                </c:pt>
                <c:pt idx="25">
                  <c:v>485.33726003288132</c:v>
                </c:pt>
                <c:pt idx="26">
                  <c:v>485.33802316456143</c:v>
                </c:pt>
                <c:pt idx="27">
                  <c:v>485.33875905766985</c:v>
                </c:pt>
                <c:pt idx="28">
                  <c:v>485.33946960677025</c:v>
                </c:pt>
                <c:pt idx="29">
                  <c:v>485.34015651483878</c:v>
                </c:pt>
                <c:pt idx="30">
                  <c:v>485.34082131829098</c:v>
                </c:pt>
                <c:pt idx="31">
                  <c:v>485.34146540804784</c:v>
                </c:pt>
                <c:pt idx="32">
                  <c:v>485.34209004737056</c:v>
                </c:pt>
                <c:pt idx="33">
                  <c:v>485.3426963870416</c:v>
                </c:pt>
                <c:pt idx="34">
                  <c:v>485.34328547835213</c:v>
                </c:pt>
                <c:pt idx="35">
                  <c:v>485.34385828426605</c:v>
                </c:pt>
                <c:pt idx="36">
                  <c:v>485.34441568905964</c:v>
                </c:pt>
                <c:pt idx="37">
                  <c:v>485.3449585066794</c:v>
                </c:pt>
                <c:pt idx="38">
                  <c:v>485.34548748801888</c:v>
                </c:pt>
                <c:pt idx="39">
                  <c:v>485.34600332727626</c:v>
                </c:pt>
                <c:pt idx="40">
                  <c:v>485.34650666753055</c:v>
                </c:pt>
                <c:pt idx="41">
                  <c:v>485.34699810564746</c:v>
                </c:pt>
                <c:pt idx="42">
                  <c:v>485.34747819661033</c:v>
                </c:pt>
                <c:pt idx="43">
                  <c:v>485.34794745735485</c:v>
                </c:pt>
                <c:pt idx="44">
                  <c:v>485.3484063701743</c:v>
                </c:pt>
                <c:pt idx="45">
                  <c:v>485.34885538575196</c:v>
                </c:pt>
                <c:pt idx="46">
                  <c:v>485.34929492586826</c:v>
                </c:pt>
                <c:pt idx="47">
                  <c:v>485.34972538582412</c:v>
                </c:pt>
                <c:pt idx="48">
                  <c:v>485.35014713661548</c:v>
                </c:pt>
                <c:pt idx="49">
                  <c:v>485.35056052688844</c:v>
                </c:pt>
                <c:pt idx="50">
                  <c:v>485.35096588470219</c:v>
                </c:pt>
                <c:pt idx="51">
                  <c:v>485.35136351912047</c:v>
                </c:pt>
                <c:pt idx="52">
                  <c:v>485.35175372165281</c:v>
                </c:pt>
                <c:pt idx="53">
                  <c:v>485.35213676756103</c:v>
                </c:pt>
                <c:pt idx="54">
                  <c:v>485.35251291704657</c:v>
                </c:pt>
                <c:pt idx="55">
                  <c:v>485.35288241633094</c:v>
                </c:pt>
                <c:pt idx="56">
                  <c:v>485.35324549864123</c:v>
                </c:pt>
                <c:pt idx="57">
                  <c:v>485.35360238510987</c:v>
                </c:pt>
                <c:pt idx="58">
                  <c:v>485.35395328559804</c:v>
                </c:pt>
                <c:pt idx="59">
                  <c:v>485.35429839945004</c:v>
                </c:pt>
                <c:pt idx="60">
                  <c:v>485.35463791618548</c:v>
                </c:pt>
                <c:pt idx="61">
                  <c:v>485.35497201613526</c:v>
                </c:pt>
                <c:pt idx="62">
                  <c:v>485.35530087102728</c:v>
                </c:pt>
                <c:pt idx="63">
                  <c:v>485.35562464452568</c:v>
                </c:pt>
                <c:pt idx="64">
                  <c:v>485.35594349272895</c:v>
                </c:pt>
                <c:pt idx="65">
                  <c:v>485.35625756462957</c:v>
                </c:pt>
                <c:pt idx="66">
                  <c:v>485.35656700253963</c:v>
                </c:pt>
                <c:pt idx="67">
                  <c:v>485.3568719424851</c:v>
                </c:pt>
                <c:pt idx="68">
                  <c:v>485.35717251457083</c:v>
                </c:pt>
                <c:pt idx="69">
                  <c:v>485.35746884332031</c:v>
                </c:pt>
                <c:pt idx="70">
                  <c:v>485.35776104799038</c:v>
                </c:pt>
                <c:pt idx="71">
                  <c:v>485.35804924286504</c:v>
                </c:pt>
                <c:pt idx="72">
                  <c:v>485.35833353752815</c:v>
                </c:pt>
                <c:pt idx="73">
                  <c:v>485.35861403711829</c:v>
                </c:pt>
                <c:pt idx="74">
                  <c:v>485.35889084256627</c:v>
                </c:pt>
                <c:pt idx="75">
                  <c:v>485.35916405081707</c:v>
                </c:pt>
                <c:pt idx="76">
                  <c:v>485.35943375503734</c:v>
                </c:pt>
                <c:pt idx="77">
                  <c:v>485.35970004480936</c:v>
                </c:pt>
                <c:pt idx="78">
                  <c:v>485.35996300631302</c:v>
                </c:pt>
                <c:pt idx="79">
                  <c:v>485.3602227224963</c:v>
                </c:pt>
                <c:pt idx="80">
                  <c:v>485.36047927323477</c:v>
                </c:pt>
                <c:pt idx="81">
                  <c:v>485.36073273548209</c:v>
                </c:pt>
                <c:pt idx="82">
                  <c:v>485.36098318341078</c:v>
                </c:pt>
                <c:pt idx="83">
                  <c:v>485.36123068854499</c:v>
                </c:pt>
                <c:pt idx="84">
                  <c:v>485.36147531988524</c:v>
                </c:pt>
                <c:pt idx="85">
                  <c:v>485.36171714402582</c:v>
                </c:pt>
                <c:pt idx="86">
                  <c:v>485.36195622526577</c:v>
                </c:pt>
                <c:pt idx="87">
                  <c:v>485.36219262571319</c:v>
                </c:pt>
                <c:pt idx="88">
                  <c:v>485.36242640538381</c:v>
                </c:pt>
                <c:pt idx="89">
                  <c:v>485.36265762229408</c:v>
                </c:pt>
                <c:pt idx="90">
                  <c:v>485.36288633254929</c:v>
                </c:pt>
                <c:pt idx="91">
                  <c:v>485.36311259042645</c:v>
                </c:pt>
                <c:pt idx="92">
                  <c:v>485.3633364484532</c:v>
                </c:pt>
                <c:pt idx="93">
                  <c:v>485.36355795748216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F-4AB6-9917-99BFFD1E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191356809565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二熟小麦!$E$28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二熟小麦!$E$29:$E$89</c:f>
              <c:numCache>
                <c:formatCode>General</c:formatCode>
                <c:ptCount val="61"/>
                <c:pt idx="0">
                  <c:v>420.27996027877538</c:v>
                </c:pt>
                <c:pt idx="1">
                  <c:v>420.31706356637312</c:v>
                </c:pt>
                <c:pt idx="2">
                  <c:v>420.33463356183432</c:v>
                </c:pt>
                <c:pt idx="3">
                  <c:v>420.34391166495163</c:v>
                </c:pt>
                <c:pt idx="4">
                  <c:v>420.34855185100224</c:v>
                </c:pt>
                <c:pt idx="5">
                  <c:v>420.3502244603207</c:v>
                </c:pt>
                <c:pt idx="6">
                  <c:v>420.34983935668828</c:v>
                </c:pt>
                <c:pt idx="7">
                  <c:v>420.34794942593419</c:v>
                </c:pt>
                <c:pt idx="8">
                  <c:v>420.34491691232148</c:v>
                </c:pt>
                <c:pt idx="9">
                  <c:v>420.34099262169445</c:v>
                </c:pt>
                <c:pt idx="10">
                  <c:v>420.33635769358665</c:v>
                </c:pt>
                <c:pt idx="11">
                  <c:v>420.3311473889284</c:v>
                </c:pt>
                <c:pt idx="12">
                  <c:v>420.32546547295061</c:v>
                </c:pt>
                <c:pt idx="13">
                  <c:v>420.31939334113468</c:v>
                </c:pt>
                <c:pt idx="14">
                  <c:v>420.31299604399328</c:v>
                </c:pt>
                <c:pt idx="15">
                  <c:v>420.30632639902046</c:v>
                </c:pt>
                <c:pt idx="16">
                  <c:v>420.29942787767288</c:v>
                </c:pt>
                <c:pt idx="17">
                  <c:v>420.29233668233553</c:v>
                </c:pt>
                <c:pt idx="18">
                  <c:v>420.28508327261045</c:v>
                </c:pt>
                <c:pt idx="19">
                  <c:v>420.27769350806369</c:v>
                </c:pt>
                <c:pt idx="20">
                  <c:v>420.27018951807776</c:v>
                </c:pt>
                <c:pt idx="21">
                  <c:v>420.26259037382243</c:v>
                </c:pt>
                <c:pt idx="22">
                  <c:v>420.25491261428351</c:v>
                </c:pt>
                <c:pt idx="23">
                  <c:v>420.24717066300275</c:v>
                </c:pt>
                <c:pt idx="24">
                  <c:v>420.23937716183951</c:v>
                </c:pt>
                <c:pt idx="25">
                  <c:v>420.23154324093525</c:v>
                </c:pt>
                <c:pt idx="26">
                  <c:v>420.22367873906273</c:v>
                </c:pt>
                <c:pt idx="27">
                  <c:v>420.21579238498191</c:v>
                </c:pt>
                <c:pt idx="28">
                  <c:v>420.20789194785357</c:v>
                </c:pt>
                <c:pt idx="29">
                  <c:v>420.19998436287722</c:v>
                </c:pt>
                <c:pt idx="30">
                  <c:v>420.19207583692918</c:v>
                </c:pt>
                <c:pt idx="31">
                  <c:v>420.18417193792828</c:v>
                </c:pt>
                <c:pt idx="32">
                  <c:v>420.17627767087015</c:v>
                </c:pt>
                <c:pt idx="33">
                  <c:v>420.1683975428636</c:v>
                </c:pt>
                <c:pt idx="34">
                  <c:v>420.16053561903931</c:v>
                </c:pt>
                <c:pt idx="35">
                  <c:v>420.15269557083673</c:v>
                </c:pt>
                <c:pt idx="36">
                  <c:v>420.1448807178935</c:v>
                </c:pt>
                <c:pt idx="37">
                  <c:v>420.13709406453484</c:v>
                </c:pt>
                <c:pt idx="38">
                  <c:v>420.12933833168444</c:v>
                </c:pt>
                <c:pt idx="39">
                  <c:v>420.12161598487444</c:v>
                </c:pt>
                <c:pt idx="40">
                  <c:v>420.1139292589171</c:v>
                </c:pt>
                <c:pt idx="41">
                  <c:v>420.10628017970851</c:v>
                </c:pt>
                <c:pt idx="42">
                  <c:v>420.09867058355809</c:v>
                </c:pt>
                <c:pt idx="43">
                  <c:v>420.09110213437583</c:v>
                </c:pt>
                <c:pt idx="44">
                  <c:v>420.08357633899789</c:v>
                </c:pt>
                <c:pt idx="45">
                  <c:v>420.07609456088943</c:v>
                </c:pt>
                <c:pt idx="46">
                  <c:v>420.06865803242761</c:v>
                </c:pt>
                <c:pt idx="47">
                  <c:v>420.0612678659387</c:v>
                </c:pt>
                <c:pt idx="48">
                  <c:v>420.05392506363961</c:v>
                </c:pt>
                <c:pt idx="49">
                  <c:v>420.04663052661175</c:v>
                </c:pt>
                <c:pt idx="50">
                  <c:v>420.03938506291871</c:v>
                </c:pt>
                <c:pt idx="51">
                  <c:v>420.03218939496514</c:v>
                </c:pt>
                <c:pt idx="52">
                  <c:v>420.02504416617973</c:v>
                </c:pt>
                <c:pt idx="53">
                  <c:v>420.01794994709667</c:v>
                </c:pt>
                <c:pt idx="54">
                  <c:v>420.01090724089863</c:v>
                </c:pt>
                <c:pt idx="55">
                  <c:v>420.00391648847864</c:v>
                </c:pt>
                <c:pt idx="56">
                  <c:v>419.99697807306899</c:v>
                </c:pt>
                <c:pt idx="57">
                  <c:v>419.99009232448219</c:v>
                </c:pt>
                <c:pt idx="58">
                  <c:v>419.98325952300115</c:v>
                </c:pt>
                <c:pt idx="59">
                  <c:v>419.97647990295343</c:v>
                </c:pt>
                <c:pt idx="60">
                  <c:v>419.96975365599985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D-49C7-9551-E9FB9B5A0991}"/>
            </c:ext>
          </c:extLst>
        </c:ser>
        <c:ser>
          <c:idx val="1"/>
          <c:order val="1"/>
          <c:tx>
            <c:strRef>
              <c:f>二熟小麦!$F$28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二熟小麦!$F$29:$F$89</c:f>
              <c:numCache>
                <c:formatCode>General</c:formatCode>
                <c:ptCount val="61"/>
                <c:pt idx="0">
                  <c:v>420.29090000000002</c:v>
                </c:pt>
                <c:pt idx="1">
                  <c:v>420.24419854528816</c:v>
                </c:pt>
                <c:pt idx="2">
                  <c:v>420.21789765051983</c:v>
                </c:pt>
                <c:pt idx="3">
                  <c:v>420.19967811644852</c:v>
                </c:pt>
                <c:pt idx="4">
                  <c:v>420.18579291495746</c:v>
                </c:pt>
                <c:pt idx="5">
                  <c:v>420.1746055117261</c:v>
                </c:pt>
                <c:pt idx="6">
                  <c:v>420.16525588049365</c:v>
                </c:pt>
                <c:pt idx="7">
                  <c:v>420.15723685640012</c:v>
                </c:pt>
                <c:pt idx="8">
                  <c:v>420.15022464406923</c:v>
                </c:pt>
                <c:pt idx="9">
                  <c:v>420.14400011401762</c:v>
                </c:pt>
                <c:pt idx="10">
                  <c:v>420.13840819189363</c:v>
                </c:pt>
                <c:pt idx="11">
                  <c:v>420.13333517879158</c:v>
                </c:pt>
                <c:pt idx="12">
                  <c:v>420.12869527884641</c:v>
                </c:pt>
                <c:pt idx="13">
                  <c:v>420.12442218893875</c:v>
                </c:pt>
                <c:pt idx="14">
                  <c:v>420.12046362963235</c:v>
                </c:pt>
                <c:pt idx="15">
                  <c:v>420.11677766493574</c:v>
                </c:pt>
                <c:pt idx="16">
                  <c:v>420.11333015264916</c:v>
                </c:pt>
                <c:pt idx="17">
                  <c:v>420.11009293312145</c:v>
                </c:pt>
                <c:pt idx="18">
                  <c:v>420.10704251415933</c:v>
                </c:pt>
                <c:pt idx="19">
                  <c:v>420.10415909767818</c:v>
                </c:pt>
                <c:pt idx="20">
                  <c:v>420.1014258469358</c:v>
                </c:pt>
                <c:pt idx="21">
                  <c:v>420.09882832645201</c:v>
                </c:pt>
                <c:pt idx="22">
                  <c:v>420.0963540680475</c:v>
                </c:pt>
                <c:pt idx="23">
                  <c:v>420.09399223044159</c:v>
                </c:pt>
                <c:pt idx="24">
                  <c:v>420.09173332924104</c:v>
                </c:pt>
                <c:pt idx="25">
                  <c:v>420.08956902057355</c:v>
                </c:pt>
                <c:pt idx="26">
                  <c:v>420.08749192608593</c:v>
                </c:pt>
                <c:pt idx="27">
                  <c:v>420.08549549018068</c:v>
                </c:pt>
                <c:pt idx="28">
                  <c:v>420.08357386263077</c:v>
                </c:pt>
                <c:pt idx="29">
                  <c:v>420.0817218013525</c:v>
                </c:pt>
                <c:pt idx="30">
                  <c:v>420.07993459132842</c:v>
                </c:pt>
                <c:pt idx="31">
                  <c:v>420.07820797656922</c:v>
                </c:pt>
                <c:pt idx="32">
                  <c:v>420.0765381026817</c:v>
                </c:pt>
                <c:pt idx="33">
                  <c:v>420.0749214681216</c:v>
                </c:pt>
                <c:pt idx="34">
                  <c:v>420.07335488260514</c:v>
                </c:pt>
                <c:pt idx="35">
                  <c:v>420.07183543145504</c:v>
                </c:pt>
                <c:pt idx="36">
                  <c:v>420.07036044489564</c:v>
                </c:pt>
                <c:pt idx="37">
                  <c:v>420.0689274714959</c:v>
                </c:pt>
                <c:pt idx="38">
                  <c:v>420.0675342551072</c:v>
                </c:pt>
                <c:pt idx="39">
                  <c:v>420.06617871475896</c:v>
                </c:pt>
                <c:pt idx="40">
                  <c:v>420.06485892706917</c:v>
                </c:pt>
                <c:pt idx="41">
                  <c:v>420.06357311080234</c:v>
                </c:pt>
                <c:pt idx="42">
                  <c:v>420.06231961326802</c:v>
                </c:pt>
                <c:pt idx="43">
                  <c:v>420.06109689830379</c:v>
                </c:pt>
                <c:pt idx="44">
                  <c:v>420.05990353562589</c:v>
                </c:pt>
                <c:pt idx="45">
                  <c:v>420.0587381913661</c:v>
                </c:pt>
                <c:pt idx="46">
                  <c:v>420.05759961963969</c:v>
                </c:pt>
                <c:pt idx="47">
                  <c:v>420.05648665501218</c:v>
                </c:pt>
                <c:pt idx="48">
                  <c:v>420.05539820575382</c:v>
                </c:pt>
                <c:pt idx="49">
                  <c:v>420.05433324778375</c:v>
                </c:pt>
                <c:pt idx="50">
                  <c:v>420.05329081922241</c:v>
                </c:pt>
                <c:pt idx="51">
                  <c:v>420.05227001547951</c:v>
                </c:pt>
                <c:pt idx="52">
                  <c:v>420.05126998481586</c:v>
                </c:pt>
                <c:pt idx="53">
                  <c:v>420.05028992432602</c:v>
                </c:pt>
                <c:pt idx="54">
                  <c:v>420.04932907629399</c:v>
                </c:pt>
                <c:pt idx="55">
                  <c:v>420.04838672488182</c:v>
                </c:pt>
                <c:pt idx="56">
                  <c:v>420.047462193115</c:v>
                </c:pt>
                <c:pt idx="57">
                  <c:v>420.04655484013387</c:v>
                </c:pt>
                <c:pt idx="58">
                  <c:v>420.04566405868235</c:v>
                </c:pt>
                <c:pt idx="59">
                  <c:v>420.0447892728115</c:v>
                </c:pt>
                <c:pt idx="60">
                  <c:v>420.04392993577443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D-49C7-9551-E9FB9B5A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水稻弹性!$E$25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水稻弹性!$E$26:$E$189</c:f>
              <c:numCache>
                <c:formatCode>General</c:formatCode>
                <c:ptCount val="164"/>
                <c:pt idx="0">
                  <c:v>488.86210200133399</c:v>
                </c:pt>
                <c:pt idx="1">
                  <c:v>488.83058026462277</c:v>
                </c:pt>
                <c:pt idx="2">
                  <c:v>488.81339392496051</c:v>
                </c:pt>
                <c:pt idx="3">
                  <c:v>488.80193194402233</c:v>
                </c:pt>
                <c:pt idx="4">
                  <c:v>488.79355506079645</c:v>
                </c:pt>
                <c:pt idx="5">
                  <c:v>488.78710509798015</c:v>
                </c:pt>
                <c:pt idx="6">
                  <c:v>488.78197135136446</c:v>
                </c:pt>
                <c:pt idx="7">
                  <c:v>488.77779275351594</c:v>
                </c:pt>
                <c:pt idx="8">
                  <c:v>488.77433831382325</c:v>
                </c:pt>
                <c:pt idx="9">
                  <c:v>488.77145145155794</c:v>
                </c:pt>
                <c:pt idx="10">
                  <c:v>488.76902120805676</c:v>
                </c:pt>
                <c:pt idx="11">
                  <c:v>488.76696613942477</c:v>
                </c:pt>
                <c:pt idx="12">
                  <c:v>488.76522473276867</c:v>
                </c:pt>
                <c:pt idx="13">
                  <c:v>488.7637494149314</c:v>
                </c:pt>
                <c:pt idx="14">
                  <c:v>488.76250265160189</c:v>
                </c:pt>
                <c:pt idx="15">
                  <c:v>488.76145431940967</c:v>
                </c:pt>
                <c:pt idx="16">
                  <c:v>488.76057988351158</c:v>
                </c:pt>
                <c:pt idx="17">
                  <c:v>488.75985910181453</c:v>
                </c:pt>
                <c:pt idx="18">
                  <c:v>488.75927508339055</c:v>
                </c:pt>
                <c:pt idx="19">
                  <c:v>488.75881359106529</c:v>
                </c:pt>
                <c:pt idx="20">
                  <c:v>488.75846251603872</c:v>
                </c:pt>
                <c:pt idx="21">
                  <c:v>488.75821147607655</c:v>
                </c:pt>
                <c:pt idx="22">
                  <c:v>488.75805150401078</c:v>
                </c:pt>
                <c:pt idx="23">
                  <c:v>488.75797480327572</c:v>
                </c:pt>
                <c:pt idx="24">
                  <c:v>488.75797455390762</c:v>
                </c:pt>
                <c:pt idx="25">
                  <c:v>488.75804475702381</c:v>
                </c:pt>
                <c:pt idx="26">
                  <c:v>488.75818010898564</c:v>
                </c:pt>
                <c:pt idx="27">
                  <c:v>488.75837589870827</c:v>
                </c:pt>
                <c:pt idx="28">
                  <c:v>488.7586279231985</c:v>
                </c:pt>
                <c:pt idx="29">
                  <c:v>488.75893241757677</c:v>
                </c:pt>
                <c:pt idx="30">
                  <c:v>488.75928599670823</c:v>
                </c:pt>
                <c:pt idx="31">
                  <c:v>488.75968560620908</c:v>
                </c:pt>
                <c:pt idx="32">
                  <c:v>488.76012848108201</c:v>
                </c:pt>
                <c:pt idx="33">
                  <c:v>488.76061211059971</c:v>
                </c:pt>
                <c:pt idx="34">
                  <c:v>488.76113420834048</c:v>
                </c:pt>
                <c:pt idx="35">
                  <c:v>488.76169268649591</c:v>
                </c:pt>
                <c:pt idx="36">
                  <c:v>488.76228563374167</c:v>
                </c:pt>
                <c:pt idx="37">
                  <c:v>488.76291129609581</c:v>
                </c:pt>
                <c:pt idx="38">
                  <c:v>488.76356806029412</c:v>
                </c:pt>
                <c:pt idx="39">
                  <c:v>488.76425443929656</c:v>
                </c:pt>
                <c:pt idx="40">
                  <c:v>488.7649690596059</c:v>
                </c:pt>
                <c:pt idx="41">
                  <c:v>488.76571065013354</c:v>
                </c:pt>
                <c:pt idx="42">
                  <c:v>488.76647803239263</c:v>
                </c:pt>
                <c:pt idx="43">
                  <c:v>488.76727011183277</c:v>
                </c:pt>
                <c:pt idx="44">
                  <c:v>488.76808587016086</c:v>
                </c:pt>
                <c:pt idx="45">
                  <c:v>488.76892435851772</c:v>
                </c:pt>
                <c:pt idx="46">
                  <c:v>488.76978469139732</c:v>
                </c:pt>
                <c:pt idx="47">
                  <c:v>488.77066604121489</c:v>
                </c:pt>
                <c:pt idx="48">
                  <c:v>488.771567633443</c:v>
                </c:pt>
                <c:pt idx="49">
                  <c:v>488.77248874224495</c:v>
                </c:pt>
                <c:pt idx="50">
                  <c:v>488.77342868654682</c:v>
                </c:pt>
                <c:pt idx="51">
                  <c:v>488.77438682649591</c:v>
                </c:pt>
                <c:pt idx="52">
                  <c:v>488.77536256026121</c:v>
                </c:pt>
                <c:pt idx="53">
                  <c:v>488.77635532113698</c:v>
                </c:pt>
                <c:pt idx="54">
                  <c:v>488.77736457491591</c:v>
                </c:pt>
                <c:pt idx="55">
                  <c:v>488.77838981750216</c:v>
                </c:pt>
                <c:pt idx="56">
                  <c:v>488.77943057273859</c:v>
                </c:pt>
                <c:pt idx="57">
                  <c:v>488.78048639042578</c:v>
                </c:pt>
                <c:pt idx="58">
                  <c:v>488.78155684451241</c:v>
                </c:pt>
                <c:pt idx="59">
                  <c:v>488.78264153144073</c:v>
                </c:pt>
                <c:pt idx="60">
                  <c:v>488.78374006862958</c:v>
                </c:pt>
                <c:pt idx="61">
                  <c:v>488.78485209308371</c:v>
                </c:pt>
                <c:pt idx="62">
                  <c:v>488.78597726011503</c:v>
                </c:pt>
                <c:pt idx="63">
                  <c:v>488.78711524216675</c:v>
                </c:pt>
                <c:pt idx="64">
                  <c:v>488.78826572772971</c:v>
                </c:pt>
                <c:pt idx="65">
                  <c:v>488.78942842034252</c:v>
                </c:pt>
                <c:pt idx="66">
                  <c:v>488.7906030376684</c:v>
                </c:pt>
                <c:pt idx="67">
                  <c:v>488.79178931064126</c:v>
                </c:pt>
                <c:pt idx="68">
                  <c:v>488.79298698267473</c:v>
                </c:pt>
                <c:pt idx="69">
                  <c:v>488.7941958089296</c:v>
                </c:pt>
                <c:pt idx="70">
                  <c:v>488.79541555563361</c:v>
                </c:pt>
                <c:pt idx="71">
                  <c:v>488.79664599944948</c:v>
                </c:pt>
                <c:pt idx="72">
                  <c:v>488.79788692688749</c:v>
                </c:pt>
                <c:pt idx="73">
                  <c:v>488.79913813375856</c:v>
                </c:pt>
                <c:pt idx="74">
                  <c:v>488.80039942466431</c:v>
                </c:pt>
                <c:pt idx="75">
                  <c:v>488.80167061252189</c:v>
                </c:pt>
                <c:pt idx="76">
                  <c:v>488.80295151812015</c:v>
                </c:pt>
                <c:pt idx="77">
                  <c:v>488.80424196970489</c:v>
                </c:pt>
                <c:pt idx="78">
                  <c:v>488.80554180259077</c:v>
                </c:pt>
                <c:pt idx="79">
                  <c:v>488.80685085879844</c:v>
                </c:pt>
                <c:pt idx="80">
                  <c:v>488.80816898671446</c:v>
                </c:pt>
                <c:pt idx="81">
                  <c:v>488.80949604077193</c:v>
                </c:pt>
                <c:pt idx="82">
                  <c:v>488.81083188115156</c:v>
                </c:pt>
                <c:pt idx="83">
                  <c:v>488.81217637350051</c:v>
                </c:pt>
                <c:pt idx="84">
                  <c:v>488.81352938866792</c:v>
                </c:pt>
                <c:pt idx="85">
                  <c:v>488.81489080245689</c:v>
                </c:pt>
                <c:pt idx="86">
                  <c:v>488.81626049539017</c:v>
                </c:pt>
                <c:pt idx="87">
                  <c:v>488.81763835249023</c:v>
                </c:pt>
                <c:pt idx="88">
                  <c:v>488.81902426307136</c:v>
                </c:pt>
                <c:pt idx="89">
                  <c:v>488.82041812054416</c:v>
                </c:pt>
                <c:pt idx="90">
                  <c:v>488.82181982223034</c:v>
                </c:pt>
                <c:pt idx="91">
                  <c:v>488.82322926918846</c:v>
                </c:pt>
                <c:pt idx="92">
                  <c:v>488.82464636604902</c:v>
                </c:pt>
                <c:pt idx="93">
                  <c:v>488.82607102085814</c:v>
                </c:pt>
                <c:pt idx="94">
                  <c:v>488.8275031449304</c:v>
                </c:pt>
                <c:pt idx="95">
                  <c:v>488.82894265270892</c:v>
                </c:pt>
                <c:pt idx="96">
                  <c:v>488.83038946163299</c:v>
                </c:pt>
                <c:pt idx="97">
                  <c:v>488.83184349201275</c:v>
                </c:pt>
                <c:pt idx="98">
                  <c:v>488.83330466691018</c:v>
                </c:pt>
                <c:pt idx="99">
                  <c:v>488.83477291202627</c:v>
                </c:pt>
                <c:pt idx="100">
                  <c:v>488.83624815559375</c:v>
                </c:pt>
                <c:pt idx="101">
                  <c:v>488.83773032827548</c:v>
                </c:pt>
                <c:pt idx="102">
                  <c:v>488.83921936306774</c:v>
                </c:pt>
                <c:pt idx="103">
                  <c:v>488.84071519520808</c:v>
                </c:pt>
                <c:pt idx="104">
                  <c:v>488.84221776208796</c:v>
                </c:pt>
                <c:pt idx="105">
                  <c:v>488.84372700316959</c:v>
                </c:pt>
                <c:pt idx="106">
                  <c:v>488.84524285990648</c:v>
                </c:pt>
                <c:pt idx="107">
                  <c:v>488.84676527566796</c:v>
                </c:pt>
                <c:pt idx="108">
                  <c:v>488.84829419566745</c:v>
                </c:pt>
                <c:pt idx="109">
                  <c:v>488.8498295668935</c:v>
                </c:pt>
                <c:pt idx="110">
                  <c:v>488.85137133804443</c:v>
                </c:pt>
                <c:pt idx="111">
                  <c:v>488.85291945946608</c:v>
                </c:pt>
                <c:pt idx="112">
                  <c:v>488.85447388309194</c:v>
                </c:pt>
                <c:pt idx="113">
                  <c:v>488.85603456238624</c:v>
                </c:pt>
                <c:pt idx="114">
                  <c:v>488.85760145228954</c:v>
                </c:pt>
                <c:pt idx="115">
                  <c:v>488.85917450916685</c:v>
                </c:pt>
                <c:pt idx="116">
                  <c:v>488.86075369075763</c:v>
                </c:pt>
                <c:pt idx="117">
                  <c:v>488.8623389561285</c:v>
                </c:pt>
                <c:pt idx="118">
                  <c:v>488.86393026562735</c:v>
                </c:pt>
                <c:pt idx="119">
                  <c:v>488.86552758084019</c:v>
                </c:pt>
                <c:pt idx="120">
                  <c:v>488.86713086454904</c:v>
                </c:pt>
                <c:pt idx="121">
                  <c:v>488.86874008069202</c:v>
                </c:pt>
                <c:pt idx="122">
                  <c:v>488.87035519432516</c:v>
                </c:pt>
                <c:pt idx="123">
                  <c:v>488.87197617158557</c:v>
                </c:pt>
                <c:pt idx="124">
                  <c:v>488.87360297965614</c:v>
                </c:pt>
                <c:pt idx="125">
                  <c:v>488.87523558673183</c:v>
                </c:pt>
                <c:pt idx="126">
                  <c:v>488.8768739619872</c:v>
                </c:pt>
                <c:pt idx="127">
                  <c:v>488.87851807554534</c:v>
                </c:pt>
                <c:pt idx="128">
                  <c:v>488.88016789844767</c:v>
                </c:pt>
                <c:pt idx="129">
                  <c:v>488.88182340262574</c:v>
                </c:pt>
                <c:pt idx="130">
                  <c:v>488.88348456087306</c:v>
                </c:pt>
                <c:pt idx="131">
                  <c:v>488.88515134681899</c:v>
                </c:pt>
                <c:pt idx="132">
                  <c:v>488.88682373490309</c:v>
                </c:pt>
                <c:pt idx="133">
                  <c:v>488.88850170035056</c:v>
                </c:pt>
                <c:pt idx="134">
                  <c:v>488.89018521914863</c:v>
                </c:pt>
                <c:pt idx="135">
                  <c:v>488.89187426802386</c:v>
                </c:pt>
                <c:pt idx="136">
                  <c:v>488.89356882442053</c:v>
                </c:pt>
                <c:pt idx="137">
                  <c:v>488.89526886647911</c:v>
                </c:pt>
                <c:pt idx="138">
                  <c:v>488.89697437301641</c:v>
                </c:pt>
                <c:pt idx="139">
                  <c:v>488.8986853235059</c:v>
                </c:pt>
                <c:pt idx="140">
                  <c:v>488.90040169805889</c:v>
                </c:pt>
                <c:pt idx="141">
                  <c:v>488.90212347740641</c:v>
                </c:pt>
                <c:pt idx="142">
                  <c:v>488.90385064288165</c:v>
                </c:pt>
                <c:pt idx="143">
                  <c:v>488.90558317640335</c:v>
                </c:pt>
                <c:pt idx="144">
                  <c:v>488.9073210604592</c:v>
                </c:pt>
                <c:pt idx="145">
                  <c:v>488.90906427809034</c:v>
                </c:pt>
                <c:pt idx="146">
                  <c:v>488.91081281287632</c:v>
                </c:pt>
                <c:pt idx="147">
                  <c:v>488.91256664892018</c:v>
                </c:pt>
                <c:pt idx="148">
                  <c:v>488.91432577083458</c:v>
                </c:pt>
                <c:pt idx="149">
                  <c:v>488.91609016372809</c:v>
                </c:pt>
                <c:pt idx="150">
                  <c:v>488.91785981319214</c:v>
                </c:pt>
                <c:pt idx="151">
                  <c:v>488.91963470528799</c:v>
                </c:pt>
                <c:pt idx="152">
                  <c:v>488.92141482653471</c:v>
                </c:pt>
                <c:pt idx="153">
                  <c:v>488.92320016389738</c:v>
                </c:pt>
                <c:pt idx="154">
                  <c:v>488.92499070477527</c:v>
                </c:pt>
                <c:pt idx="155">
                  <c:v>488.92678643699088</c:v>
                </c:pt>
                <c:pt idx="156">
                  <c:v>488.92858734877939</c:v>
                </c:pt>
                <c:pt idx="157">
                  <c:v>488.9303934287779</c:v>
                </c:pt>
                <c:pt idx="158">
                  <c:v>488.93220466601571</c:v>
                </c:pt>
                <c:pt idx="159">
                  <c:v>488.93402104990435</c:v>
                </c:pt>
                <c:pt idx="160">
                  <c:v>488.93584257022832</c:v>
                </c:pt>
                <c:pt idx="161">
                  <c:v>488.93766921713575</c:v>
                </c:pt>
                <c:pt idx="162">
                  <c:v>488.93950098112975</c:v>
                </c:pt>
                <c:pt idx="163">
                  <c:v>488.94133785305991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3-4A78-A581-F94AB45B3378}"/>
            </c:ext>
          </c:extLst>
        </c:ser>
        <c:ser>
          <c:idx val="1"/>
          <c:order val="1"/>
          <c:tx>
            <c:strRef>
              <c:f>水稻弹性!$F$25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水稻弹性!$F$26:$F$189</c:f>
              <c:numCache>
                <c:formatCode>General</c:formatCode>
                <c:ptCount val="164"/>
                <c:pt idx="0">
                  <c:v>488.86009999999999</c:v>
                </c:pt>
                <c:pt idx="1">
                  <c:v>488.82536702487175</c:v>
                </c:pt>
                <c:pt idx="2">
                  <c:v>488.80561150128466</c:v>
                </c:pt>
                <c:pt idx="3">
                  <c:v>488.79184042930478</c:v>
                </c:pt>
                <c:pt idx="4">
                  <c:v>488.78129703143912</c:v>
                </c:pt>
                <c:pt idx="5">
                  <c:v>488.77277107382707</c:v>
                </c:pt>
                <c:pt idx="6">
                  <c:v>488.76562407218341</c:v>
                </c:pt>
                <c:pt idx="7">
                  <c:v>488.75947831214773</c:v>
                </c:pt>
                <c:pt idx="8">
                  <c:v>488.75409199906164</c:v>
                </c:pt>
                <c:pt idx="9">
                  <c:v>488.74930111785795</c:v>
                </c:pt>
                <c:pt idx="10">
                  <c:v>488.74498935984593</c:v>
                </c:pt>
                <c:pt idx="11">
                  <c:v>488.74107129211961</c:v>
                </c:pt>
                <c:pt idx="12">
                  <c:v>488.73748234076498</c:v>
                </c:pt>
                <c:pt idx="13">
                  <c:v>488.73417252710624</c:v>
                </c:pt>
                <c:pt idx="14">
                  <c:v>488.73110238817503</c:v>
                </c:pt>
                <c:pt idx="15">
                  <c:v>488.72824022760102</c:v>
                </c:pt>
                <c:pt idx="16">
                  <c:v>488.72556020853006</c:v>
                </c:pt>
                <c:pt idx="17">
                  <c:v>488.72304099719338</c:v>
                </c:pt>
                <c:pt idx="18">
                  <c:v>488.72066477691374</c:v>
                </c:pt>
                <c:pt idx="19">
                  <c:v>488.71841651754738</c:v>
                </c:pt>
                <c:pt idx="20">
                  <c:v>488.7162834249396</c:v>
                </c:pt>
                <c:pt idx="21">
                  <c:v>488.71425451971919</c:v>
                </c:pt>
                <c:pt idx="22">
                  <c:v>488.71232031064278</c:v>
                </c:pt>
                <c:pt idx="23">
                  <c:v>488.71047253814169</c:v>
                </c:pt>
                <c:pt idx="24">
                  <c:v>488.70870397073224</c:v>
                </c:pt>
                <c:pt idx="25">
                  <c:v>488.70700824174526</c:v>
                </c:pt>
                <c:pt idx="26">
                  <c:v>488.70537971716925</c:v>
                </c:pt>
                <c:pt idx="27">
                  <c:v>488.70381338776201</c:v>
                </c:pt>
                <c:pt idx="28">
                  <c:v>488.70230478027759</c:v>
                </c:pt>
                <c:pt idx="29">
                  <c:v>488.70084988388987</c:v>
                </c:pt>
                <c:pt idx="30">
                  <c:v>488.69944508879701</c:v>
                </c:pt>
                <c:pt idx="31">
                  <c:v>488.69808713466796</c:v>
                </c:pt>
                <c:pt idx="32">
                  <c:v>488.69677306709877</c:v>
                </c:pt>
                <c:pt idx="33">
                  <c:v>488.69550020063269</c:v>
                </c:pt>
                <c:pt idx="34">
                  <c:v>488.69426608719203</c:v>
                </c:pt>
                <c:pt idx="35">
                  <c:v>488.69306848900072</c:v>
                </c:pt>
                <c:pt idx="36">
                  <c:v>488.69190535525252</c:v>
                </c:pt>
                <c:pt idx="37">
                  <c:v>488.69077480192095</c:v>
                </c:pt>
                <c:pt idx="38">
                  <c:v>488.68967509421742</c:v>
                </c:pt>
                <c:pt idx="39">
                  <c:v>488.68860463129124</c:v>
                </c:pt>
                <c:pt idx="40">
                  <c:v>488.68756193283787</c:v>
                </c:pt>
                <c:pt idx="41">
                  <c:v>488.68654562733593</c:v>
                </c:pt>
                <c:pt idx="42">
                  <c:v>488.68555444168237</c:v>
                </c:pt>
                <c:pt idx="43">
                  <c:v>488.68458719203011</c:v>
                </c:pt>
                <c:pt idx="44">
                  <c:v>488.68364277566593</c:v>
                </c:pt>
                <c:pt idx="45">
                  <c:v>488.68272016378944</c:v>
                </c:pt>
                <c:pt idx="46">
                  <c:v>488.68181839507605</c:v>
                </c:pt>
                <c:pt idx="47">
                  <c:v>488.68093656992471</c:v>
                </c:pt>
                <c:pt idx="48">
                  <c:v>488.6800738453037</c:v>
                </c:pt>
                <c:pt idx="49">
                  <c:v>488.67922943012309</c:v>
                </c:pt>
                <c:pt idx="50">
                  <c:v>488.67840258106946</c:v>
                </c:pt>
                <c:pt idx="51">
                  <c:v>488.67759259884883</c:v>
                </c:pt>
                <c:pt idx="52">
                  <c:v>488.67679882479138</c:v>
                </c:pt>
                <c:pt idx="53">
                  <c:v>488.67602063777645</c:v>
                </c:pt>
                <c:pt idx="54">
                  <c:v>488.67525745144218</c:v>
                </c:pt>
                <c:pt idx="55">
                  <c:v>488.67450871164948</c:v>
                </c:pt>
                <c:pt idx="56">
                  <c:v>488.67377389417243</c:v>
                </c:pt>
                <c:pt idx="57">
                  <c:v>488.6730525025913</c:v>
                </c:pt>
                <c:pt idx="58">
                  <c:v>488.67234406636788</c:v>
                </c:pt>
                <c:pt idx="59">
                  <c:v>488.67164813908369</c:v>
                </c:pt>
                <c:pt idx="60">
                  <c:v>488.67096429682556</c:v>
                </c:pt>
                <c:pt idx="61">
                  <c:v>488.67029213670384</c:v>
                </c:pt>
                <c:pt idx="62">
                  <c:v>488.66963127548968</c:v>
                </c:pt>
                <c:pt idx="63">
                  <c:v>488.66898134836174</c:v>
                </c:pt>
                <c:pt idx="64">
                  <c:v>488.66834200774986</c:v>
                </c:pt>
                <c:pt idx="65">
                  <c:v>488.66771292226878</c:v>
                </c:pt>
                <c:pt idx="66">
                  <c:v>488.66709377573244</c:v>
                </c:pt>
                <c:pt idx="67">
                  <c:v>488.66648426624204</c:v>
                </c:pt>
                <c:pt idx="68">
                  <c:v>488.66588410534115</c:v>
                </c:pt>
                <c:pt idx="69">
                  <c:v>488.66529301723278</c:v>
                </c:pt>
                <c:pt idx="70">
                  <c:v>488.66471073805189</c:v>
                </c:pt>
                <c:pt idx="71">
                  <c:v>488.66413701518962</c:v>
                </c:pt>
                <c:pt idx="72">
                  <c:v>488.66357160666456</c:v>
                </c:pt>
                <c:pt idx="73">
                  <c:v>488.66301428053697</c:v>
                </c:pt>
                <c:pt idx="74">
                  <c:v>488.6624648143632</c:v>
                </c:pt>
                <c:pt idx="75">
                  <c:v>488.66192299468617</c:v>
                </c:pt>
                <c:pt idx="76">
                  <c:v>488.66138861655952</c:v>
                </c:pt>
                <c:pt idx="77">
                  <c:v>488.66086148310291</c:v>
                </c:pt>
                <c:pt idx="78">
                  <c:v>488.66034140508611</c:v>
                </c:pt>
                <c:pt idx="79">
                  <c:v>488.65982820053898</c:v>
                </c:pt>
                <c:pt idx="80">
                  <c:v>488.65932169438622</c:v>
                </c:pt>
                <c:pt idx="81">
                  <c:v>488.65882171810506</c:v>
                </c:pt>
                <c:pt idx="82">
                  <c:v>488.65832810940316</c:v>
                </c:pt>
                <c:pt idx="83">
                  <c:v>488.65784071191683</c:v>
                </c:pt>
                <c:pt idx="84">
                  <c:v>488.65735937492661</c:v>
                </c:pt>
                <c:pt idx="85">
                  <c:v>488.6568839530899</c:v>
                </c:pt>
                <c:pt idx="86">
                  <c:v>488.65641430618939</c:v>
                </c:pt>
                <c:pt idx="87">
                  <c:v>488.65595029889573</c:v>
                </c:pt>
                <c:pt idx="88">
                  <c:v>488.65549180054381</c:v>
                </c:pt>
                <c:pt idx="89">
                  <c:v>488.65503868492169</c:v>
                </c:pt>
                <c:pt idx="90">
                  <c:v>488.65459083007136</c:v>
                </c:pt>
                <c:pt idx="91">
                  <c:v>488.65414811810052</c:v>
                </c:pt>
                <c:pt idx="92">
                  <c:v>488.65371043500443</c:v>
                </c:pt>
                <c:pt idx="93">
                  <c:v>488.65327767049746</c:v>
                </c:pt>
                <c:pt idx="94">
                  <c:v>488.652849717854</c:v>
                </c:pt>
                <c:pt idx="95">
                  <c:v>488.65242647375715</c:v>
                </c:pt>
                <c:pt idx="96">
                  <c:v>488.65200783815578</c:v>
                </c:pt>
                <c:pt idx="97">
                  <c:v>488.65159371412892</c:v>
                </c:pt>
                <c:pt idx="98">
                  <c:v>488.65118400775702</c:v>
                </c:pt>
                <c:pt idx="99">
                  <c:v>488.65077862799984</c:v>
                </c:pt>
                <c:pt idx="100">
                  <c:v>488.65037748658011</c:v>
                </c:pt>
                <c:pt idx="101">
                  <c:v>488.6499804978738</c:v>
                </c:pt>
                <c:pt idx="102">
                  <c:v>488.64958757880476</c:v>
                </c:pt>
                <c:pt idx="103">
                  <c:v>488.64919864874548</c:v>
                </c:pt>
                <c:pt idx="104">
                  <c:v>488.64881362942174</c:v>
                </c:pt>
                <c:pt idx="105">
                  <c:v>488.64843244482262</c:v>
                </c:pt>
                <c:pt idx="106">
                  <c:v>488.64805502111432</c:v>
                </c:pt>
                <c:pt idx="107">
                  <c:v>488.64768128655794</c:v>
                </c:pt>
                <c:pt idx="108">
                  <c:v>488.64731117143157</c:v>
                </c:pt>
                <c:pt idx="109">
                  <c:v>488.64694460795562</c:v>
                </c:pt>
                <c:pt idx="110">
                  <c:v>488.64658153022145</c:v>
                </c:pt>
                <c:pt idx="111">
                  <c:v>488.64622187412357</c:v>
                </c:pt>
                <c:pt idx="112">
                  <c:v>488.64586557729467</c:v>
                </c:pt>
                <c:pt idx="113">
                  <c:v>488.64551257904367</c:v>
                </c:pt>
                <c:pt idx="114">
                  <c:v>488.64516282029626</c:v>
                </c:pt>
                <c:pt idx="115">
                  <c:v>488.6448162435384</c:v>
                </c:pt>
                <c:pt idx="116">
                  <c:v>488.64447279276186</c:v>
                </c:pt>
                <c:pt idx="117">
                  <c:v>488.64413241341265</c:v>
                </c:pt>
                <c:pt idx="118">
                  <c:v>488.64379505234086</c:v>
                </c:pt>
                <c:pt idx="119">
                  <c:v>488.64346065775351</c:v>
                </c:pt>
                <c:pt idx="120">
                  <c:v>488.64312917916857</c:v>
                </c:pt>
                <c:pt idx="121">
                  <c:v>488.64280056737158</c:v>
                </c:pt>
                <c:pt idx="122">
                  <c:v>488.64247477437345</c:v>
                </c:pt>
                <c:pt idx="123">
                  <c:v>488.64215175337057</c:v>
                </c:pt>
                <c:pt idx="124">
                  <c:v>488.64183145870601</c:v>
                </c:pt>
                <c:pt idx="125">
                  <c:v>488.64151384583261</c:v>
                </c:pt>
                <c:pt idx="126">
                  <c:v>488.64119887127731</c:v>
                </c:pt>
                <c:pt idx="127">
                  <c:v>488.64088649260736</c:v>
                </c:pt>
                <c:pt idx="128">
                  <c:v>488.64057666839722</c:v>
                </c:pt>
                <c:pt idx="129">
                  <c:v>488.64026935819703</c:v>
                </c:pt>
                <c:pt idx="130">
                  <c:v>488.63996452250274</c:v>
                </c:pt>
                <c:pt idx="131">
                  <c:v>488.63966212272635</c:v>
                </c:pt>
                <c:pt idx="132">
                  <c:v>488.63936212116857</c:v>
                </c:pt>
                <c:pt idx="133">
                  <c:v>488.63906448099129</c:v>
                </c:pt>
                <c:pt idx="134">
                  <c:v>488.63876916619205</c:v>
                </c:pt>
                <c:pt idx="135">
                  <c:v>488.63847614157879</c:v>
                </c:pt>
                <c:pt idx="136">
                  <c:v>488.63818537274608</c:v>
                </c:pt>
                <c:pt idx="137">
                  <c:v>488.63789682605159</c:v>
                </c:pt>
                <c:pt idx="138">
                  <c:v>488.63761046859412</c:v>
                </c:pt>
                <c:pt idx="139">
                  <c:v>488.63732626819183</c:v>
                </c:pt>
                <c:pt idx="140">
                  <c:v>488.63704419336165</c:v>
                </c:pt>
                <c:pt idx="141">
                  <c:v>488.63676421329922</c:v>
                </c:pt>
                <c:pt idx="142">
                  <c:v>488.63648629785968</c:v>
                </c:pt>
                <c:pt idx="143">
                  <c:v>488.63621041753885</c:v>
                </c:pt>
                <c:pt idx="144">
                  <c:v>488.63593654345556</c:v>
                </c:pt>
                <c:pt idx="145">
                  <c:v>488.63566464733401</c:v>
                </c:pt>
                <c:pt idx="146">
                  <c:v>488.63539470148726</c:v>
                </c:pt>
                <c:pt idx="147">
                  <c:v>488.63512667880099</c:v>
                </c:pt>
                <c:pt idx="148">
                  <c:v>488.63486055271773</c:v>
                </c:pt>
                <c:pt idx="149">
                  <c:v>488.63459629722217</c:v>
                </c:pt>
                <c:pt idx="150">
                  <c:v>488.63433388682603</c:v>
                </c:pt>
                <c:pt idx="151">
                  <c:v>488.6340732965545</c:v>
                </c:pt>
                <c:pt idx="152">
                  <c:v>488.63381450193214</c:v>
                </c:pt>
                <c:pt idx="153">
                  <c:v>488.63355747896998</c:v>
                </c:pt>
                <c:pt idx="154">
                  <c:v>488.63330220415281</c:v>
                </c:pt>
                <c:pt idx="155">
                  <c:v>488.63304865442666</c:v>
                </c:pt>
                <c:pt idx="156">
                  <c:v>488.63279680718688</c:v>
                </c:pt>
                <c:pt idx="157">
                  <c:v>488.6325466402667</c:v>
                </c:pt>
                <c:pt idx="158">
                  <c:v>488.63229813192595</c:v>
                </c:pt>
                <c:pt idx="159">
                  <c:v>488.63205126084029</c:v>
                </c:pt>
                <c:pt idx="160">
                  <c:v>488.63180600609064</c:v>
                </c:pt>
                <c:pt idx="161">
                  <c:v>488.63156234715314</c:v>
                </c:pt>
                <c:pt idx="162">
                  <c:v>488.63132026388911</c:v>
                </c:pt>
                <c:pt idx="163">
                  <c:v>488.6310797365357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3-4A78-A581-F94AB45B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亩）</a:t>
                </a:r>
                <a:endParaRPr lang="en-US" altLang="zh-CN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55555555555557"/>
          <c:y val="0.12557815689705451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一熟玉米!$F$31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一熟玉米!$F$32:$F$255</c:f>
              <c:numCache>
                <c:formatCode>General</c:formatCode>
                <c:ptCount val="224"/>
                <c:pt idx="0">
                  <c:v>569.48530049983344</c:v>
                </c:pt>
                <c:pt idx="1">
                  <c:v>569.50315545064802</c:v>
                </c:pt>
                <c:pt idx="2">
                  <c:v>569.51332115728849</c:v>
                </c:pt>
                <c:pt idx="3">
                  <c:v>569.52029500751269</c:v>
                </c:pt>
                <c:pt idx="4">
                  <c:v>569.52550377984903</c:v>
                </c:pt>
                <c:pt idx="5">
                  <c:v>569.5295882516499</c:v>
                </c:pt>
                <c:pt idx="6">
                  <c:v>569.53289242166863</c:v>
                </c:pt>
                <c:pt idx="7">
                  <c:v>569.5356227138592</c:v>
                </c:pt>
                <c:pt idx="8">
                  <c:v>569.5379128818787</c:v>
                </c:pt>
                <c:pt idx="9">
                  <c:v>569.53985461827835</c:v>
                </c:pt>
                <c:pt idx="10">
                  <c:v>569.54151355934869</c:v>
                </c:pt>
                <c:pt idx="11">
                  <c:v>569.54293832758822</c:v>
                </c:pt>
                <c:pt idx="12">
                  <c:v>569.54416595906162</c:v>
                </c:pt>
                <c:pt idx="13">
                  <c:v>569.54522532330896</c:v>
                </c:pt>
                <c:pt idx="14">
                  <c:v>569.54613936631665</c:v>
                </c:pt>
                <c:pt idx="15">
                  <c:v>569.54692663176661</c:v>
                </c:pt>
                <c:pt idx="16">
                  <c:v>569.54760232266176</c:v>
                </c:pt>
                <c:pt idx="17">
                  <c:v>569.54817906063806</c:v>
                </c:pt>
                <c:pt idx="18">
                  <c:v>569.54866744080471</c:v>
                </c:pt>
                <c:pt idx="19">
                  <c:v>569.54907644487457</c:v>
                </c:pt>
                <c:pt idx="20">
                  <c:v>569.54941375395174</c:v>
                </c:pt>
                <c:pt idx="21">
                  <c:v>569.54968598889616</c:v>
                </c:pt>
                <c:pt idx="22">
                  <c:v>569.54989889751891</c:v>
                </c:pt>
                <c:pt idx="23">
                  <c:v>569.5500575021382</c:v>
                </c:pt>
                <c:pt idx="24">
                  <c:v>569.55016621716993</c:v>
                </c:pt>
                <c:pt idx="25">
                  <c:v>569.55022894377873</c:v>
                </c:pt>
                <c:pt idx="26">
                  <c:v>569.55024914676358</c:v>
                </c:pt>
                <c:pt idx="27">
                  <c:v>569.55022991753822</c:v>
                </c:pt>
                <c:pt idx="28">
                  <c:v>569.55017402612361</c:v>
                </c:pt>
                <c:pt idx="29">
                  <c:v>569.55008396437711</c:v>
                </c:pt>
                <c:pt idx="30">
                  <c:v>569.54996198217532</c:v>
                </c:pt>
                <c:pt idx="31">
                  <c:v>569.54981011788664</c:v>
                </c:pt>
                <c:pt idx="32">
                  <c:v>569.54963022418417</c:v>
                </c:pt>
                <c:pt idx="33">
                  <c:v>569.54942399002823</c:v>
                </c:pt>
                <c:pt idx="34">
                  <c:v>569.54919295948298</c:v>
                </c:pt>
                <c:pt idx="35">
                  <c:v>569.54893854789941</c:v>
                </c:pt>
                <c:pt idx="36">
                  <c:v>569.5486620558944</c:v>
                </c:pt>
                <c:pt idx="37">
                  <c:v>569.54836468147914</c:v>
                </c:pt>
                <c:pt idx="38">
                  <c:v>569.54804753062115</c:v>
                </c:pt>
                <c:pt idx="39">
                  <c:v>569.54771162647944</c:v>
                </c:pt>
                <c:pt idx="40">
                  <c:v>569.54735791750625</c:v>
                </c:pt>
                <c:pt idx="41">
                  <c:v>569.54698728457902</c:v>
                </c:pt>
                <c:pt idx="42">
                  <c:v>569.54660054729959</c:v>
                </c:pt>
                <c:pt idx="43">
                  <c:v>569.54619846957416</c:v>
                </c:pt>
                <c:pt idx="44">
                  <c:v>569.54578176457017</c:v>
                </c:pt>
                <c:pt idx="45">
                  <c:v>569.54535109913286</c:v>
                </c:pt>
                <c:pt idx="46">
                  <c:v>569.54490709772983</c:v>
                </c:pt>
                <c:pt idx="47">
                  <c:v>569.54445034598359</c:v>
                </c:pt>
                <c:pt idx="48">
                  <c:v>569.54398139384261</c:v>
                </c:pt>
                <c:pt idx="49">
                  <c:v>569.54350075843411</c:v>
                </c:pt>
                <c:pt idx="50">
                  <c:v>569.54300892663639</c:v>
                </c:pt>
                <c:pt idx="51">
                  <c:v>569.54250635740425</c:v>
                </c:pt>
                <c:pt idx="52">
                  <c:v>569.54199348387272</c:v>
                </c:pt>
                <c:pt idx="53">
                  <c:v>569.54147071526802</c:v>
                </c:pt>
                <c:pt idx="54">
                  <c:v>569.54093843864223</c:v>
                </c:pt>
                <c:pt idx="55">
                  <c:v>569.54039702045441</c:v>
                </c:pt>
                <c:pt idx="56">
                  <c:v>569.53984680801261</c:v>
                </c:pt>
                <c:pt idx="57">
                  <c:v>569.53928813079085</c:v>
                </c:pt>
                <c:pt idx="58">
                  <c:v>569.53872130163506</c:v>
                </c:pt>
                <c:pt idx="59">
                  <c:v>569.53814661786816</c:v>
                </c:pt>
                <c:pt idx="60">
                  <c:v>569.53756436230469</c:v>
                </c:pt>
                <c:pt idx="61">
                  <c:v>569.53697480418373</c:v>
                </c:pt>
                <c:pt idx="62">
                  <c:v>569.53637820002723</c:v>
                </c:pt>
                <c:pt idx="63">
                  <c:v>569.53577479443197</c:v>
                </c:pt>
                <c:pt idx="64">
                  <c:v>569.53516482080045</c:v>
                </c:pt>
                <c:pt idx="65">
                  <c:v>569.53454850201615</c:v>
                </c:pt>
                <c:pt idx="66">
                  <c:v>569.53392605106865</c:v>
                </c:pt>
                <c:pt idx="67">
                  <c:v>569.53329767163314</c:v>
                </c:pt>
                <c:pt idx="68">
                  <c:v>569.53266355860706</c:v>
                </c:pt>
                <c:pt idx="69">
                  <c:v>569.53202389860985</c:v>
                </c:pt>
                <c:pt idx="70">
                  <c:v>569.53137887044636</c:v>
                </c:pt>
                <c:pt idx="71">
                  <c:v>569.53072864553872</c:v>
                </c:pt>
                <c:pt idx="72">
                  <c:v>569.53007338832822</c:v>
                </c:pt>
                <c:pt idx="73">
                  <c:v>569.52941325665097</c:v>
                </c:pt>
                <c:pt idx="74">
                  <c:v>569.52874840208756</c:v>
                </c:pt>
                <c:pt idx="75">
                  <c:v>569.52807897029038</c:v>
                </c:pt>
                <c:pt idx="76">
                  <c:v>569.52740510128956</c:v>
                </c:pt>
                <c:pt idx="77">
                  <c:v>569.52672692977944</c:v>
                </c:pt>
                <c:pt idx="78">
                  <c:v>569.52604458538679</c:v>
                </c:pt>
                <c:pt idx="79">
                  <c:v>569.52535819292245</c:v>
                </c:pt>
                <c:pt idx="80">
                  <c:v>569.52466787261756</c:v>
                </c:pt>
                <c:pt idx="81">
                  <c:v>569.5239737403449</c:v>
                </c:pt>
                <c:pt idx="82">
                  <c:v>569.52327590782807</c:v>
                </c:pt>
                <c:pt idx="83">
                  <c:v>569.52257448283683</c:v>
                </c:pt>
                <c:pt idx="84">
                  <c:v>569.52186956937214</c:v>
                </c:pt>
                <c:pt idx="85">
                  <c:v>569.52116126784006</c:v>
                </c:pt>
                <c:pt idx="86">
                  <c:v>569.52044967521545</c:v>
                </c:pt>
                <c:pt idx="87">
                  <c:v>569.51973488519661</c:v>
                </c:pt>
                <c:pt idx="88">
                  <c:v>569.51901698835172</c:v>
                </c:pt>
                <c:pt idx="89">
                  <c:v>569.51829607225636</c:v>
                </c:pt>
                <c:pt idx="90">
                  <c:v>569.51757222162394</c:v>
                </c:pt>
                <c:pt idx="91">
                  <c:v>569.51684551842936</c:v>
                </c:pt>
                <c:pt idx="92">
                  <c:v>569.51611604202526</c:v>
                </c:pt>
                <c:pt idx="93">
                  <c:v>569.5153838692529</c:v>
                </c:pt>
                <c:pt idx="94">
                  <c:v>569.51464907454704</c:v>
                </c:pt>
                <c:pt idx="95">
                  <c:v>569.51391173003469</c:v>
                </c:pt>
                <c:pt idx="96">
                  <c:v>569.51317190563009</c:v>
                </c:pt>
                <c:pt idx="97">
                  <c:v>569.51242966912343</c:v>
                </c:pt>
                <c:pt idx="98">
                  <c:v>569.51168508626654</c:v>
                </c:pt>
                <c:pt idx="99">
                  <c:v>569.51093822085306</c:v>
                </c:pt>
                <c:pt idx="100">
                  <c:v>569.5101891347955</c:v>
                </c:pt>
                <c:pt idx="101">
                  <c:v>569.50943788819802</c:v>
                </c:pt>
                <c:pt idx="102">
                  <c:v>569.5086845394261</c:v>
                </c:pt>
                <c:pt idx="103">
                  <c:v>569.50792914517285</c:v>
                </c:pt>
                <c:pt idx="104">
                  <c:v>569.50717176052171</c:v>
                </c:pt>
                <c:pt idx="105">
                  <c:v>569.50641243900668</c:v>
                </c:pt>
                <c:pt idx="106">
                  <c:v>569.50565123266961</c:v>
                </c:pt>
                <c:pt idx="107">
                  <c:v>569.504888192115</c:v>
                </c:pt>
                <c:pt idx="108">
                  <c:v>569.504123366562</c:v>
                </c:pt>
                <c:pt idx="109">
                  <c:v>569.50335680389412</c:v>
                </c:pt>
                <c:pt idx="110">
                  <c:v>569.50258855070706</c:v>
                </c:pt>
                <c:pt idx="111">
                  <c:v>569.50181865235402</c:v>
                </c:pt>
                <c:pt idx="112">
                  <c:v>569.50104715298937</c:v>
                </c:pt>
                <c:pt idx="113">
                  <c:v>569.50027409560971</c:v>
                </c:pt>
                <c:pt idx="114">
                  <c:v>569.49949952209442</c:v>
                </c:pt>
                <c:pt idx="115">
                  <c:v>569.49872347324299</c:v>
                </c:pt>
                <c:pt idx="116">
                  <c:v>569.49794598881215</c:v>
                </c:pt>
                <c:pt idx="117">
                  <c:v>569.49716710755024</c:v>
                </c:pt>
                <c:pt idx="118">
                  <c:v>569.49638686723085</c:v>
                </c:pt>
                <c:pt idx="119">
                  <c:v>569.49560530468523</c:v>
                </c:pt>
                <c:pt idx="120">
                  <c:v>569.49482245583272</c:v>
                </c:pt>
                <c:pt idx="121">
                  <c:v>569.49403835571025</c:v>
                </c:pt>
                <c:pt idx="122">
                  <c:v>569.49325303850071</c:v>
                </c:pt>
                <c:pt idx="123">
                  <c:v>569.49246653756052</c:v>
                </c:pt>
                <c:pt idx="124">
                  <c:v>569.49167888544514</c:v>
                </c:pt>
                <c:pt idx="125">
                  <c:v>569.49089011393471</c:v>
                </c:pt>
                <c:pt idx="126">
                  <c:v>569.49010025405755</c:v>
                </c:pt>
                <c:pt idx="127">
                  <c:v>569.48930933611393</c:v>
                </c:pt>
                <c:pt idx="128">
                  <c:v>569.48851738969825</c:v>
                </c:pt>
                <c:pt idx="129">
                  <c:v>569.48772444371991</c:v>
                </c:pt>
                <c:pt idx="130">
                  <c:v>569.48693052642477</c:v>
                </c:pt>
                <c:pt idx="131">
                  <c:v>569.48613566541428</c:v>
                </c:pt>
                <c:pt idx="132">
                  <c:v>569.48533988766508</c:v>
                </c:pt>
                <c:pt idx="133">
                  <c:v>569.48454321954716</c:v>
                </c:pt>
                <c:pt idx="134">
                  <c:v>569.48374568684164</c:v>
                </c:pt>
                <c:pt idx="135">
                  <c:v>569.48294731475767</c:v>
                </c:pt>
                <c:pt idx="136">
                  <c:v>569.48214812794936</c:v>
                </c:pt>
                <c:pt idx="137">
                  <c:v>569.48134815053118</c:v>
                </c:pt>
                <c:pt idx="138">
                  <c:v>569.48054740609348</c:v>
                </c:pt>
                <c:pt idx="139">
                  <c:v>569.4797459177172</c:v>
                </c:pt>
                <c:pt idx="140">
                  <c:v>569.47894370798804</c:v>
                </c:pt>
                <c:pt idx="141">
                  <c:v>569.47814079901059</c:v>
                </c:pt>
                <c:pt idx="142">
                  <c:v>569.47733721242082</c:v>
                </c:pt>
                <c:pt idx="143">
                  <c:v>569.47653296939984</c:v>
                </c:pt>
                <c:pt idx="144">
                  <c:v>569.47572809068561</c:v>
                </c:pt>
                <c:pt idx="145">
                  <c:v>569.47492259658509</c:v>
                </c:pt>
                <c:pt idx="146">
                  <c:v>569.47411650698587</c:v>
                </c:pt>
                <c:pt idx="147">
                  <c:v>569.47330984136715</c:v>
                </c:pt>
                <c:pt idx="148">
                  <c:v>569.47250261881095</c:v>
                </c:pt>
                <c:pt idx="149">
                  <c:v>569.4716948580118</c:v>
                </c:pt>
                <c:pt idx="150">
                  <c:v>569.47088657728784</c:v>
                </c:pt>
                <c:pt idx="151">
                  <c:v>569.47007779458966</c:v>
                </c:pt>
                <c:pt idx="152">
                  <c:v>569.46926852751028</c:v>
                </c:pt>
                <c:pt idx="153">
                  <c:v>569.46845879329419</c:v>
                </c:pt>
                <c:pt idx="154">
                  <c:v>569.46764860884605</c:v>
                </c:pt>
                <c:pt idx="155">
                  <c:v>569.46683799073946</c:v>
                </c:pt>
                <c:pt idx="156">
                  <c:v>569.46602695522529</c:v>
                </c:pt>
                <c:pt idx="157">
                  <c:v>569.46521551823946</c:v>
                </c:pt>
                <c:pt idx="158">
                  <c:v>569.46440369541131</c:v>
                </c:pt>
                <c:pt idx="159">
                  <c:v>569.46359150207013</c:v>
                </c:pt>
                <c:pt idx="160">
                  <c:v>569.46277895325363</c:v>
                </c:pt>
                <c:pt idx="161">
                  <c:v>569.46196606371427</c:v>
                </c:pt>
                <c:pt idx="162">
                  <c:v>569.46115284792654</c:v>
                </c:pt>
                <c:pt idx="163">
                  <c:v>569.46033932009334</c:v>
                </c:pt>
                <c:pt idx="164">
                  <c:v>569.45952549415279</c:v>
                </c:pt>
                <c:pt idx="165">
                  <c:v>569.45871138378402</c:v>
                </c:pt>
                <c:pt idx="166">
                  <c:v>569.45789700241403</c:v>
                </c:pt>
                <c:pt idx="167">
                  <c:v>569.45708236322264</c:v>
                </c:pt>
                <c:pt idx="168">
                  <c:v>569.45626747914923</c:v>
                </c:pt>
                <c:pt idx="169">
                  <c:v>569.4554523628974</c:v>
                </c:pt>
                <c:pt idx="170">
                  <c:v>569.45463702694121</c:v>
                </c:pt>
                <c:pt idx="171">
                  <c:v>569.45382148352974</c:v>
                </c:pt>
                <c:pt idx="172">
                  <c:v>569.45300574469275</c:v>
                </c:pt>
                <c:pt idx="173">
                  <c:v>569.45218982224526</c:v>
                </c:pt>
                <c:pt idx="174">
                  <c:v>569.45137372779254</c:v>
                </c:pt>
                <c:pt idx="175">
                  <c:v>569.45055747273489</c:v>
                </c:pt>
                <c:pt idx="176">
                  <c:v>569.44974106827192</c:v>
                </c:pt>
                <c:pt idx="177">
                  <c:v>569.44892452540739</c:v>
                </c:pt>
                <c:pt idx="178">
                  <c:v>569.44810785495292</c:v>
                </c:pt>
                <c:pt idx="179">
                  <c:v>569.447291067533</c:v>
                </c:pt>
                <c:pt idx="180">
                  <c:v>569.44647417358817</c:v>
                </c:pt>
                <c:pt idx="181">
                  <c:v>569.44565718337981</c:v>
                </c:pt>
                <c:pt idx="182">
                  <c:v>569.44484010699341</c:v>
                </c:pt>
                <c:pt idx="183">
                  <c:v>569.44402295434247</c:v>
                </c:pt>
                <c:pt idx="184">
                  <c:v>569.44320573517257</c:v>
                </c:pt>
                <c:pt idx="185">
                  <c:v>569.44238845906398</c:v>
                </c:pt>
                <c:pt idx="186">
                  <c:v>569.44157113543645</c:v>
                </c:pt>
                <c:pt idx="187">
                  <c:v>569.44075377355125</c:v>
                </c:pt>
                <c:pt idx="188">
                  <c:v>569.43993638251527</c:v>
                </c:pt>
                <c:pt idx="189">
                  <c:v>569.4391189712843</c:v>
                </c:pt>
                <c:pt idx="190">
                  <c:v>569.43830154866544</c:v>
                </c:pt>
                <c:pt idx="191">
                  <c:v>569.4374841233207</c:v>
                </c:pt>
                <c:pt idx="192">
                  <c:v>569.43666670377002</c:v>
                </c:pt>
                <c:pt idx="193">
                  <c:v>569.43584929839358</c:v>
                </c:pt>
                <c:pt idx="194">
                  <c:v>569.43503191543527</c:v>
                </c:pt>
                <c:pt idx="195">
                  <c:v>569.43421456300518</c:v>
                </c:pt>
                <c:pt idx="196">
                  <c:v>569.43339724908196</c:v>
                </c:pt>
                <c:pt idx="197">
                  <c:v>569.43257998151603</c:v>
                </c:pt>
                <c:pt idx="198">
                  <c:v>569.4317627680316</c:v>
                </c:pt>
                <c:pt idx="199">
                  <c:v>569.43094561622922</c:v>
                </c:pt>
                <c:pt idx="200">
                  <c:v>569.43012853358869</c:v>
                </c:pt>
                <c:pt idx="201">
                  <c:v>569.42931152747087</c:v>
                </c:pt>
                <c:pt idx="202">
                  <c:v>569.42849460511991</c:v>
                </c:pt>
                <c:pt idx="203">
                  <c:v>569.42767777366612</c:v>
                </c:pt>
                <c:pt idx="204">
                  <c:v>569.42686104012773</c:v>
                </c:pt>
                <c:pt idx="205">
                  <c:v>569.42604441141282</c:v>
                </c:pt>
                <c:pt idx="206">
                  <c:v>569.42522789432201</c:v>
                </c:pt>
                <c:pt idx="207">
                  <c:v>569.42441149554986</c:v>
                </c:pt>
                <c:pt idx="208">
                  <c:v>569.42359522168749</c:v>
                </c:pt>
                <c:pt idx="209">
                  <c:v>569.42277907922391</c:v>
                </c:pt>
                <c:pt idx="210">
                  <c:v>569.42196307454844</c:v>
                </c:pt>
                <c:pt idx="211">
                  <c:v>569.42114721395205</c:v>
                </c:pt>
                <c:pt idx="212">
                  <c:v>569.42033150362977</c:v>
                </c:pt>
                <c:pt idx="213">
                  <c:v>569.41951594968191</c:v>
                </c:pt>
                <c:pt idx="214">
                  <c:v>569.41870055811614</c:v>
                </c:pt>
                <c:pt idx="215">
                  <c:v>569.41788533484907</c:v>
                </c:pt>
                <c:pt idx="216">
                  <c:v>569.41707028570784</c:v>
                </c:pt>
                <c:pt idx="217">
                  <c:v>569.4162554164318</c:v>
                </c:pt>
                <c:pt idx="218">
                  <c:v>569.41544073267391</c:v>
                </c:pt>
                <c:pt idx="219">
                  <c:v>569.41462624000292</c:v>
                </c:pt>
                <c:pt idx="220">
                  <c:v>569.41381194390397</c:v>
                </c:pt>
                <c:pt idx="221">
                  <c:v>569.4129978497806</c:v>
                </c:pt>
                <c:pt idx="222">
                  <c:v>569.41218396295608</c:v>
                </c:pt>
                <c:pt idx="223">
                  <c:v>569.41137028867502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一熟玉米!$G$31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一熟玉米!$G$32:$G$255</c:f>
              <c:numCache>
                <c:formatCode>General</c:formatCode>
                <c:ptCount val="224"/>
                <c:pt idx="0">
                  <c:v>569.48630000000003</c:v>
                </c:pt>
                <c:pt idx="1">
                  <c:v>569.49675144648677</c:v>
                </c:pt>
                <c:pt idx="2">
                  <c:v>569.50291571502862</c:v>
                </c:pt>
                <c:pt idx="3">
                  <c:v>569.50731212570724</c:v>
                </c:pt>
                <c:pt idx="4">
                  <c:v>569.51073533559031</c:v>
                </c:pt>
                <c:pt idx="5">
                  <c:v>569.51354081977183</c:v>
                </c:pt>
                <c:pt idx="6">
                  <c:v>569.51591881604611</c:v>
                </c:pt>
                <c:pt idx="7">
                  <c:v>569.51798317930138</c:v>
                </c:pt>
                <c:pt idx="8">
                  <c:v>569.51980751204314</c:v>
                </c:pt>
                <c:pt idx="9">
                  <c:v>569.52144216667932</c:v>
                </c:pt>
                <c:pt idx="10">
                  <c:v>569.52292311884116</c:v>
                </c:pt>
                <c:pt idx="11">
                  <c:v>569.52427697222868</c:v>
                </c:pt>
                <c:pt idx="12">
                  <c:v>569.52552395798023</c:v>
                </c:pt>
                <c:pt idx="13">
                  <c:v>569.52667982200376</c:v>
                </c:pt>
                <c:pt idx="14">
                  <c:v>569.52775706119166</c:v>
                </c:pt>
                <c:pt idx="15">
                  <c:v>569.52876576084111</c:v>
                </c:pt>
                <c:pt idx="16">
                  <c:v>569.52971417839433</c:v>
                </c:pt>
                <c:pt idx="17">
                  <c:v>569.5306091604989</c:v>
                </c:pt>
                <c:pt idx="18">
                  <c:v>569.53145644744768</c:v>
                </c:pt>
                <c:pt idx="19">
                  <c:v>569.53226089964062</c:v>
                </c:pt>
                <c:pt idx="20">
                  <c:v>569.53302666888158</c:v>
                </c:pt>
                <c:pt idx="21">
                  <c:v>569.53375732989468</c:v>
                </c:pt>
                <c:pt idx="22">
                  <c:v>569.53445598265944</c:v>
                </c:pt>
                <c:pt idx="23">
                  <c:v>569.53512533300841</c:v>
                </c:pt>
                <c:pt idx="24">
                  <c:v>569.53576775680597</c:v>
                </c:pt>
                <c:pt idx="25">
                  <c:v>569.53638535156472</c:v>
                </c:pt>
                <c:pt idx="26">
                  <c:v>569.53697997834308</c:v>
                </c:pt>
                <c:pt idx="27">
                  <c:v>569.53755329603939</c:v>
                </c:pt>
                <c:pt idx="28">
                  <c:v>569.53810678968193</c:v>
                </c:pt>
                <c:pt idx="29">
                  <c:v>569.53864179393497</c:v>
                </c:pt>
                <c:pt idx="30">
                  <c:v>569.53915951275849</c:v>
                </c:pt>
                <c:pt idx="31">
                  <c:v>569.53966103595485</c:v>
                </c:pt>
                <c:pt idx="32">
                  <c:v>569.54014735317594</c:v>
                </c:pt>
                <c:pt idx="33">
                  <c:v>569.54061936584333</c:v>
                </c:pt>
                <c:pt idx="34">
                  <c:v>569.54107789734621</c:v>
                </c:pt>
                <c:pt idx="35">
                  <c:v>569.54152370180554</c:v>
                </c:pt>
                <c:pt idx="36">
                  <c:v>569.54195747164033</c:v>
                </c:pt>
                <c:pt idx="37">
                  <c:v>569.5423798441285</c:v>
                </c:pt>
                <c:pt idx="38">
                  <c:v>569.54279140711685</c:v>
                </c:pt>
                <c:pt idx="39">
                  <c:v>569.54319270401049</c:v>
                </c:pt>
                <c:pt idx="40">
                  <c:v>569.54358423814733</c:v>
                </c:pt>
                <c:pt idx="41">
                  <c:v>569.54396647664771</c:v>
                </c:pt>
                <c:pt idx="42">
                  <c:v>569.54433985381127</c:v>
                </c:pt>
                <c:pt idx="43">
                  <c:v>569.54470477412531</c:v>
                </c:pt>
                <c:pt idx="44">
                  <c:v>569.54506161493498</c:v>
                </c:pt>
                <c:pt idx="45">
                  <c:v>569.54541072882193</c:v>
                </c:pt>
                <c:pt idx="46">
                  <c:v>569.54575244572698</c:v>
                </c:pt>
                <c:pt idx="47">
                  <c:v>569.54608707485033</c:v>
                </c:pt>
                <c:pt idx="48">
                  <c:v>569.54641490635618</c:v>
                </c:pt>
                <c:pt idx="49">
                  <c:v>569.54673621290578</c:v>
                </c:pt>
                <c:pt idx="50">
                  <c:v>569.54705125103931</c:v>
                </c:pt>
                <c:pt idx="51">
                  <c:v>569.54736026242324</c:v>
                </c:pt>
                <c:pt idx="52">
                  <c:v>569.5476634749798</c:v>
                </c:pt>
                <c:pt idx="53">
                  <c:v>569.54796110391146</c:v>
                </c:pt>
                <c:pt idx="54">
                  <c:v>569.5482533526307</c:v>
                </c:pt>
                <c:pt idx="55">
                  <c:v>569.54854041360693</c:v>
                </c:pt>
                <c:pt idx="56">
                  <c:v>569.54882246913871</c:v>
                </c:pt>
                <c:pt idx="57">
                  <c:v>569.54909969205869</c:v>
                </c:pt>
                <c:pt idx="58">
                  <c:v>569.54937224637865</c:v>
                </c:pt>
                <c:pt idx="59">
                  <c:v>569.54964028788004</c:v>
                </c:pt>
                <c:pt idx="60">
                  <c:v>569.54990396465712</c:v>
                </c:pt>
                <c:pt idx="61">
                  <c:v>569.55016341761416</c:v>
                </c:pt>
                <c:pt idx="62">
                  <c:v>569.55041878092459</c:v>
                </c:pt>
                <c:pt idx="63">
                  <c:v>569.55067018245336</c:v>
                </c:pt>
                <c:pt idx="64">
                  <c:v>569.55091774414689</c:v>
                </c:pt>
                <c:pt idx="65">
                  <c:v>569.55116158239287</c:v>
                </c:pt>
                <c:pt idx="66">
                  <c:v>569.55140180835383</c:v>
                </c:pt>
                <c:pt idx="67">
                  <c:v>569.55163852827536</c:v>
                </c:pt>
                <c:pt idx="68">
                  <c:v>569.5518718437728</c:v>
                </c:pt>
                <c:pt idx="69">
                  <c:v>569.5521018520958</c:v>
                </c:pt>
                <c:pt idx="70">
                  <c:v>569.55232864637605</c:v>
                </c:pt>
                <c:pt idx="71">
                  <c:v>569.55255231585647</c:v>
                </c:pt>
                <c:pt idx="72">
                  <c:v>569.55277294610482</c:v>
                </c:pt>
                <c:pt idx="73">
                  <c:v>569.55299061921346</c:v>
                </c:pt>
                <c:pt idx="74">
                  <c:v>569.55320541398476</c:v>
                </c:pt>
                <c:pt idx="75">
                  <c:v>569.55341740610515</c:v>
                </c:pt>
                <c:pt idx="76">
                  <c:v>569.55362666830729</c:v>
                </c:pt>
                <c:pt idx="77">
                  <c:v>569.55383327052209</c:v>
                </c:pt>
                <c:pt idx="78">
                  <c:v>569.55403728002079</c:v>
                </c:pt>
                <c:pt idx="79">
                  <c:v>569.55423876154862</c:v>
                </c:pt>
                <c:pt idx="80">
                  <c:v>569.55443777744949</c:v>
                </c:pt>
                <c:pt idx="81">
                  <c:v>569.55463438778361</c:v>
                </c:pt>
                <c:pt idx="82">
                  <c:v>569.5548286504378</c:v>
                </c:pt>
                <c:pt idx="83">
                  <c:v>569.55502062122923</c:v>
                </c:pt>
                <c:pt idx="84">
                  <c:v>569.55521035400307</c:v>
                </c:pt>
                <c:pt idx="85">
                  <c:v>569.5553979007243</c:v>
                </c:pt>
                <c:pt idx="86">
                  <c:v>569.55558331156442</c:v>
                </c:pt>
                <c:pt idx="87">
                  <c:v>569.55576663498334</c:v>
                </c:pt>
                <c:pt idx="88">
                  <c:v>569.55594791780607</c:v>
                </c:pt>
                <c:pt idx="89">
                  <c:v>569.55612720529564</c:v>
                </c:pt>
                <c:pt idx="90">
                  <c:v>569.55630454122229</c:v>
                </c:pt>
                <c:pt idx="91">
                  <c:v>569.55647996792777</c:v>
                </c:pt>
                <c:pt idx="92">
                  <c:v>569.55665352638755</c:v>
                </c:pt>
                <c:pt idx="93">
                  <c:v>569.55682525626878</c:v>
                </c:pt>
                <c:pt idx="94">
                  <c:v>569.55699519598545</c:v>
                </c:pt>
                <c:pt idx="95">
                  <c:v>569.55716338275056</c:v>
                </c:pt>
                <c:pt idx="96">
                  <c:v>569.55732985262603</c:v>
                </c:pt>
                <c:pt idx="97">
                  <c:v>569.55749464056976</c:v>
                </c:pt>
                <c:pt idx="98">
                  <c:v>569.55765778047987</c:v>
                </c:pt>
                <c:pt idx="99">
                  <c:v>569.55781930523767</c:v>
                </c:pt>
                <c:pt idx="100">
                  <c:v>569.55797924674744</c:v>
                </c:pt>
                <c:pt idx="101">
                  <c:v>569.5581376359753</c:v>
                </c:pt>
                <c:pt idx="102">
                  <c:v>569.55829450298552</c:v>
                </c:pt>
                <c:pt idx="103">
                  <c:v>569.55844987697515</c:v>
                </c:pt>
                <c:pt idx="104">
                  <c:v>569.558603786307</c:v>
                </c:pt>
                <c:pt idx="105">
                  <c:v>569.55875625854162</c:v>
                </c:pt>
                <c:pt idx="106">
                  <c:v>569.55890732046669</c:v>
                </c:pt>
                <c:pt idx="107">
                  <c:v>569.55905699812615</c:v>
                </c:pt>
                <c:pt idx="108">
                  <c:v>569.55920531684728</c:v>
                </c:pt>
                <c:pt idx="109">
                  <c:v>569.55935230126715</c:v>
                </c:pt>
                <c:pt idx="110">
                  <c:v>569.55949797535686</c:v>
                </c:pt>
                <c:pt idx="111">
                  <c:v>569.55964236244586</c:v>
                </c:pt>
                <c:pt idx="112">
                  <c:v>569.55978548524456</c:v>
                </c:pt>
                <c:pt idx="113">
                  <c:v>569.55992736586597</c:v>
                </c:pt>
                <c:pt idx="114">
                  <c:v>569.56006802584659</c:v>
                </c:pt>
                <c:pt idx="115">
                  <c:v>569.56020748616641</c:v>
                </c:pt>
                <c:pt idx="116">
                  <c:v>569.56034576726768</c:v>
                </c:pt>
                <c:pt idx="117">
                  <c:v>569.56048288907323</c:v>
                </c:pt>
                <c:pt idx="118">
                  <c:v>569.56061887100407</c:v>
                </c:pt>
                <c:pt idx="119">
                  <c:v>569.5607537319961</c:v>
                </c:pt>
                <c:pt idx="120">
                  <c:v>569.56088749051605</c:v>
                </c:pt>
                <c:pt idx="121">
                  <c:v>569.5610201645768</c:v>
                </c:pt>
                <c:pt idx="122">
                  <c:v>569.56115177175263</c:v>
                </c:pt>
                <c:pt idx="123">
                  <c:v>569.56128232919252</c:v>
                </c:pt>
                <c:pt idx="124">
                  <c:v>569.5614118536347</c:v>
                </c:pt>
                <c:pt idx="125">
                  <c:v>569.56154036141902</c:v>
                </c:pt>
                <c:pt idx="126">
                  <c:v>569.56166786849963</c:v>
                </c:pt>
                <c:pt idx="127">
                  <c:v>569.56179439045741</c:v>
                </c:pt>
                <c:pt idx="128">
                  <c:v>569.56191994251105</c:v>
                </c:pt>
                <c:pt idx="129">
                  <c:v>569.56204453952864</c:v>
                </c:pt>
                <c:pt idx="130">
                  <c:v>569.56216819603799</c:v>
                </c:pt>
                <c:pt idx="131">
                  <c:v>569.56229092623698</c:v>
                </c:pt>
                <c:pt idx="132">
                  <c:v>569.56241274400406</c:v>
                </c:pt>
                <c:pt idx="133">
                  <c:v>569.56253366290673</c:v>
                </c:pt>
                <c:pt idx="134">
                  <c:v>569.5626536962119</c:v>
                </c:pt>
                <c:pt idx="135">
                  <c:v>569.56277285689396</c:v>
                </c:pt>
                <c:pt idx="136">
                  <c:v>569.56289115764355</c:v>
                </c:pt>
                <c:pt idx="137">
                  <c:v>569.56300861087573</c:v>
                </c:pt>
                <c:pt idx="138">
                  <c:v>569.56312522873816</c:v>
                </c:pt>
                <c:pt idx="139">
                  <c:v>569.56324102311851</c:v>
                </c:pt>
                <c:pt idx="140">
                  <c:v>569.5633560056516</c:v>
                </c:pt>
                <c:pt idx="141">
                  <c:v>569.56347018772703</c:v>
                </c:pt>
                <c:pt idx="142">
                  <c:v>569.5635835804959</c:v>
                </c:pt>
                <c:pt idx="143">
                  <c:v>569.56369619487702</c:v>
                </c:pt>
                <c:pt idx="144">
                  <c:v>569.56380804156402</c:v>
                </c:pt>
                <c:pt idx="145">
                  <c:v>569.56391913103073</c:v>
                </c:pt>
                <c:pt idx="146">
                  <c:v>569.56402947353774</c:v>
                </c:pt>
                <c:pt idx="147">
                  <c:v>569.56413907913816</c:v>
                </c:pt>
                <c:pt idx="148">
                  <c:v>569.5642479576826</c:v>
                </c:pt>
                <c:pt idx="149">
                  <c:v>569.56435611882546</c:v>
                </c:pt>
                <c:pt idx="150">
                  <c:v>569.56446357202924</c:v>
                </c:pt>
                <c:pt idx="151">
                  <c:v>569.56457032657011</c:v>
                </c:pt>
                <c:pt idx="152">
                  <c:v>569.56467639154278</c:v>
                </c:pt>
                <c:pt idx="153">
                  <c:v>569.56478177586496</c:v>
                </c:pt>
                <c:pt idx="154">
                  <c:v>569.56488648828213</c:v>
                </c:pt>
                <c:pt idx="155">
                  <c:v>569.56499053737173</c:v>
                </c:pt>
                <c:pt idx="156">
                  <c:v>569.56509393154784</c:v>
                </c:pt>
                <c:pt idx="157">
                  <c:v>569.56519667906491</c:v>
                </c:pt>
                <c:pt idx="158">
                  <c:v>569.56529878802189</c:v>
                </c:pt>
                <c:pt idx="159">
                  <c:v>569.56540026636617</c:v>
                </c:pt>
                <c:pt idx="160">
                  <c:v>569.56550112189734</c:v>
                </c:pt>
                <c:pt idx="161">
                  <c:v>569.56560136227108</c:v>
                </c:pt>
                <c:pt idx="162">
                  <c:v>569.56570099500186</c:v>
                </c:pt>
                <c:pt idx="163">
                  <c:v>569.5658000274675</c:v>
                </c:pt>
                <c:pt idx="164">
                  <c:v>569.56589846691168</c:v>
                </c:pt>
                <c:pt idx="165">
                  <c:v>569.56599632044743</c:v>
                </c:pt>
                <c:pt idx="166">
                  <c:v>569.56609359506024</c:v>
                </c:pt>
                <c:pt idx="167">
                  <c:v>569.56619029761134</c:v>
                </c:pt>
                <c:pt idx="168">
                  <c:v>569.56628643483998</c:v>
                </c:pt>
                <c:pt idx="169">
                  <c:v>569.56638201336705</c:v>
                </c:pt>
                <c:pt idx="170">
                  <c:v>569.56647703969747</c:v>
                </c:pt>
                <c:pt idx="171">
                  <c:v>569.56657152022274</c:v>
                </c:pt>
                <c:pt idx="172">
                  <c:v>569.56666546122415</c:v>
                </c:pt>
                <c:pt idx="173">
                  <c:v>569.56675886887444</c:v>
                </c:pt>
                <c:pt idx="174">
                  <c:v>569.5668517492411</c:v>
                </c:pt>
                <c:pt idx="175">
                  <c:v>569.56694410828823</c:v>
                </c:pt>
                <c:pt idx="176">
                  <c:v>569.56703595187923</c:v>
                </c:pt>
                <c:pt idx="177">
                  <c:v>569.56712728577872</c:v>
                </c:pt>
                <c:pt idx="178">
                  <c:v>569.5672181156549</c:v>
                </c:pt>
                <c:pt idx="179">
                  <c:v>569.56730844708193</c:v>
                </c:pt>
                <c:pt idx="180">
                  <c:v>569.56739828554157</c:v>
                </c:pt>
                <c:pt idx="181">
                  <c:v>569.56748763642543</c:v>
                </c:pt>
                <c:pt idx="182">
                  <c:v>569.5675765050371</c:v>
                </c:pt>
                <c:pt idx="183">
                  <c:v>569.56766489659378</c:v>
                </c:pt>
                <c:pt idx="184">
                  <c:v>569.56775281622822</c:v>
                </c:pt>
                <c:pt idx="185">
                  <c:v>569.56784026899049</c:v>
                </c:pt>
                <c:pt idx="186">
                  <c:v>569.56792725985019</c:v>
                </c:pt>
                <c:pt idx="187">
                  <c:v>569.56801379369745</c:v>
                </c:pt>
                <c:pt idx="188">
                  <c:v>569.56809987534496</c:v>
                </c:pt>
                <c:pt idx="189">
                  <c:v>569.56818550952983</c:v>
                </c:pt>
                <c:pt idx="190">
                  <c:v>569.56827070091481</c:v>
                </c:pt>
                <c:pt idx="191">
                  <c:v>569.56835545409001</c:v>
                </c:pt>
                <c:pt idx="192">
                  <c:v>569.56843977357414</c:v>
                </c:pt>
                <c:pt idx="193">
                  <c:v>569.56852366381645</c:v>
                </c:pt>
                <c:pt idx="194">
                  <c:v>569.56860712919797</c:v>
                </c:pt>
                <c:pt idx="195">
                  <c:v>569.56869017403255</c:v>
                </c:pt>
                <c:pt idx="196">
                  <c:v>569.56877280256879</c:v>
                </c:pt>
                <c:pt idx="197">
                  <c:v>569.5688550189908</c:v>
                </c:pt>
                <c:pt idx="198">
                  <c:v>569.56893682741986</c:v>
                </c:pt>
                <c:pt idx="199">
                  <c:v>569.56901823191583</c:v>
                </c:pt>
                <c:pt idx="200">
                  <c:v>569.56909923647777</c:v>
                </c:pt>
                <c:pt idx="201">
                  <c:v>569.56917984504571</c:v>
                </c:pt>
                <c:pt idx="202">
                  <c:v>569.56926006150161</c:v>
                </c:pt>
                <c:pt idx="203">
                  <c:v>569.56933988967023</c:v>
                </c:pt>
                <c:pt idx="204">
                  <c:v>569.56941933332075</c:v>
                </c:pt>
                <c:pt idx="205">
                  <c:v>569.56949839616755</c:v>
                </c:pt>
                <c:pt idx="206">
                  <c:v>569.56957708187144</c:v>
                </c:pt>
                <c:pt idx="207">
                  <c:v>569.56965539404018</c:v>
                </c:pt>
                <c:pt idx="208">
                  <c:v>569.56973333623012</c:v>
                </c:pt>
                <c:pt idx="209">
                  <c:v>569.56981091194712</c:v>
                </c:pt>
                <c:pt idx="210">
                  <c:v>569.56988812464704</c:v>
                </c:pt>
                <c:pt idx="211">
                  <c:v>569.56996497773707</c:v>
                </c:pt>
                <c:pt idx="212">
                  <c:v>569.57004147457656</c:v>
                </c:pt>
                <c:pt idx="213">
                  <c:v>569.57011761847775</c:v>
                </c:pt>
                <c:pt idx="214">
                  <c:v>569.570193412707</c:v>
                </c:pt>
                <c:pt idx="215">
                  <c:v>569.57026886048527</c:v>
                </c:pt>
                <c:pt idx="216">
                  <c:v>569.57034396498921</c:v>
                </c:pt>
                <c:pt idx="217">
                  <c:v>569.57041872935179</c:v>
                </c:pt>
                <c:pt idx="218">
                  <c:v>569.57049315666302</c:v>
                </c:pt>
                <c:pt idx="219">
                  <c:v>569.57056724997142</c:v>
                </c:pt>
                <c:pt idx="220">
                  <c:v>569.57064101228355</c:v>
                </c:pt>
                <c:pt idx="221">
                  <c:v>569.57071444656606</c:v>
                </c:pt>
                <c:pt idx="222">
                  <c:v>569.57078755574526</c:v>
                </c:pt>
                <c:pt idx="223">
                  <c:v>569.5708603427089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二熟玉米!$D$33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二熟玉米!$D$34:$D$127</c:f>
              <c:numCache>
                <c:formatCode>General</c:formatCode>
                <c:ptCount val="94"/>
                <c:pt idx="0">
                  <c:v>2.7E-2</c:v>
                </c:pt>
                <c:pt idx="1">
                  <c:v>2.1999999999999999E-2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6.9999999999999993E-3</c:v>
                </c:pt>
                <c:pt idx="5">
                  <c:v>2.0000000000000018E-3</c:v>
                </c:pt>
                <c:pt idx="6">
                  <c:v>-3.0000000000000027E-3</c:v>
                </c:pt>
                <c:pt idx="7">
                  <c:v>-8.0000000000000002E-3</c:v>
                </c:pt>
                <c:pt idx="8">
                  <c:v>-1.2999999999999998E-2</c:v>
                </c:pt>
                <c:pt idx="9">
                  <c:v>-1.8000000000000002E-2</c:v>
                </c:pt>
                <c:pt idx="10">
                  <c:v>-2.3E-2</c:v>
                </c:pt>
                <c:pt idx="11">
                  <c:v>-2.7999999999999997E-2</c:v>
                </c:pt>
                <c:pt idx="12">
                  <c:v>-3.3000000000000002E-2</c:v>
                </c:pt>
                <c:pt idx="13">
                  <c:v>-3.8000000000000006E-2</c:v>
                </c:pt>
                <c:pt idx="14">
                  <c:v>-4.2999999999999997E-2</c:v>
                </c:pt>
                <c:pt idx="15">
                  <c:v>-4.8000000000000001E-2</c:v>
                </c:pt>
                <c:pt idx="16">
                  <c:v>-5.3000000000000005E-2</c:v>
                </c:pt>
                <c:pt idx="17">
                  <c:v>-5.7999999999999996E-2</c:v>
                </c:pt>
                <c:pt idx="18">
                  <c:v>-6.3E-2</c:v>
                </c:pt>
                <c:pt idx="19">
                  <c:v>-6.8000000000000005E-2</c:v>
                </c:pt>
                <c:pt idx="20">
                  <c:v>-7.2999999999999995E-2</c:v>
                </c:pt>
                <c:pt idx="21">
                  <c:v>-7.8E-2</c:v>
                </c:pt>
                <c:pt idx="22">
                  <c:v>-8.3000000000000004E-2</c:v>
                </c:pt>
                <c:pt idx="23">
                  <c:v>-8.7999999999999995E-2</c:v>
                </c:pt>
                <c:pt idx="24">
                  <c:v>-9.2999999999999999E-2</c:v>
                </c:pt>
                <c:pt idx="25">
                  <c:v>-9.8000000000000004E-2</c:v>
                </c:pt>
                <c:pt idx="26">
                  <c:v>-0.10300000000000001</c:v>
                </c:pt>
                <c:pt idx="27">
                  <c:v>-0.10800000000000001</c:v>
                </c:pt>
                <c:pt idx="28">
                  <c:v>-0.11299999999999999</c:v>
                </c:pt>
                <c:pt idx="29">
                  <c:v>-0.11799999999999999</c:v>
                </c:pt>
                <c:pt idx="30">
                  <c:v>-0.123</c:v>
                </c:pt>
                <c:pt idx="31">
                  <c:v>-0.128</c:v>
                </c:pt>
                <c:pt idx="32">
                  <c:v>-0.13300000000000001</c:v>
                </c:pt>
                <c:pt idx="33">
                  <c:v>-0.13800000000000001</c:v>
                </c:pt>
                <c:pt idx="34">
                  <c:v>-0.14300000000000002</c:v>
                </c:pt>
                <c:pt idx="35">
                  <c:v>-0.14799999999999999</c:v>
                </c:pt>
                <c:pt idx="36">
                  <c:v>-0.153</c:v>
                </c:pt>
                <c:pt idx="37">
                  <c:v>-0.158</c:v>
                </c:pt>
                <c:pt idx="38">
                  <c:v>-0.16300000000000001</c:v>
                </c:pt>
                <c:pt idx="39">
                  <c:v>-0.16800000000000001</c:v>
                </c:pt>
                <c:pt idx="40">
                  <c:v>-0.17300000000000001</c:v>
                </c:pt>
                <c:pt idx="41">
                  <c:v>-0.17799999999999999</c:v>
                </c:pt>
                <c:pt idx="42">
                  <c:v>-0.183</c:v>
                </c:pt>
                <c:pt idx="43">
                  <c:v>-0.188</c:v>
                </c:pt>
                <c:pt idx="44">
                  <c:v>-0.193</c:v>
                </c:pt>
                <c:pt idx="45">
                  <c:v>-0.19800000000000001</c:v>
                </c:pt>
                <c:pt idx="46">
                  <c:v>-0.20300000000000001</c:v>
                </c:pt>
                <c:pt idx="47">
                  <c:v>-0.20799999999999999</c:v>
                </c:pt>
                <c:pt idx="48">
                  <c:v>-0.21299999999999999</c:v>
                </c:pt>
                <c:pt idx="49">
                  <c:v>-0.218</c:v>
                </c:pt>
                <c:pt idx="50">
                  <c:v>-0.223</c:v>
                </c:pt>
                <c:pt idx="51">
                  <c:v>-0.22800000000000001</c:v>
                </c:pt>
                <c:pt idx="52">
                  <c:v>-0.23300000000000001</c:v>
                </c:pt>
                <c:pt idx="53">
                  <c:v>-0.23800000000000002</c:v>
                </c:pt>
                <c:pt idx="54">
                  <c:v>-0.24300000000000002</c:v>
                </c:pt>
                <c:pt idx="55">
                  <c:v>-0.24800000000000003</c:v>
                </c:pt>
                <c:pt idx="56">
                  <c:v>-0.253</c:v>
                </c:pt>
                <c:pt idx="57">
                  <c:v>-0.25800000000000001</c:v>
                </c:pt>
                <c:pt idx="58">
                  <c:v>-0.26300000000000001</c:v>
                </c:pt>
                <c:pt idx="59">
                  <c:v>-0.26800000000000002</c:v>
                </c:pt>
                <c:pt idx="60">
                  <c:v>-0.27300000000000002</c:v>
                </c:pt>
                <c:pt idx="61">
                  <c:v>-0.27800000000000002</c:v>
                </c:pt>
                <c:pt idx="62">
                  <c:v>-0.28300000000000003</c:v>
                </c:pt>
                <c:pt idx="63">
                  <c:v>-0.28800000000000003</c:v>
                </c:pt>
                <c:pt idx="64">
                  <c:v>-0.29300000000000004</c:v>
                </c:pt>
                <c:pt idx="65">
                  <c:v>-0.29800000000000004</c:v>
                </c:pt>
                <c:pt idx="66">
                  <c:v>-0.30300000000000005</c:v>
                </c:pt>
                <c:pt idx="67">
                  <c:v>-0.30800000000000005</c:v>
                </c:pt>
                <c:pt idx="68">
                  <c:v>-0.31300000000000006</c:v>
                </c:pt>
                <c:pt idx="69">
                  <c:v>-0.31800000000000006</c:v>
                </c:pt>
                <c:pt idx="70">
                  <c:v>-0.32299999999999995</c:v>
                </c:pt>
                <c:pt idx="71">
                  <c:v>-0.32799999999999996</c:v>
                </c:pt>
                <c:pt idx="72">
                  <c:v>-0.33299999999999996</c:v>
                </c:pt>
                <c:pt idx="73">
                  <c:v>-0.33799999999999997</c:v>
                </c:pt>
                <c:pt idx="74">
                  <c:v>-0.34299999999999997</c:v>
                </c:pt>
                <c:pt idx="75">
                  <c:v>-0.34799999999999998</c:v>
                </c:pt>
                <c:pt idx="76">
                  <c:v>-0.35299999999999998</c:v>
                </c:pt>
                <c:pt idx="77">
                  <c:v>-0.35799999999999998</c:v>
                </c:pt>
                <c:pt idx="78">
                  <c:v>-0.36299999999999999</c:v>
                </c:pt>
                <c:pt idx="79">
                  <c:v>-0.36799999999999999</c:v>
                </c:pt>
                <c:pt idx="80">
                  <c:v>-0.373</c:v>
                </c:pt>
                <c:pt idx="81">
                  <c:v>-0.378</c:v>
                </c:pt>
                <c:pt idx="82">
                  <c:v>-0.38300000000000001</c:v>
                </c:pt>
                <c:pt idx="83">
                  <c:v>-0.38800000000000001</c:v>
                </c:pt>
                <c:pt idx="84">
                  <c:v>-0.39300000000000002</c:v>
                </c:pt>
                <c:pt idx="85">
                  <c:v>-0.39800000000000002</c:v>
                </c:pt>
                <c:pt idx="86">
                  <c:v>-0.40300000000000002</c:v>
                </c:pt>
                <c:pt idx="87">
                  <c:v>-0.40800000000000003</c:v>
                </c:pt>
                <c:pt idx="88">
                  <c:v>-0.41300000000000003</c:v>
                </c:pt>
                <c:pt idx="89">
                  <c:v>-0.41800000000000004</c:v>
                </c:pt>
                <c:pt idx="90">
                  <c:v>-0.42300000000000004</c:v>
                </c:pt>
                <c:pt idx="91">
                  <c:v>-0.42800000000000005</c:v>
                </c:pt>
                <c:pt idx="92">
                  <c:v>-0.43300000000000005</c:v>
                </c:pt>
                <c:pt idx="93">
                  <c:v>-0.43800000000000006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1-4650-A25E-B9ADD34816A6}"/>
            </c:ext>
          </c:extLst>
        </c:ser>
        <c:ser>
          <c:idx val="1"/>
          <c:order val="1"/>
          <c:tx>
            <c:strRef>
              <c:f>二熟玉米!$E$33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二熟玉米!$E$34:$E$127</c:f>
              <c:numCache>
                <c:formatCode>General</c:formatCode>
                <c:ptCount val="94"/>
                <c:pt idx="0">
                  <c:v>1.7000000000000001E-2</c:v>
                </c:pt>
                <c:pt idx="1">
                  <c:v>1.4999999999999999E-2</c:v>
                </c:pt>
                <c:pt idx="2">
                  <c:v>1.2999999999999999E-2</c:v>
                </c:pt>
                <c:pt idx="3">
                  <c:v>1.0999999999999999E-2</c:v>
                </c:pt>
                <c:pt idx="4">
                  <c:v>8.9999999999999993E-3</c:v>
                </c:pt>
                <c:pt idx="5">
                  <c:v>6.9999999999999993E-3</c:v>
                </c:pt>
                <c:pt idx="6">
                  <c:v>4.9999999999999992E-3</c:v>
                </c:pt>
                <c:pt idx="7">
                  <c:v>2.9999999999999992E-3</c:v>
                </c:pt>
                <c:pt idx="8">
                  <c:v>9.9999999999999742E-4</c:v>
                </c:pt>
                <c:pt idx="9">
                  <c:v>-1.0000000000000009E-3</c:v>
                </c:pt>
                <c:pt idx="10">
                  <c:v>-2.9999999999999992E-3</c:v>
                </c:pt>
                <c:pt idx="11">
                  <c:v>-5.000000000000001E-3</c:v>
                </c:pt>
                <c:pt idx="12">
                  <c:v>-7.0000000000000027E-3</c:v>
                </c:pt>
                <c:pt idx="13">
                  <c:v>-9.0000000000000011E-3</c:v>
                </c:pt>
                <c:pt idx="14">
                  <c:v>-1.0999999999999999E-2</c:v>
                </c:pt>
                <c:pt idx="15">
                  <c:v>-1.3000000000000001E-2</c:v>
                </c:pt>
                <c:pt idx="16">
                  <c:v>-1.5000000000000003E-2</c:v>
                </c:pt>
                <c:pt idx="17">
                  <c:v>-1.7000000000000005E-2</c:v>
                </c:pt>
                <c:pt idx="18">
                  <c:v>-1.9E-2</c:v>
                </c:pt>
                <c:pt idx="19">
                  <c:v>-2.1000000000000001E-2</c:v>
                </c:pt>
                <c:pt idx="20">
                  <c:v>-2.3000000000000003E-2</c:v>
                </c:pt>
                <c:pt idx="21">
                  <c:v>-2.4999999999999998E-2</c:v>
                </c:pt>
                <c:pt idx="22">
                  <c:v>-2.7E-2</c:v>
                </c:pt>
                <c:pt idx="23">
                  <c:v>-2.9000000000000001E-2</c:v>
                </c:pt>
                <c:pt idx="24">
                  <c:v>-3.1000000000000003E-2</c:v>
                </c:pt>
                <c:pt idx="25">
                  <c:v>-3.3000000000000002E-2</c:v>
                </c:pt>
                <c:pt idx="26">
                  <c:v>-3.5000000000000003E-2</c:v>
                </c:pt>
                <c:pt idx="27">
                  <c:v>-3.7000000000000005E-2</c:v>
                </c:pt>
                <c:pt idx="28">
                  <c:v>-3.9000000000000007E-2</c:v>
                </c:pt>
                <c:pt idx="29">
                  <c:v>-4.0999999999999995E-2</c:v>
                </c:pt>
                <c:pt idx="30">
                  <c:v>-4.2999999999999997E-2</c:v>
                </c:pt>
                <c:pt idx="31">
                  <c:v>-4.4999999999999998E-2</c:v>
                </c:pt>
                <c:pt idx="32">
                  <c:v>-4.7E-2</c:v>
                </c:pt>
                <c:pt idx="33">
                  <c:v>-4.9000000000000002E-2</c:v>
                </c:pt>
                <c:pt idx="34">
                  <c:v>-5.1000000000000004E-2</c:v>
                </c:pt>
                <c:pt idx="35">
                  <c:v>-5.3000000000000005E-2</c:v>
                </c:pt>
                <c:pt idx="36">
                  <c:v>-5.4999999999999993E-2</c:v>
                </c:pt>
                <c:pt idx="37">
                  <c:v>-5.6999999999999995E-2</c:v>
                </c:pt>
                <c:pt idx="38">
                  <c:v>-5.8999999999999997E-2</c:v>
                </c:pt>
                <c:pt idx="39">
                  <c:v>-6.0999999999999999E-2</c:v>
                </c:pt>
                <c:pt idx="40">
                  <c:v>-6.3E-2</c:v>
                </c:pt>
                <c:pt idx="41">
                  <c:v>-6.5000000000000002E-2</c:v>
                </c:pt>
                <c:pt idx="42">
                  <c:v>-6.7000000000000004E-2</c:v>
                </c:pt>
                <c:pt idx="43">
                  <c:v>-6.8999999999999992E-2</c:v>
                </c:pt>
                <c:pt idx="44">
                  <c:v>-7.0999999999999994E-2</c:v>
                </c:pt>
                <c:pt idx="45">
                  <c:v>-7.2999999999999995E-2</c:v>
                </c:pt>
                <c:pt idx="46">
                  <c:v>-7.4999999999999997E-2</c:v>
                </c:pt>
                <c:pt idx="47">
                  <c:v>-7.6999999999999999E-2</c:v>
                </c:pt>
                <c:pt idx="48">
                  <c:v>-7.9000000000000001E-2</c:v>
                </c:pt>
                <c:pt idx="49">
                  <c:v>-8.1000000000000003E-2</c:v>
                </c:pt>
                <c:pt idx="50">
                  <c:v>-8.3000000000000004E-2</c:v>
                </c:pt>
                <c:pt idx="51">
                  <c:v>-8.5000000000000006E-2</c:v>
                </c:pt>
                <c:pt idx="52">
                  <c:v>-8.6999999999999994E-2</c:v>
                </c:pt>
                <c:pt idx="53">
                  <c:v>-8.8999999999999996E-2</c:v>
                </c:pt>
                <c:pt idx="54">
                  <c:v>-9.0999999999999998E-2</c:v>
                </c:pt>
                <c:pt idx="55">
                  <c:v>-9.2999999999999999E-2</c:v>
                </c:pt>
                <c:pt idx="56">
                  <c:v>-9.5000000000000001E-2</c:v>
                </c:pt>
                <c:pt idx="57">
                  <c:v>-9.7000000000000003E-2</c:v>
                </c:pt>
                <c:pt idx="58">
                  <c:v>-9.9000000000000005E-2</c:v>
                </c:pt>
                <c:pt idx="59">
                  <c:v>-0.10099999999999999</c:v>
                </c:pt>
                <c:pt idx="60">
                  <c:v>-0.10299999999999999</c:v>
                </c:pt>
                <c:pt idx="61">
                  <c:v>-0.105</c:v>
                </c:pt>
                <c:pt idx="62">
                  <c:v>-0.107</c:v>
                </c:pt>
                <c:pt idx="63">
                  <c:v>-0.109</c:v>
                </c:pt>
                <c:pt idx="64">
                  <c:v>-0.111</c:v>
                </c:pt>
                <c:pt idx="65">
                  <c:v>-0.113</c:v>
                </c:pt>
                <c:pt idx="66">
                  <c:v>-0.115</c:v>
                </c:pt>
                <c:pt idx="67">
                  <c:v>-0.11700000000000001</c:v>
                </c:pt>
                <c:pt idx="68">
                  <c:v>-0.11900000000000001</c:v>
                </c:pt>
                <c:pt idx="69">
                  <c:v>-0.12100000000000001</c:v>
                </c:pt>
                <c:pt idx="70">
                  <c:v>-0.12300000000000001</c:v>
                </c:pt>
                <c:pt idx="71">
                  <c:v>-0.12500000000000003</c:v>
                </c:pt>
                <c:pt idx="72">
                  <c:v>-0.127</c:v>
                </c:pt>
                <c:pt idx="73">
                  <c:v>-0.129</c:v>
                </c:pt>
                <c:pt idx="74">
                  <c:v>-0.13100000000000001</c:v>
                </c:pt>
                <c:pt idx="75">
                  <c:v>-0.13300000000000001</c:v>
                </c:pt>
                <c:pt idx="76">
                  <c:v>-0.13500000000000001</c:v>
                </c:pt>
                <c:pt idx="77">
                  <c:v>-0.13700000000000001</c:v>
                </c:pt>
                <c:pt idx="78">
                  <c:v>-0.13900000000000001</c:v>
                </c:pt>
                <c:pt idx="79">
                  <c:v>-0.14100000000000001</c:v>
                </c:pt>
                <c:pt idx="80">
                  <c:v>-0.14300000000000002</c:v>
                </c:pt>
                <c:pt idx="81">
                  <c:v>-0.14500000000000002</c:v>
                </c:pt>
                <c:pt idx="82">
                  <c:v>-0.14700000000000002</c:v>
                </c:pt>
                <c:pt idx="83">
                  <c:v>-0.14900000000000002</c:v>
                </c:pt>
                <c:pt idx="84">
                  <c:v>-0.15100000000000002</c:v>
                </c:pt>
                <c:pt idx="85">
                  <c:v>-0.15300000000000002</c:v>
                </c:pt>
                <c:pt idx="86">
                  <c:v>-0.15500000000000003</c:v>
                </c:pt>
                <c:pt idx="87">
                  <c:v>-0.157</c:v>
                </c:pt>
                <c:pt idx="88">
                  <c:v>-0.159</c:v>
                </c:pt>
                <c:pt idx="89">
                  <c:v>-0.161</c:v>
                </c:pt>
                <c:pt idx="90">
                  <c:v>-0.16300000000000001</c:v>
                </c:pt>
                <c:pt idx="91">
                  <c:v>-0.16500000000000001</c:v>
                </c:pt>
                <c:pt idx="92">
                  <c:v>-0.16700000000000001</c:v>
                </c:pt>
                <c:pt idx="93">
                  <c:v>-0.16900000000000001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1-4650-A25E-B9ADD348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50480"/>
        <c:axId val="1221881904"/>
      </c:scatterChart>
      <c:valAx>
        <c:axId val="12138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81904"/>
        <c:crosses val="autoZero"/>
        <c:crossBetween val="midCat"/>
      </c:valAx>
      <c:valAx>
        <c:axId val="1221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5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二熟玉米!$F$33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二熟玉米!$F$34:$F$127</c:f>
              <c:numCache>
                <c:formatCode>General</c:formatCode>
                <c:ptCount val="94"/>
                <c:pt idx="0">
                  <c:v>485.26841247919265</c:v>
                </c:pt>
                <c:pt idx="1">
                  <c:v>485.28565519675072</c:v>
                </c:pt>
                <c:pt idx="2">
                  <c:v>485.29376008880581</c:v>
                </c:pt>
                <c:pt idx="3">
                  <c:v>485.2980605833489</c:v>
                </c:pt>
                <c:pt idx="4">
                  <c:v>485.30025631452457</c:v>
                </c:pt>
                <c:pt idx="5">
                  <c:v>485.30111336775735</c:v>
                </c:pt>
                <c:pt idx="6">
                  <c:v>485.30104433009535</c:v>
                </c:pt>
                <c:pt idx="7">
                  <c:v>485.30029750885825</c:v>
                </c:pt>
                <c:pt idx="8">
                  <c:v>485.29903423437167</c:v>
                </c:pt>
                <c:pt idx="9">
                  <c:v>485.29736538565612</c:v>
                </c:pt>
                <c:pt idx="10">
                  <c:v>485.29537052282598</c:v>
                </c:pt>
                <c:pt idx="11">
                  <c:v>485.29310871480658</c:v>
                </c:pt>
                <c:pt idx="12">
                  <c:v>485.29062504872917</c:v>
                </c:pt>
                <c:pt idx="13">
                  <c:v>485.28795473807742</c:v>
                </c:pt>
                <c:pt idx="14">
                  <c:v>485.28512582114485</c:v>
                </c:pt>
                <c:pt idx="15">
                  <c:v>485.28216099393148</c:v>
                </c:pt>
                <c:pt idx="16">
                  <c:v>485.27907889112311</c:v>
                </c:pt>
                <c:pt idx="17">
                  <c:v>485.27589500360665</c:v>
                </c:pt>
                <c:pt idx="18">
                  <c:v>485.27262234986</c:v>
                </c:pt>
                <c:pt idx="19">
                  <c:v>485.26927197656323</c:v>
                </c:pt>
                <c:pt idx="20">
                  <c:v>485.26585333814165</c:v>
                </c:pt>
                <c:pt idx="21">
                  <c:v>485.26237458882878</c:v>
                </c:pt>
                <c:pt idx="22">
                  <c:v>485.25884281043267</c:v>
                </c:pt>
                <c:pt idx="23">
                  <c:v>485.25526419211297</c:v>
                </c:pt>
                <c:pt idx="24">
                  <c:v>485.2516441738415</c:v>
                </c:pt>
                <c:pt idx="25">
                  <c:v>485.24798756202892</c:v>
                </c:pt>
                <c:pt idx="26">
                  <c:v>485.24429862357368</c:v>
                </c:pt>
                <c:pt idx="27">
                  <c:v>485.24058116300313</c:v>
                </c:pt>
                <c:pt idx="28">
                  <c:v>485.236838586239</c:v>
                </c:pt>
                <c:pt idx="29">
                  <c:v>485.23307395368442</c:v>
                </c:pt>
                <c:pt idx="30">
                  <c:v>485.22929002471545</c:v>
                </c:pt>
                <c:pt idx="31">
                  <c:v>485.22548929520008</c:v>
                </c:pt>
                <c:pt idx="32">
                  <c:v>485.22167402931984</c:v>
                </c:pt>
                <c:pt idx="33">
                  <c:v>485.21784628670571</c:v>
                </c:pt>
                <c:pt idx="34">
                  <c:v>485.2140079456945</c:v>
                </c:pt>
                <c:pt idx="35">
                  <c:v>485.21016072335613</c:v>
                </c:pt>
                <c:pt idx="36">
                  <c:v>485.20630619281582</c:v>
                </c:pt>
                <c:pt idx="37">
                  <c:v>485.20244579830154</c:v>
                </c:pt>
                <c:pt idx="38">
                  <c:v>485.19858086826548</c:v>
                </c:pt>
                <c:pt idx="39">
                  <c:v>485.19471262687051</c:v>
                </c:pt>
                <c:pt idx="40">
                  <c:v>485.19084220408035</c:v>
                </c:pt>
                <c:pt idx="41">
                  <c:v>485.18697064455347</c:v>
                </c:pt>
                <c:pt idx="42">
                  <c:v>485.18309891550751</c:v>
                </c:pt>
                <c:pt idx="43">
                  <c:v>485.1792279136946</c:v>
                </c:pt>
                <c:pt idx="44">
                  <c:v>485.17535847160616</c:v>
                </c:pt>
                <c:pt idx="45">
                  <c:v>485.17149136300742</c:v>
                </c:pt>
                <c:pt idx="46">
                  <c:v>485.1676273078873</c:v>
                </c:pt>
                <c:pt idx="47">
                  <c:v>485.16376697689611</c:v>
                </c:pt>
                <c:pt idx="48">
                  <c:v>485.15991099533426</c:v>
                </c:pt>
                <c:pt idx="49">
                  <c:v>485.1560599467453</c:v>
                </c:pt>
                <c:pt idx="50">
                  <c:v>485.15221437615969</c:v>
                </c:pt>
                <c:pt idx="51">
                  <c:v>485.1483747930298</c:v>
                </c:pt>
                <c:pt idx="52">
                  <c:v>485.14454167389027</c:v>
                </c:pt>
                <c:pt idx="53">
                  <c:v>485.14071546477487</c:v>
                </c:pt>
                <c:pt idx="54">
                  <c:v>485.13689658341599</c:v>
                </c:pt>
                <c:pt idx="55">
                  <c:v>485.13308542124958</c:v>
                </c:pt>
                <c:pt idx="56">
                  <c:v>485.12928234524628</c:v>
                </c:pt>
                <c:pt idx="57">
                  <c:v>485.12548769958704</c:v>
                </c:pt>
                <c:pt idx="58">
                  <c:v>485.12170180719767</c:v>
                </c:pt>
                <c:pt idx="59">
                  <c:v>485.11792497115778</c:v>
                </c:pt>
                <c:pt idx="60">
                  <c:v>485.11415747599511</c:v>
                </c:pt>
                <c:pt idx="61">
                  <c:v>485.1103995888775</c:v>
                </c:pt>
                <c:pt idx="62">
                  <c:v>485.10665156071104</c:v>
                </c:pt>
                <c:pt idx="63">
                  <c:v>485.10291362715378</c:v>
                </c:pt>
                <c:pt idx="64">
                  <c:v>485.09918600955262</c:v>
                </c:pt>
                <c:pt idx="65">
                  <c:v>485.09546891581016</c:v>
                </c:pt>
                <c:pt idx="66">
                  <c:v>485.09176254118768</c:v>
                </c:pt>
                <c:pt idx="67">
                  <c:v>485.08806706905051</c:v>
                </c:pt>
                <c:pt idx="68">
                  <c:v>485.08438267155935</c:v>
                </c:pt>
                <c:pt idx="69">
                  <c:v>485.0807095103138</c:v>
                </c:pt>
                <c:pt idx="70">
                  <c:v>485.07704773695076</c:v>
                </c:pt>
                <c:pt idx="71">
                  <c:v>485.07339749370209</c:v>
                </c:pt>
                <c:pt idx="72">
                  <c:v>485.06975891391482</c:v>
                </c:pt>
                <c:pt idx="73">
                  <c:v>485.0661321225366</c:v>
                </c:pt>
                <c:pt idx="74">
                  <c:v>485.06251723656919</c:v>
                </c:pt>
                <c:pt idx="75">
                  <c:v>485.05891436549331</c:v>
                </c:pt>
                <c:pt idx="76">
                  <c:v>485.05532361166524</c:v>
                </c:pt>
                <c:pt idx="77">
                  <c:v>485.05174507068949</c:v>
                </c:pt>
                <c:pt idx="78">
                  <c:v>485.04817883176781</c:v>
                </c:pt>
                <c:pt idx="79">
                  <c:v>485.04462497802649</c:v>
                </c:pt>
                <c:pt idx="80">
                  <c:v>485.04108358682453</c:v>
                </c:pt>
                <c:pt idx="81">
                  <c:v>485.03755473004259</c:v>
                </c:pt>
                <c:pt idx="82">
                  <c:v>485.03403847435527</c:v>
                </c:pt>
                <c:pt idx="83">
                  <c:v>485.0305348814876</c:v>
                </c:pt>
                <c:pt idx="84">
                  <c:v>485.02704400845602</c:v>
                </c:pt>
                <c:pt idx="85">
                  <c:v>485.02356590779647</c:v>
                </c:pt>
                <c:pt idx="86">
                  <c:v>485.0201006277789</c:v>
                </c:pt>
                <c:pt idx="87">
                  <c:v>485.01664821261016</c:v>
                </c:pt>
                <c:pt idx="88">
                  <c:v>485.01320870262572</c:v>
                </c:pt>
                <c:pt idx="89">
                  <c:v>485.00978213447064</c:v>
                </c:pt>
                <c:pt idx="90">
                  <c:v>485.00636854127094</c:v>
                </c:pt>
                <c:pt idx="91">
                  <c:v>485.00296795279587</c:v>
                </c:pt>
                <c:pt idx="92">
                  <c:v>484.9995803956117</c:v>
                </c:pt>
                <c:pt idx="93">
                  <c:v>484.99620589322689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二熟玉米!$G$33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二熟玉米!$G$34:$G$127</c:f>
              <c:numCache>
                <c:formatCode>General</c:formatCode>
                <c:ptCount val="94"/>
                <c:pt idx="0">
                  <c:v>485.27339999999998</c:v>
                </c:pt>
                <c:pt idx="1">
                  <c:v>485.28665690015907</c:v>
                </c:pt>
                <c:pt idx="2">
                  <c:v>485.29449301151885</c:v>
                </c:pt>
                <c:pt idx="3">
                  <c:v>485.30008954571997</c:v>
                </c:pt>
                <c:pt idx="4">
                  <c:v>485.30445167017047</c:v>
                </c:pt>
                <c:pt idx="5">
                  <c:v>485.30802953962569</c:v>
                </c:pt>
                <c:pt idx="6">
                  <c:v>485.31106426970166</c:v>
                </c:pt>
                <c:pt idx="7">
                  <c:v>485.31370026652195</c:v>
                </c:pt>
                <c:pt idx="8">
                  <c:v>485.31603093817262</c:v>
                </c:pt>
                <c:pt idx="9">
                  <c:v>485.31812021922076</c:v>
                </c:pt>
                <c:pt idx="10">
                  <c:v>485.32001381021587</c:v>
                </c:pt>
                <c:pt idx="11">
                  <c:v>485.32174552013413</c:v>
                </c:pt>
                <c:pt idx="12">
                  <c:v>485.32334106895723</c:v>
                </c:pt>
                <c:pt idx="13">
                  <c:v>485.32482048132374</c:v>
                </c:pt>
                <c:pt idx="14">
                  <c:v>485.32619965492592</c:v>
                </c:pt>
                <c:pt idx="15">
                  <c:v>485.32749142329072</c:v>
                </c:pt>
                <c:pt idx="16">
                  <c:v>485.32870629682731</c:v>
                </c:pt>
                <c:pt idx="17">
                  <c:v>485.32985299242273</c:v>
                </c:pt>
                <c:pt idx="18">
                  <c:v>485.33093882012668</c:v>
                </c:pt>
                <c:pt idx="19">
                  <c:v>485.33196997086117</c:v>
                </c:pt>
                <c:pt idx="20">
                  <c:v>485.33295173409516</c:v>
                </c:pt>
                <c:pt idx="21">
                  <c:v>485.33388866500303</c:v>
                </c:pt>
                <c:pt idx="22">
                  <c:v>485.33478471456067</c:v>
                </c:pt>
                <c:pt idx="23">
                  <c:v>485.33564333202679</c:v>
                </c:pt>
                <c:pt idx="24">
                  <c:v>485.33646754656132</c:v>
                </c:pt>
                <c:pt idx="25">
                  <c:v>485.33726003288132</c:v>
                </c:pt>
                <c:pt idx="26">
                  <c:v>485.33802316456143</c:v>
                </c:pt>
                <c:pt idx="27">
                  <c:v>485.33875905766985</c:v>
                </c:pt>
                <c:pt idx="28">
                  <c:v>485.33946960677025</c:v>
                </c:pt>
                <c:pt idx="29">
                  <c:v>485.34015651483878</c:v>
                </c:pt>
                <c:pt idx="30">
                  <c:v>485.34082131829098</c:v>
                </c:pt>
                <c:pt idx="31">
                  <c:v>485.34146540804784</c:v>
                </c:pt>
                <c:pt idx="32">
                  <c:v>485.34209004737056</c:v>
                </c:pt>
                <c:pt idx="33">
                  <c:v>485.3426963870416</c:v>
                </c:pt>
                <c:pt idx="34">
                  <c:v>485.34328547835213</c:v>
                </c:pt>
                <c:pt idx="35">
                  <c:v>485.34385828426605</c:v>
                </c:pt>
                <c:pt idx="36">
                  <c:v>485.34441568905964</c:v>
                </c:pt>
                <c:pt idx="37">
                  <c:v>485.3449585066794</c:v>
                </c:pt>
                <c:pt idx="38">
                  <c:v>485.34548748801888</c:v>
                </c:pt>
                <c:pt idx="39">
                  <c:v>485.34600332727626</c:v>
                </c:pt>
                <c:pt idx="40">
                  <c:v>485.34650666753055</c:v>
                </c:pt>
                <c:pt idx="41">
                  <c:v>485.34699810564746</c:v>
                </c:pt>
                <c:pt idx="42">
                  <c:v>485.34747819661033</c:v>
                </c:pt>
                <c:pt idx="43">
                  <c:v>485.34794745735485</c:v>
                </c:pt>
                <c:pt idx="44">
                  <c:v>485.3484063701743</c:v>
                </c:pt>
                <c:pt idx="45">
                  <c:v>485.34885538575196</c:v>
                </c:pt>
                <c:pt idx="46">
                  <c:v>485.34929492586826</c:v>
                </c:pt>
                <c:pt idx="47">
                  <c:v>485.34972538582412</c:v>
                </c:pt>
                <c:pt idx="48">
                  <c:v>485.35014713661548</c:v>
                </c:pt>
                <c:pt idx="49">
                  <c:v>485.35056052688844</c:v>
                </c:pt>
                <c:pt idx="50">
                  <c:v>485.35096588470219</c:v>
                </c:pt>
                <c:pt idx="51">
                  <c:v>485.35136351912047</c:v>
                </c:pt>
                <c:pt idx="52">
                  <c:v>485.35175372165281</c:v>
                </c:pt>
                <c:pt idx="53">
                  <c:v>485.35213676756103</c:v>
                </c:pt>
                <c:pt idx="54">
                  <c:v>485.35251291704657</c:v>
                </c:pt>
                <c:pt idx="55">
                  <c:v>485.35288241633094</c:v>
                </c:pt>
                <c:pt idx="56">
                  <c:v>485.35324549864123</c:v>
                </c:pt>
                <c:pt idx="57">
                  <c:v>485.35360238510987</c:v>
                </c:pt>
                <c:pt idx="58">
                  <c:v>485.35395328559804</c:v>
                </c:pt>
                <c:pt idx="59">
                  <c:v>485.35429839945004</c:v>
                </c:pt>
                <c:pt idx="60">
                  <c:v>485.35463791618548</c:v>
                </c:pt>
                <c:pt idx="61">
                  <c:v>485.35497201613526</c:v>
                </c:pt>
                <c:pt idx="62">
                  <c:v>485.35530087102728</c:v>
                </c:pt>
                <c:pt idx="63">
                  <c:v>485.35562464452568</c:v>
                </c:pt>
                <c:pt idx="64">
                  <c:v>485.35594349272895</c:v>
                </c:pt>
                <c:pt idx="65">
                  <c:v>485.35625756462957</c:v>
                </c:pt>
                <c:pt idx="66">
                  <c:v>485.35656700253963</c:v>
                </c:pt>
                <c:pt idx="67">
                  <c:v>485.3568719424851</c:v>
                </c:pt>
                <c:pt idx="68">
                  <c:v>485.35717251457083</c:v>
                </c:pt>
                <c:pt idx="69">
                  <c:v>485.35746884332031</c:v>
                </c:pt>
                <c:pt idx="70">
                  <c:v>485.35776104799038</c:v>
                </c:pt>
                <c:pt idx="71">
                  <c:v>485.35804924286504</c:v>
                </c:pt>
                <c:pt idx="72">
                  <c:v>485.35833353752815</c:v>
                </c:pt>
                <c:pt idx="73">
                  <c:v>485.35861403711829</c:v>
                </c:pt>
                <c:pt idx="74">
                  <c:v>485.35889084256627</c:v>
                </c:pt>
                <c:pt idx="75">
                  <c:v>485.35916405081707</c:v>
                </c:pt>
                <c:pt idx="76">
                  <c:v>485.35943375503734</c:v>
                </c:pt>
                <c:pt idx="77">
                  <c:v>485.35970004480936</c:v>
                </c:pt>
                <c:pt idx="78">
                  <c:v>485.35996300631302</c:v>
                </c:pt>
                <c:pt idx="79">
                  <c:v>485.3602227224963</c:v>
                </c:pt>
                <c:pt idx="80">
                  <c:v>485.36047927323477</c:v>
                </c:pt>
                <c:pt idx="81">
                  <c:v>485.36073273548209</c:v>
                </c:pt>
                <c:pt idx="82">
                  <c:v>485.36098318341078</c:v>
                </c:pt>
                <c:pt idx="83">
                  <c:v>485.36123068854499</c:v>
                </c:pt>
                <c:pt idx="84">
                  <c:v>485.36147531988524</c:v>
                </c:pt>
                <c:pt idx="85">
                  <c:v>485.36171714402582</c:v>
                </c:pt>
                <c:pt idx="86">
                  <c:v>485.36195622526577</c:v>
                </c:pt>
                <c:pt idx="87">
                  <c:v>485.36219262571319</c:v>
                </c:pt>
                <c:pt idx="88">
                  <c:v>485.36242640538381</c:v>
                </c:pt>
                <c:pt idx="89">
                  <c:v>485.36265762229408</c:v>
                </c:pt>
                <c:pt idx="90">
                  <c:v>485.36288633254929</c:v>
                </c:pt>
                <c:pt idx="91">
                  <c:v>485.36311259042645</c:v>
                </c:pt>
                <c:pt idx="92">
                  <c:v>485.3633364484532</c:v>
                </c:pt>
                <c:pt idx="93">
                  <c:v>485.36355795748216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191356809565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二熟小麦!$C$28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二熟小麦!$C$29:$C$89</c:f>
              <c:numCache>
                <c:formatCode>General</c:formatCode>
                <c:ptCount val="61"/>
                <c:pt idx="0">
                  <c:v>5.800000000000001E-2</c:v>
                </c:pt>
                <c:pt idx="1">
                  <c:v>4.7000000000000007E-2</c:v>
                </c:pt>
                <c:pt idx="2">
                  <c:v>3.6000000000000004E-2</c:v>
                </c:pt>
                <c:pt idx="3">
                  <c:v>2.5000000000000008E-2</c:v>
                </c:pt>
                <c:pt idx="4">
                  <c:v>1.4000000000000012E-2</c:v>
                </c:pt>
                <c:pt idx="5">
                  <c:v>3.0000000000000027E-3</c:v>
                </c:pt>
                <c:pt idx="6">
                  <c:v>-7.9999999999999932E-3</c:v>
                </c:pt>
                <c:pt idx="7">
                  <c:v>-1.8999999999999989E-2</c:v>
                </c:pt>
                <c:pt idx="8">
                  <c:v>-2.9999999999999985E-2</c:v>
                </c:pt>
                <c:pt idx="9">
                  <c:v>-4.0999999999999981E-2</c:v>
                </c:pt>
                <c:pt idx="10">
                  <c:v>-5.1999999999999991E-2</c:v>
                </c:pt>
                <c:pt idx="11">
                  <c:v>-6.3E-2</c:v>
                </c:pt>
                <c:pt idx="12">
                  <c:v>-7.3999999999999982E-2</c:v>
                </c:pt>
                <c:pt idx="13">
                  <c:v>-8.4999999999999992E-2</c:v>
                </c:pt>
                <c:pt idx="14">
                  <c:v>-9.5999999999999974E-2</c:v>
                </c:pt>
                <c:pt idx="15">
                  <c:v>-0.10699999999999998</c:v>
                </c:pt>
                <c:pt idx="16">
                  <c:v>-0.11799999999999999</c:v>
                </c:pt>
                <c:pt idx="17">
                  <c:v>-0.12899999999999998</c:v>
                </c:pt>
                <c:pt idx="18">
                  <c:v>-0.13999999999999999</c:v>
                </c:pt>
                <c:pt idx="19">
                  <c:v>-0.15099999999999997</c:v>
                </c:pt>
                <c:pt idx="20">
                  <c:v>-0.16199999999999998</c:v>
                </c:pt>
                <c:pt idx="21">
                  <c:v>-0.17299999999999999</c:v>
                </c:pt>
                <c:pt idx="22">
                  <c:v>-0.184</c:v>
                </c:pt>
                <c:pt idx="23">
                  <c:v>-0.19500000000000001</c:v>
                </c:pt>
                <c:pt idx="24">
                  <c:v>-0.20599999999999996</c:v>
                </c:pt>
                <c:pt idx="25">
                  <c:v>-0.21699999999999997</c:v>
                </c:pt>
                <c:pt idx="26">
                  <c:v>-0.22799999999999998</c:v>
                </c:pt>
                <c:pt idx="27">
                  <c:v>-0.23899999999999999</c:v>
                </c:pt>
                <c:pt idx="28">
                  <c:v>-0.25</c:v>
                </c:pt>
                <c:pt idx="29">
                  <c:v>-0.26099999999999995</c:v>
                </c:pt>
                <c:pt idx="30">
                  <c:v>-0.27199999999999996</c:v>
                </c:pt>
                <c:pt idx="31">
                  <c:v>-0.28299999999999997</c:v>
                </c:pt>
                <c:pt idx="32">
                  <c:v>-0.29399999999999998</c:v>
                </c:pt>
                <c:pt idx="33">
                  <c:v>-0.30499999999999999</c:v>
                </c:pt>
                <c:pt idx="34">
                  <c:v>-0.31599999999999995</c:v>
                </c:pt>
                <c:pt idx="35">
                  <c:v>-0.32699999999999996</c:v>
                </c:pt>
                <c:pt idx="36">
                  <c:v>-0.33799999999999997</c:v>
                </c:pt>
                <c:pt idx="37">
                  <c:v>-0.34899999999999998</c:v>
                </c:pt>
                <c:pt idx="38">
                  <c:v>-0.36</c:v>
                </c:pt>
                <c:pt idx="39">
                  <c:v>-0.37099999999999994</c:v>
                </c:pt>
                <c:pt idx="40">
                  <c:v>-0.38199999999999995</c:v>
                </c:pt>
                <c:pt idx="41">
                  <c:v>-0.39299999999999996</c:v>
                </c:pt>
                <c:pt idx="42">
                  <c:v>-0.40399999999999997</c:v>
                </c:pt>
                <c:pt idx="43">
                  <c:v>-0.41499999999999998</c:v>
                </c:pt>
                <c:pt idx="44">
                  <c:v>-0.42599999999999999</c:v>
                </c:pt>
                <c:pt idx="45">
                  <c:v>-0.437</c:v>
                </c:pt>
                <c:pt idx="46">
                  <c:v>-0.44800000000000001</c:v>
                </c:pt>
                <c:pt idx="47">
                  <c:v>-0.45900000000000002</c:v>
                </c:pt>
                <c:pt idx="48">
                  <c:v>-0.46999999999999992</c:v>
                </c:pt>
                <c:pt idx="49">
                  <c:v>-0.48099999999999993</c:v>
                </c:pt>
                <c:pt idx="50">
                  <c:v>-0.49199999999999994</c:v>
                </c:pt>
                <c:pt idx="51">
                  <c:v>-0.50299999999999989</c:v>
                </c:pt>
                <c:pt idx="52">
                  <c:v>-0.51400000000000001</c:v>
                </c:pt>
                <c:pt idx="53">
                  <c:v>-0.52499999999999991</c:v>
                </c:pt>
                <c:pt idx="54">
                  <c:v>-0.53600000000000003</c:v>
                </c:pt>
                <c:pt idx="55">
                  <c:v>-0.54699999999999993</c:v>
                </c:pt>
                <c:pt idx="56">
                  <c:v>-0.55800000000000005</c:v>
                </c:pt>
                <c:pt idx="57">
                  <c:v>-0.56899999999999995</c:v>
                </c:pt>
                <c:pt idx="58">
                  <c:v>-0.57999999999999985</c:v>
                </c:pt>
                <c:pt idx="59">
                  <c:v>-0.59099999999999997</c:v>
                </c:pt>
                <c:pt idx="60">
                  <c:v>-0.60199999999999987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8-42D8-BF30-D5AC04575DBC}"/>
            </c:ext>
          </c:extLst>
        </c:ser>
        <c:ser>
          <c:idx val="1"/>
          <c:order val="1"/>
          <c:tx>
            <c:strRef>
              <c:f>二熟小麦!$D$28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二熟小麦!$D$29:$D$89</c:f>
              <c:numCache>
                <c:formatCode>General</c:formatCode>
                <c:ptCount val="61"/>
                <c:pt idx="0">
                  <c:v>-6.3E-2</c:v>
                </c:pt>
                <c:pt idx="1">
                  <c:v>-5.7000000000000009E-2</c:v>
                </c:pt>
                <c:pt idx="2">
                  <c:v>-5.1000000000000004E-2</c:v>
                </c:pt>
                <c:pt idx="3">
                  <c:v>-4.5000000000000005E-2</c:v>
                </c:pt>
                <c:pt idx="4">
                  <c:v>-3.9000000000000007E-2</c:v>
                </c:pt>
                <c:pt idx="5">
                  <c:v>-3.3000000000000002E-2</c:v>
                </c:pt>
                <c:pt idx="6">
                  <c:v>-2.7000000000000003E-2</c:v>
                </c:pt>
                <c:pt idx="7">
                  <c:v>-2.1000000000000005E-2</c:v>
                </c:pt>
                <c:pt idx="8">
                  <c:v>-1.5000000000000006E-2</c:v>
                </c:pt>
                <c:pt idx="9">
                  <c:v>-9.000000000000008E-3</c:v>
                </c:pt>
                <c:pt idx="10">
                  <c:v>-3.0000000000000027E-3</c:v>
                </c:pt>
                <c:pt idx="11">
                  <c:v>3.0000000000000027E-3</c:v>
                </c:pt>
                <c:pt idx="12">
                  <c:v>8.9999999999999941E-3</c:v>
                </c:pt>
                <c:pt idx="13">
                  <c:v>1.4999999999999999E-2</c:v>
                </c:pt>
                <c:pt idx="14">
                  <c:v>2.0999999999999991E-2</c:v>
                </c:pt>
                <c:pt idx="15">
                  <c:v>2.6999999999999996E-2</c:v>
                </c:pt>
                <c:pt idx="16">
                  <c:v>3.3000000000000002E-2</c:v>
                </c:pt>
                <c:pt idx="17">
                  <c:v>3.8999999999999993E-2</c:v>
                </c:pt>
                <c:pt idx="18">
                  <c:v>4.4999999999999998E-2</c:v>
                </c:pt>
                <c:pt idx="19">
                  <c:v>5.099999999999999E-2</c:v>
                </c:pt>
                <c:pt idx="20">
                  <c:v>5.6999999999999995E-2</c:v>
                </c:pt>
                <c:pt idx="21">
                  <c:v>6.3E-2</c:v>
                </c:pt>
                <c:pt idx="22">
                  <c:v>6.9000000000000006E-2</c:v>
                </c:pt>
                <c:pt idx="23">
                  <c:v>7.5000000000000011E-2</c:v>
                </c:pt>
                <c:pt idx="24">
                  <c:v>8.0999999999999989E-2</c:v>
                </c:pt>
                <c:pt idx="25">
                  <c:v>8.6999999999999994E-2</c:v>
                </c:pt>
                <c:pt idx="26">
                  <c:v>9.2999999999999999E-2</c:v>
                </c:pt>
                <c:pt idx="27">
                  <c:v>9.9000000000000005E-2</c:v>
                </c:pt>
                <c:pt idx="28">
                  <c:v>0.10500000000000001</c:v>
                </c:pt>
                <c:pt idx="29">
                  <c:v>0.11099999999999999</c:v>
                </c:pt>
                <c:pt idx="30">
                  <c:v>0.11699999999999999</c:v>
                </c:pt>
                <c:pt idx="31">
                  <c:v>0.123</c:v>
                </c:pt>
                <c:pt idx="32">
                  <c:v>0.129</c:v>
                </c:pt>
                <c:pt idx="33">
                  <c:v>0.13500000000000001</c:v>
                </c:pt>
                <c:pt idx="34">
                  <c:v>0.14099999999999999</c:v>
                </c:pt>
                <c:pt idx="35">
                  <c:v>0.14699999999999999</c:v>
                </c:pt>
                <c:pt idx="36">
                  <c:v>0.153</c:v>
                </c:pt>
                <c:pt idx="37">
                  <c:v>0.159</c:v>
                </c:pt>
                <c:pt idx="38">
                  <c:v>0.16500000000000001</c:v>
                </c:pt>
                <c:pt idx="39">
                  <c:v>0.17099999999999999</c:v>
                </c:pt>
                <c:pt idx="40">
                  <c:v>0.17699999999999999</c:v>
                </c:pt>
                <c:pt idx="41">
                  <c:v>0.183</c:v>
                </c:pt>
                <c:pt idx="42">
                  <c:v>0.189</c:v>
                </c:pt>
                <c:pt idx="43">
                  <c:v>0.19500000000000001</c:v>
                </c:pt>
                <c:pt idx="44">
                  <c:v>0.20100000000000001</c:v>
                </c:pt>
                <c:pt idx="45">
                  <c:v>0.20700000000000002</c:v>
                </c:pt>
                <c:pt idx="46">
                  <c:v>0.21300000000000002</c:v>
                </c:pt>
                <c:pt idx="47">
                  <c:v>0.21900000000000003</c:v>
                </c:pt>
                <c:pt idx="48">
                  <c:v>0.22499999999999998</c:v>
                </c:pt>
                <c:pt idx="49">
                  <c:v>0.23099999999999998</c:v>
                </c:pt>
                <c:pt idx="50">
                  <c:v>0.23699999999999999</c:v>
                </c:pt>
                <c:pt idx="51">
                  <c:v>0.24299999999999999</c:v>
                </c:pt>
                <c:pt idx="52">
                  <c:v>0.249</c:v>
                </c:pt>
                <c:pt idx="53">
                  <c:v>0.255</c:v>
                </c:pt>
                <c:pt idx="54">
                  <c:v>0.26100000000000001</c:v>
                </c:pt>
                <c:pt idx="55">
                  <c:v>0.26700000000000002</c:v>
                </c:pt>
                <c:pt idx="56">
                  <c:v>0.27300000000000002</c:v>
                </c:pt>
                <c:pt idx="57">
                  <c:v>0.27900000000000003</c:v>
                </c:pt>
                <c:pt idx="58">
                  <c:v>0.28499999999999998</c:v>
                </c:pt>
                <c:pt idx="59">
                  <c:v>0.29099999999999998</c:v>
                </c:pt>
                <c:pt idx="60">
                  <c:v>0.29699999999999999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8-42D8-BF30-D5AC0457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78160"/>
        <c:axId val="1221870672"/>
      </c:scatterChart>
      <c:valAx>
        <c:axId val="12234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70672"/>
        <c:crosses val="autoZero"/>
        <c:crossBetween val="midCat"/>
      </c:valAx>
      <c:valAx>
        <c:axId val="12218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47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二熟小麦!$E$28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二熟小麦!$E$29:$E$89</c:f>
              <c:numCache>
                <c:formatCode>General</c:formatCode>
                <c:ptCount val="61"/>
                <c:pt idx="0">
                  <c:v>420.27996027877538</c:v>
                </c:pt>
                <c:pt idx="1">
                  <c:v>420.31706356637312</c:v>
                </c:pt>
                <c:pt idx="2">
                  <c:v>420.33463356183432</c:v>
                </c:pt>
                <c:pt idx="3">
                  <c:v>420.34391166495163</c:v>
                </c:pt>
                <c:pt idx="4">
                  <c:v>420.34855185100224</c:v>
                </c:pt>
                <c:pt idx="5">
                  <c:v>420.3502244603207</c:v>
                </c:pt>
                <c:pt idx="6">
                  <c:v>420.34983935668828</c:v>
                </c:pt>
                <c:pt idx="7">
                  <c:v>420.34794942593419</c:v>
                </c:pt>
                <c:pt idx="8">
                  <c:v>420.34491691232148</c:v>
                </c:pt>
                <c:pt idx="9">
                  <c:v>420.34099262169445</c:v>
                </c:pt>
                <c:pt idx="10">
                  <c:v>420.33635769358665</c:v>
                </c:pt>
                <c:pt idx="11">
                  <c:v>420.3311473889284</c:v>
                </c:pt>
                <c:pt idx="12">
                  <c:v>420.32546547295061</c:v>
                </c:pt>
                <c:pt idx="13">
                  <c:v>420.31939334113468</c:v>
                </c:pt>
                <c:pt idx="14">
                  <c:v>420.31299604399328</c:v>
                </c:pt>
                <c:pt idx="15">
                  <c:v>420.30632639902046</c:v>
                </c:pt>
                <c:pt idx="16">
                  <c:v>420.29942787767288</c:v>
                </c:pt>
                <c:pt idx="17">
                  <c:v>420.29233668233553</c:v>
                </c:pt>
                <c:pt idx="18">
                  <c:v>420.28508327261045</c:v>
                </c:pt>
                <c:pt idx="19">
                  <c:v>420.27769350806369</c:v>
                </c:pt>
                <c:pt idx="20">
                  <c:v>420.27018951807776</c:v>
                </c:pt>
                <c:pt idx="21">
                  <c:v>420.26259037382243</c:v>
                </c:pt>
                <c:pt idx="22">
                  <c:v>420.25491261428351</c:v>
                </c:pt>
                <c:pt idx="23">
                  <c:v>420.24717066300275</c:v>
                </c:pt>
                <c:pt idx="24">
                  <c:v>420.23937716183951</c:v>
                </c:pt>
                <c:pt idx="25">
                  <c:v>420.23154324093525</c:v>
                </c:pt>
                <c:pt idx="26">
                  <c:v>420.22367873906273</c:v>
                </c:pt>
                <c:pt idx="27">
                  <c:v>420.21579238498191</c:v>
                </c:pt>
                <c:pt idx="28">
                  <c:v>420.20789194785357</c:v>
                </c:pt>
                <c:pt idx="29">
                  <c:v>420.19998436287722</c:v>
                </c:pt>
                <c:pt idx="30">
                  <c:v>420.19207583692918</c:v>
                </c:pt>
                <c:pt idx="31">
                  <c:v>420.18417193792828</c:v>
                </c:pt>
                <c:pt idx="32">
                  <c:v>420.17627767087015</c:v>
                </c:pt>
                <c:pt idx="33">
                  <c:v>420.1683975428636</c:v>
                </c:pt>
                <c:pt idx="34">
                  <c:v>420.16053561903931</c:v>
                </c:pt>
                <c:pt idx="35">
                  <c:v>420.15269557083673</c:v>
                </c:pt>
                <c:pt idx="36">
                  <c:v>420.1448807178935</c:v>
                </c:pt>
                <c:pt idx="37">
                  <c:v>420.13709406453484</c:v>
                </c:pt>
                <c:pt idx="38">
                  <c:v>420.12933833168444</c:v>
                </c:pt>
                <c:pt idx="39">
                  <c:v>420.12161598487444</c:v>
                </c:pt>
                <c:pt idx="40">
                  <c:v>420.1139292589171</c:v>
                </c:pt>
                <c:pt idx="41">
                  <c:v>420.10628017970851</c:v>
                </c:pt>
                <c:pt idx="42">
                  <c:v>420.09867058355809</c:v>
                </c:pt>
                <c:pt idx="43">
                  <c:v>420.09110213437583</c:v>
                </c:pt>
                <c:pt idx="44">
                  <c:v>420.08357633899789</c:v>
                </c:pt>
                <c:pt idx="45">
                  <c:v>420.07609456088943</c:v>
                </c:pt>
                <c:pt idx="46">
                  <c:v>420.06865803242761</c:v>
                </c:pt>
                <c:pt idx="47">
                  <c:v>420.0612678659387</c:v>
                </c:pt>
                <c:pt idx="48">
                  <c:v>420.05392506363961</c:v>
                </c:pt>
                <c:pt idx="49">
                  <c:v>420.04663052661175</c:v>
                </c:pt>
                <c:pt idx="50">
                  <c:v>420.03938506291871</c:v>
                </c:pt>
                <c:pt idx="51">
                  <c:v>420.03218939496514</c:v>
                </c:pt>
                <c:pt idx="52">
                  <c:v>420.02504416617973</c:v>
                </c:pt>
                <c:pt idx="53">
                  <c:v>420.01794994709667</c:v>
                </c:pt>
                <c:pt idx="54">
                  <c:v>420.01090724089863</c:v>
                </c:pt>
                <c:pt idx="55">
                  <c:v>420.00391648847864</c:v>
                </c:pt>
                <c:pt idx="56">
                  <c:v>419.99697807306899</c:v>
                </c:pt>
                <c:pt idx="57">
                  <c:v>419.99009232448219</c:v>
                </c:pt>
                <c:pt idx="58">
                  <c:v>419.98325952300115</c:v>
                </c:pt>
                <c:pt idx="59">
                  <c:v>419.97647990295343</c:v>
                </c:pt>
                <c:pt idx="60">
                  <c:v>419.96975365599985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二熟小麦!$F$28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二熟小麦!$B$29:$B$89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二熟小麦!$F$29:$F$89</c:f>
              <c:numCache>
                <c:formatCode>General</c:formatCode>
                <c:ptCount val="61"/>
                <c:pt idx="0">
                  <c:v>420.29090000000002</c:v>
                </c:pt>
                <c:pt idx="1">
                  <c:v>420.24419854528816</c:v>
                </c:pt>
                <c:pt idx="2">
                  <c:v>420.21789765051983</c:v>
                </c:pt>
                <c:pt idx="3">
                  <c:v>420.19967811644852</c:v>
                </c:pt>
                <c:pt idx="4">
                  <c:v>420.18579291495746</c:v>
                </c:pt>
                <c:pt idx="5">
                  <c:v>420.1746055117261</c:v>
                </c:pt>
                <c:pt idx="6">
                  <c:v>420.16525588049365</c:v>
                </c:pt>
                <c:pt idx="7">
                  <c:v>420.15723685640012</c:v>
                </c:pt>
                <c:pt idx="8">
                  <c:v>420.15022464406923</c:v>
                </c:pt>
                <c:pt idx="9">
                  <c:v>420.14400011401762</c:v>
                </c:pt>
                <c:pt idx="10">
                  <c:v>420.13840819189363</c:v>
                </c:pt>
                <c:pt idx="11">
                  <c:v>420.13333517879158</c:v>
                </c:pt>
                <c:pt idx="12">
                  <c:v>420.12869527884641</c:v>
                </c:pt>
                <c:pt idx="13">
                  <c:v>420.12442218893875</c:v>
                </c:pt>
                <c:pt idx="14">
                  <c:v>420.12046362963235</c:v>
                </c:pt>
                <c:pt idx="15">
                  <c:v>420.11677766493574</c:v>
                </c:pt>
                <c:pt idx="16">
                  <c:v>420.11333015264916</c:v>
                </c:pt>
                <c:pt idx="17">
                  <c:v>420.11009293312145</c:v>
                </c:pt>
                <c:pt idx="18">
                  <c:v>420.10704251415933</c:v>
                </c:pt>
                <c:pt idx="19">
                  <c:v>420.10415909767818</c:v>
                </c:pt>
                <c:pt idx="20">
                  <c:v>420.1014258469358</c:v>
                </c:pt>
                <c:pt idx="21">
                  <c:v>420.09882832645201</c:v>
                </c:pt>
                <c:pt idx="22">
                  <c:v>420.0963540680475</c:v>
                </c:pt>
                <c:pt idx="23">
                  <c:v>420.09399223044159</c:v>
                </c:pt>
                <c:pt idx="24">
                  <c:v>420.09173332924104</c:v>
                </c:pt>
                <c:pt idx="25">
                  <c:v>420.08956902057355</c:v>
                </c:pt>
                <c:pt idx="26">
                  <c:v>420.08749192608593</c:v>
                </c:pt>
                <c:pt idx="27">
                  <c:v>420.08549549018068</c:v>
                </c:pt>
                <c:pt idx="28">
                  <c:v>420.08357386263077</c:v>
                </c:pt>
                <c:pt idx="29">
                  <c:v>420.0817218013525</c:v>
                </c:pt>
                <c:pt idx="30">
                  <c:v>420.07993459132842</c:v>
                </c:pt>
                <c:pt idx="31">
                  <c:v>420.07820797656922</c:v>
                </c:pt>
                <c:pt idx="32">
                  <c:v>420.0765381026817</c:v>
                </c:pt>
                <c:pt idx="33">
                  <c:v>420.0749214681216</c:v>
                </c:pt>
                <c:pt idx="34">
                  <c:v>420.07335488260514</c:v>
                </c:pt>
                <c:pt idx="35">
                  <c:v>420.07183543145504</c:v>
                </c:pt>
                <c:pt idx="36">
                  <c:v>420.07036044489564</c:v>
                </c:pt>
                <c:pt idx="37">
                  <c:v>420.0689274714959</c:v>
                </c:pt>
                <c:pt idx="38">
                  <c:v>420.0675342551072</c:v>
                </c:pt>
                <c:pt idx="39">
                  <c:v>420.06617871475896</c:v>
                </c:pt>
                <c:pt idx="40">
                  <c:v>420.06485892706917</c:v>
                </c:pt>
                <c:pt idx="41">
                  <c:v>420.06357311080234</c:v>
                </c:pt>
                <c:pt idx="42">
                  <c:v>420.06231961326802</c:v>
                </c:pt>
                <c:pt idx="43">
                  <c:v>420.06109689830379</c:v>
                </c:pt>
                <c:pt idx="44">
                  <c:v>420.05990353562589</c:v>
                </c:pt>
                <c:pt idx="45">
                  <c:v>420.0587381913661</c:v>
                </c:pt>
                <c:pt idx="46">
                  <c:v>420.05759961963969</c:v>
                </c:pt>
                <c:pt idx="47">
                  <c:v>420.05648665501218</c:v>
                </c:pt>
                <c:pt idx="48">
                  <c:v>420.05539820575382</c:v>
                </c:pt>
                <c:pt idx="49">
                  <c:v>420.05433324778375</c:v>
                </c:pt>
                <c:pt idx="50">
                  <c:v>420.05329081922241</c:v>
                </c:pt>
                <c:pt idx="51">
                  <c:v>420.05227001547951</c:v>
                </c:pt>
                <c:pt idx="52">
                  <c:v>420.05126998481586</c:v>
                </c:pt>
                <c:pt idx="53">
                  <c:v>420.05028992432602</c:v>
                </c:pt>
                <c:pt idx="54">
                  <c:v>420.04932907629399</c:v>
                </c:pt>
                <c:pt idx="55">
                  <c:v>420.04838672488182</c:v>
                </c:pt>
                <c:pt idx="56">
                  <c:v>420.047462193115</c:v>
                </c:pt>
                <c:pt idx="57">
                  <c:v>420.04655484013387</c:v>
                </c:pt>
                <c:pt idx="58">
                  <c:v>420.04566405868235</c:v>
                </c:pt>
                <c:pt idx="59">
                  <c:v>420.0447892728115</c:v>
                </c:pt>
                <c:pt idx="60">
                  <c:v>420.04392993577443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水稻弹性!$C$25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水稻弹性!$C$26:$C$189</c:f>
              <c:numCache>
                <c:formatCode>General</c:formatCode>
                <c:ptCount val="164"/>
                <c:pt idx="0">
                  <c:v>-4.7E-2</c:v>
                </c:pt>
                <c:pt idx="1">
                  <c:v>-4.4999999999999998E-2</c:v>
                </c:pt>
                <c:pt idx="2">
                  <c:v>-4.3000000000000003E-2</c:v>
                </c:pt>
                <c:pt idx="3">
                  <c:v>-4.1000000000000002E-2</c:v>
                </c:pt>
                <c:pt idx="4">
                  <c:v>-3.9E-2</c:v>
                </c:pt>
                <c:pt idx="5">
                  <c:v>-3.7000000000000005E-2</c:v>
                </c:pt>
                <c:pt idx="6">
                  <c:v>-3.5000000000000003E-2</c:v>
                </c:pt>
                <c:pt idx="7">
                  <c:v>-3.3000000000000002E-2</c:v>
                </c:pt>
                <c:pt idx="8">
                  <c:v>-3.1E-2</c:v>
                </c:pt>
                <c:pt idx="9">
                  <c:v>-2.9000000000000001E-2</c:v>
                </c:pt>
                <c:pt idx="10">
                  <c:v>-2.7000000000000003E-2</c:v>
                </c:pt>
                <c:pt idx="11">
                  <c:v>-2.5000000000000001E-2</c:v>
                </c:pt>
                <c:pt idx="12">
                  <c:v>-2.3E-2</c:v>
                </c:pt>
                <c:pt idx="13">
                  <c:v>-2.1000000000000001E-2</c:v>
                </c:pt>
                <c:pt idx="14">
                  <c:v>-1.9000000000000003E-2</c:v>
                </c:pt>
                <c:pt idx="15">
                  <c:v>-1.7000000000000001E-2</c:v>
                </c:pt>
                <c:pt idx="16">
                  <c:v>-1.4999999999999999E-2</c:v>
                </c:pt>
                <c:pt idx="17">
                  <c:v>-1.2999999999999998E-2</c:v>
                </c:pt>
                <c:pt idx="18">
                  <c:v>-1.1000000000000003E-2</c:v>
                </c:pt>
                <c:pt idx="19">
                  <c:v>-9.0000000000000011E-3</c:v>
                </c:pt>
                <c:pt idx="20">
                  <c:v>-6.9999999999999993E-3</c:v>
                </c:pt>
                <c:pt idx="21">
                  <c:v>-5.0000000000000044E-3</c:v>
                </c:pt>
                <c:pt idx="22">
                  <c:v>-3.0000000000000027E-3</c:v>
                </c:pt>
                <c:pt idx="23">
                  <c:v>-1.0000000000000009E-3</c:v>
                </c:pt>
                <c:pt idx="24">
                  <c:v>1.0000000000000009E-3</c:v>
                </c:pt>
                <c:pt idx="25">
                  <c:v>3.0000000000000027E-3</c:v>
                </c:pt>
                <c:pt idx="26">
                  <c:v>4.9999999999999975E-3</c:v>
                </c:pt>
                <c:pt idx="27">
                  <c:v>6.9999999999999993E-3</c:v>
                </c:pt>
                <c:pt idx="28">
                  <c:v>9.0000000000000011E-3</c:v>
                </c:pt>
                <c:pt idx="29">
                  <c:v>1.0999999999999996E-2</c:v>
                </c:pt>
                <c:pt idx="30">
                  <c:v>1.2999999999999998E-2</c:v>
                </c:pt>
                <c:pt idx="31">
                  <c:v>1.4999999999999999E-2</c:v>
                </c:pt>
                <c:pt idx="32">
                  <c:v>1.7000000000000001E-2</c:v>
                </c:pt>
                <c:pt idx="33">
                  <c:v>1.9000000000000003E-2</c:v>
                </c:pt>
                <c:pt idx="34">
                  <c:v>2.1000000000000005E-2</c:v>
                </c:pt>
                <c:pt idx="35">
                  <c:v>2.3000000000000007E-2</c:v>
                </c:pt>
                <c:pt idx="36">
                  <c:v>2.4999999999999994E-2</c:v>
                </c:pt>
                <c:pt idx="37">
                  <c:v>2.6999999999999996E-2</c:v>
                </c:pt>
                <c:pt idx="38">
                  <c:v>2.8999999999999998E-2</c:v>
                </c:pt>
                <c:pt idx="39">
                  <c:v>3.1E-2</c:v>
                </c:pt>
                <c:pt idx="40">
                  <c:v>3.3000000000000002E-2</c:v>
                </c:pt>
                <c:pt idx="41">
                  <c:v>3.5000000000000003E-2</c:v>
                </c:pt>
                <c:pt idx="42">
                  <c:v>3.7000000000000005E-2</c:v>
                </c:pt>
                <c:pt idx="43">
                  <c:v>3.8999999999999993E-2</c:v>
                </c:pt>
                <c:pt idx="44">
                  <c:v>4.0999999999999995E-2</c:v>
                </c:pt>
                <c:pt idx="45">
                  <c:v>4.2999999999999997E-2</c:v>
                </c:pt>
                <c:pt idx="46">
                  <c:v>4.4999999999999998E-2</c:v>
                </c:pt>
                <c:pt idx="47">
                  <c:v>4.7E-2</c:v>
                </c:pt>
                <c:pt idx="48">
                  <c:v>4.9000000000000002E-2</c:v>
                </c:pt>
                <c:pt idx="49">
                  <c:v>5.1000000000000004E-2</c:v>
                </c:pt>
                <c:pt idx="50">
                  <c:v>5.3000000000000005E-2</c:v>
                </c:pt>
                <c:pt idx="51">
                  <c:v>5.5000000000000007E-2</c:v>
                </c:pt>
                <c:pt idx="52">
                  <c:v>5.6999999999999995E-2</c:v>
                </c:pt>
                <c:pt idx="53">
                  <c:v>5.8999999999999997E-2</c:v>
                </c:pt>
                <c:pt idx="54">
                  <c:v>6.0999999999999999E-2</c:v>
                </c:pt>
                <c:pt idx="55">
                  <c:v>6.3E-2</c:v>
                </c:pt>
                <c:pt idx="56">
                  <c:v>6.5000000000000002E-2</c:v>
                </c:pt>
                <c:pt idx="57">
                  <c:v>6.7000000000000004E-2</c:v>
                </c:pt>
                <c:pt idx="58">
                  <c:v>6.9000000000000006E-2</c:v>
                </c:pt>
                <c:pt idx="59">
                  <c:v>7.0999999999999994E-2</c:v>
                </c:pt>
                <c:pt idx="60">
                  <c:v>7.2999999999999995E-2</c:v>
                </c:pt>
                <c:pt idx="61">
                  <c:v>7.4999999999999997E-2</c:v>
                </c:pt>
                <c:pt idx="62">
                  <c:v>7.6999999999999999E-2</c:v>
                </c:pt>
                <c:pt idx="63">
                  <c:v>7.9000000000000001E-2</c:v>
                </c:pt>
                <c:pt idx="64">
                  <c:v>8.1000000000000003E-2</c:v>
                </c:pt>
                <c:pt idx="65">
                  <c:v>8.3000000000000004E-2</c:v>
                </c:pt>
                <c:pt idx="66">
                  <c:v>8.5000000000000006E-2</c:v>
                </c:pt>
                <c:pt idx="67">
                  <c:v>8.7000000000000008E-2</c:v>
                </c:pt>
                <c:pt idx="68">
                  <c:v>8.900000000000001E-2</c:v>
                </c:pt>
                <c:pt idx="69">
                  <c:v>9.1000000000000011E-2</c:v>
                </c:pt>
                <c:pt idx="70">
                  <c:v>9.3000000000000013E-2</c:v>
                </c:pt>
                <c:pt idx="71">
                  <c:v>9.5000000000000015E-2</c:v>
                </c:pt>
                <c:pt idx="72">
                  <c:v>9.6999999999999989E-2</c:v>
                </c:pt>
                <c:pt idx="73">
                  <c:v>9.8999999999999991E-2</c:v>
                </c:pt>
                <c:pt idx="74">
                  <c:v>0.10099999999999999</c:v>
                </c:pt>
                <c:pt idx="75">
                  <c:v>0.10299999999999999</c:v>
                </c:pt>
                <c:pt idx="76">
                  <c:v>0.105</c:v>
                </c:pt>
                <c:pt idx="77">
                  <c:v>0.107</c:v>
                </c:pt>
                <c:pt idx="78">
                  <c:v>0.109</c:v>
                </c:pt>
                <c:pt idx="79">
                  <c:v>0.111</c:v>
                </c:pt>
                <c:pt idx="80">
                  <c:v>0.113</c:v>
                </c:pt>
                <c:pt idx="81">
                  <c:v>0.115</c:v>
                </c:pt>
                <c:pt idx="82">
                  <c:v>0.11700000000000001</c:v>
                </c:pt>
                <c:pt idx="83">
                  <c:v>0.11900000000000001</c:v>
                </c:pt>
                <c:pt idx="84">
                  <c:v>0.12100000000000001</c:v>
                </c:pt>
                <c:pt idx="85">
                  <c:v>0.12300000000000001</c:v>
                </c:pt>
                <c:pt idx="86">
                  <c:v>0.125</c:v>
                </c:pt>
                <c:pt idx="87">
                  <c:v>0.127</c:v>
                </c:pt>
                <c:pt idx="88">
                  <c:v>0.129</c:v>
                </c:pt>
                <c:pt idx="89">
                  <c:v>0.13100000000000001</c:v>
                </c:pt>
                <c:pt idx="90">
                  <c:v>0.13300000000000001</c:v>
                </c:pt>
                <c:pt idx="91">
                  <c:v>0.13500000000000001</c:v>
                </c:pt>
                <c:pt idx="92">
                  <c:v>0.13700000000000001</c:v>
                </c:pt>
                <c:pt idx="93">
                  <c:v>0.13900000000000001</c:v>
                </c:pt>
                <c:pt idx="94">
                  <c:v>0.14100000000000001</c:v>
                </c:pt>
                <c:pt idx="95">
                  <c:v>0.14300000000000002</c:v>
                </c:pt>
                <c:pt idx="96">
                  <c:v>0.14500000000000002</c:v>
                </c:pt>
                <c:pt idx="97">
                  <c:v>0.14700000000000002</c:v>
                </c:pt>
                <c:pt idx="98">
                  <c:v>0.14900000000000002</c:v>
                </c:pt>
                <c:pt idx="99">
                  <c:v>0.15100000000000002</c:v>
                </c:pt>
                <c:pt idx="100">
                  <c:v>0.15300000000000002</c:v>
                </c:pt>
                <c:pt idx="101">
                  <c:v>0.15500000000000003</c:v>
                </c:pt>
                <c:pt idx="102">
                  <c:v>0.15700000000000003</c:v>
                </c:pt>
                <c:pt idx="103">
                  <c:v>0.15900000000000003</c:v>
                </c:pt>
                <c:pt idx="104">
                  <c:v>0.16099999999999998</c:v>
                </c:pt>
                <c:pt idx="105">
                  <c:v>0.16299999999999998</c:v>
                </c:pt>
                <c:pt idx="106">
                  <c:v>0.16499999999999998</c:v>
                </c:pt>
                <c:pt idx="107">
                  <c:v>0.16699999999999998</c:v>
                </c:pt>
                <c:pt idx="108">
                  <c:v>0.16899999999999998</c:v>
                </c:pt>
                <c:pt idx="109">
                  <c:v>0.17099999999999999</c:v>
                </c:pt>
                <c:pt idx="110">
                  <c:v>0.17299999999999999</c:v>
                </c:pt>
                <c:pt idx="111">
                  <c:v>0.17499999999999999</c:v>
                </c:pt>
                <c:pt idx="112">
                  <c:v>0.17699999999999999</c:v>
                </c:pt>
                <c:pt idx="113">
                  <c:v>0.17899999999999999</c:v>
                </c:pt>
                <c:pt idx="114">
                  <c:v>0.18099999999999999</c:v>
                </c:pt>
                <c:pt idx="115">
                  <c:v>0.183</c:v>
                </c:pt>
                <c:pt idx="116">
                  <c:v>0.185</c:v>
                </c:pt>
                <c:pt idx="117">
                  <c:v>0.187</c:v>
                </c:pt>
                <c:pt idx="118">
                  <c:v>0.189</c:v>
                </c:pt>
                <c:pt idx="119">
                  <c:v>0.191</c:v>
                </c:pt>
                <c:pt idx="120">
                  <c:v>0.193</c:v>
                </c:pt>
                <c:pt idx="121">
                  <c:v>0.19500000000000001</c:v>
                </c:pt>
                <c:pt idx="122">
                  <c:v>0.19700000000000001</c:v>
                </c:pt>
                <c:pt idx="123">
                  <c:v>0.19900000000000001</c:v>
                </c:pt>
                <c:pt idx="124">
                  <c:v>0.20100000000000001</c:v>
                </c:pt>
                <c:pt idx="125">
                  <c:v>0.20300000000000001</c:v>
                </c:pt>
                <c:pt idx="126">
                  <c:v>0.20500000000000002</c:v>
                </c:pt>
                <c:pt idx="127">
                  <c:v>0.20700000000000002</c:v>
                </c:pt>
                <c:pt idx="128">
                  <c:v>0.20900000000000002</c:v>
                </c:pt>
                <c:pt idx="129">
                  <c:v>0.21100000000000002</c:v>
                </c:pt>
                <c:pt idx="130">
                  <c:v>0.21300000000000002</c:v>
                </c:pt>
                <c:pt idx="131">
                  <c:v>0.21500000000000002</c:v>
                </c:pt>
                <c:pt idx="132">
                  <c:v>0.21700000000000003</c:v>
                </c:pt>
                <c:pt idx="133">
                  <c:v>0.21900000000000003</c:v>
                </c:pt>
                <c:pt idx="134">
                  <c:v>0.22100000000000003</c:v>
                </c:pt>
                <c:pt idx="135">
                  <c:v>0.22300000000000003</c:v>
                </c:pt>
                <c:pt idx="136">
                  <c:v>0.22500000000000003</c:v>
                </c:pt>
                <c:pt idx="137">
                  <c:v>0.22700000000000004</c:v>
                </c:pt>
                <c:pt idx="138">
                  <c:v>0.22900000000000004</c:v>
                </c:pt>
                <c:pt idx="139">
                  <c:v>0.23100000000000004</c:v>
                </c:pt>
                <c:pt idx="140">
                  <c:v>0.23300000000000004</c:v>
                </c:pt>
                <c:pt idx="141">
                  <c:v>0.23500000000000004</c:v>
                </c:pt>
                <c:pt idx="142">
                  <c:v>0.23700000000000004</c:v>
                </c:pt>
                <c:pt idx="143">
                  <c:v>0.23900000000000005</c:v>
                </c:pt>
                <c:pt idx="144">
                  <c:v>0.24099999999999999</c:v>
                </c:pt>
                <c:pt idx="145">
                  <c:v>0.24299999999999999</c:v>
                </c:pt>
                <c:pt idx="146">
                  <c:v>0.245</c:v>
                </c:pt>
                <c:pt idx="147">
                  <c:v>0.247</c:v>
                </c:pt>
                <c:pt idx="148">
                  <c:v>0.249</c:v>
                </c:pt>
                <c:pt idx="149">
                  <c:v>0.251</c:v>
                </c:pt>
                <c:pt idx="150">
                  <c:v>0.253</c:v>
                </c:pt>
                <c:pt idx="151">
                  <c:v>0.255</c:v>
                </c:pt>
                <c:pt idx="152">
                  <c:v>0.25700000000000001</c:v>
                </c:pt>
                <c:pt idx="153">
                  <c:v>0.25900000000000001</c:v>
                </c:pt>
                <c:pt idx="154">
                  <c:v>0.26100000000000001</c:v>
                </c:pt>
                <c:pt idx="155">
                  <c:v>0.26300000000000001</c:v>
                </c:pt>
                <c:pt idx="156">
                  <c:v>0.26500000000000001</c:v>
                </c:pt>
                <c:pt idx="157">
                  <c:v>0.26700000000000002</c:v>
                </c:pt>
                <c:pt idx="158">
                  <c:v>0.26900000000000002</c:v>
                </c:pt>
                <c:pt idx="159">
                  <c:v>0.27100000000000002</c:v>
                </c:pt>
                <c:pt idx="160">
                  <c:v>0.27300000000000002</c:v>
                </c:pt>
                <c:pt idx="161">
                  <c:v>0.27500000000000002</c:v>
                </c:pt>
                <c:pt idx="162">
                  <c:v>0.27700000000000002</c:v>
                </c:pt>
                <c:pt idx="163">
                  <c:v>0.27900000000000003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B-41D3-8022-69D87C34705A}"/>
            </c:ext>
          </c:extLst>
        </c:ser>
        <c:ser>
          <c:idx val="1"/>
          <c:order val="1"/>
          <c:tx>
            <c:strRef>
              <c:f>水稻弹性!$D$25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水稻弹性!$D$26:$D$189</c:f>
              <c:numCache>
                <c:formatCode>General</c:formatCode>
                <c:ptCount val="164"/>
                <c:pt idx="0">
                  <c:v>-5.0999999999999997E-2</c:v>
                </c:pt>
                <c:pt idx="1">
                  <c:v>-5.0999999999999997E-2</c:v>
                </c:pt>
                <c:pt idx="2">
                  <c:v>-5.0999999999999997E-2</c:v>
                </c:pt>
                <c:pt idx="3">
                  <c:v>-5.0999999999999997E-2</c:v>
                </c:pt>
                <c:pt idx="4">
                  <c:v>-5.0999999999999997E-2</c:v>
                </c:pt>
                <c:pt idx="5">
                  <c:v>-5.0999999999999997E-2</c:v>
                </c:pt>
                <c:pt idx="6">
                  <c:v>-5.0999999999999997E-2</c:v>
                </c:pt>
                <c:pt idx="7">
                  <c:v>-5.0999999999999997E-2</c:v>
                </c:pt>
                <c:pt idx="8">
                  <c:v>-5.0999999999999997E-2</c:v>
                </c:pt>
                <c:pt idx="9">
                  <c:v>-5.0999999999999997E-2</c:v>
                </c:pt>
                <c:pt idx="10">
                  <c:v>-5.0999999999999997E-2</c:v>
                </c:pt>
                <c:pt idx="11">
                  <c:v>-5.0999999999999997E-2</c:v>
                </c:pt>
                <c:pt idx="12">
                  <c:v>-5.0999999999999997E-2</c:v>
                </c:pt>
                <c:pt idx="13">
                  <c:v>-5.0999999999999997E-2</c:v>
                </c:pt>
                <c:pt idx="14">
                  <c:v>-5.0999999999999997E-2</c:v>
                </c:pt>
                <c:pt idx="15">
                  <c:v>-5.0999999999999997E-2</c:v>
                </c:pt>
                <c:pt idx="16">
                  <c:v>-5.0999999999999997E-2</c:v>
                </c:pt>
                <c:pt idx="17">
                  <c:v>-5.0999999999999997E-2</c:v>
                </c:pt>
                <c:pt idx="18">
                  <c:v>-5.0999999999999997E-2</c:v>
                </c:pt>
                <c:pt idx="19">
                  <c:v>-5.0999999999999997E-2</c:v>
                </c:pt>
                <c:pt idx="20">
                  <c:v>-5.0999999999999997E-2</c:v>
                </c:pt>
                <c:pt idx="21">
                  <c:v>-5.0999999999999997E-2</c:v>
                </c:pt>
                <c:pt idx="22">
                  <c:v>-5.0999999999999997E-2</c:v>
                </c:pt>
                <c:pt idx="23">
                  <c:v>-5.0999999999999997E-2</c:v>
                </c:pt>
                <c:pt idx="24">
                  <c:v>-5.0999999999999997E-2</c:v>
                </c:pt>
                <c:pt idx="25">
                  <c:v>-5.0999999999999997E-2</c:v>
                </c:pt>
                <c:pt idx="26">
                  <c:v>-5.0999999999999997E-2</c:v>
                </c:pt>
                <c:pt idx="27">
                  <c:v>-5.0999999999999997E-2</c:v>
                </c:pt>
                <c:pt idx="28">
                  <c:v>-5.0999999999999997E-2</c:v>
                </c:pt>
                <c:pt idx="29">
                  <c:v>-5.0999999999999997E-2</c:v>
                </c:pt>
                <c:pt idx="30">
                  <c:v>-5.0999999999999997E-2</c:v>
                </c:pt>
                <c:pt idx="31">
                  <c:v>-5.0999999999999997E-2</c:v>
                </c:pt>
                <c:pt idx="32">
                  <c:v>-5.0999999999999997E-2</c:v>
                </c:pt>
                <c:pt idx="33">
                  <c:v>-5.0999999999999997E-2</c:v>
                </c:pt>
                <c:pt idx="34">
                  <c:v>-5.0999999999999997E-2</c:v>
                </c:pt>
                <c:pt idx="35">
                  <c:v>-5.0999999999999997E-2</c:v>
                </c:pt>
                <c:pt idx="36">
                  <c:v>-5.0999999999999997E-2</c:v>
                </c:pt>
                <c:pt idx="37">
                  <c:v>-5.0999999999999997E-2</c:v>
                </c:pt>
                <c:pt idx="38">
                  <c:v>-5.0999999999999997E-2</c:v>
                </c:pt>
                <c:pt idx="39">
                  <c:v>-5.0999999999999997E-2</c:v>
                </c:pt>
                <c:pt idx="40">
                  <c:v>-5.0999999999999997E-2</c:v>
                </c:pt>
                <c:pt idx="41">
                  <c:v>-5.0999999999999997E-2</c:v>
                </c:pt>
                <c:pt idx="42">
                  <c:v>-5.0999999999999997E-2</c:v>
                </c:pt>
                <c:pt idx="43">
                  <c:v>-5.0999999999999997E-2</c:v>
                </c:pt>
                <c:pt idx="44">
                  <c:v>-5.0999999999999997E-2</c:v>
                </c:pt>
                <c:pt idx="45">
                  <c:v>-5.0999999999999997E-2</c:v>
                </c:pt>
                <c:pt idx="46">
                  <c:v>-5.0999999999999997E-2</c:v>
                </c:pt>
                <c:pt idx="47">
                  <c:v>-5.0999999999999997E-2</c:v>
                </c:pt>
                <c:pt idx="48">
                  <c:v>-5.0999999999999997E-2</c:v>
                </c:pt>
                <c:pt idx="49">
                  <c:v>-5.0999999999999997E-2</c:v>
                </c:pt>
                <c:pt idx="50">
                  <c:v>-5.0999999999999997E-2</c:v>
                </c:pt>
                <c:pt idx="51">
                  <c:v>-5.0999999999999997E-2</c:v>
                </c:pt>
                <c:pt idx="52">
                  <c:v>-5.0999999999999997E-2</c:v>
                </c:pt>
                <c:pt idx="53">
                  <c:v>-5.0999999999999997E-2</c:v>
                </c:pt>
                <c:pt idx="54">
                  <c:v>-5.0999999999999997E-2</c:v>
                </c:pt>
                <c:pt idx="55">
                  <c:v>-5.0999999999999997E-2</c:v>
                </c:pt>
                <c:pt idx="56">
                  <c:v>-5.0999999999999997E-2</c:v>
                </c:pt>
                <c:pt idx="57">
                  <c:v>-5.0999999999999997E-2</c:v>
                </c:pt>
                <c:pt idx="58">
                  <c:v>-5.0999999999999997E-2</c:v>
                </c:pt>
                <c:pt idx="59">
                  <c:v>-5.0999999999999997E-2</c:v>
                </c:pt>
                <c:pt idx="60">
                  <c:v>-5.0999999999999997E-2</c:v>
                </c:pt>
                <c:pt idx="61">
                  <c:v>-5.0999999999999997E-2</c:v>
                </c:pt>
                <c:pt idx="62">
                  <c:v>-5.0999999999999997E-2</c:v>
                </c:pt>
                <c:pt idx="63">
                  <c:v>-5.0999999999999997E-2</c:v>
                </c:pt>
                <c:pt idx="64">
                  <c:v>-5.0999999999999997E-2</c:v>
                </c:pt>
                <c:pt idx="65">
                  <c:v>-5.0999999999999997E-2</c:v>
                </c:pt>
                <c:pt idx="66">
                  <c:v>-5.0999999999999997E-2</c:v>
                </c:pt>
                <c:pt idx="67">
                  <c:v>-5.0999999999999997E-2</c:v>
                </c:pt>
                <c:pt idx="68">
                  <c:v>-5.0999999999999997E-2</c:v>
                </c:pt>
                <c:pt idx="69">
                  <c:v>-5.0999999999999997E-2</c:v>
                </c:pt>
                <c:pt idx="70">
                  <c:v>-5.0999999999999997E-2</c:v>
                </c:pt>
                <c:pt idx="71">
                  <c:v>-5.0999999999999997E-2</c:v>
                </c:pt>
                <c:pt idx="72">
                  <c:v>-5.0999999999999997E-2</c:v>
                </c:pt>
                <c:pt idx="73">
                  <c:v>-5.0999999999999997E-2</c:v>
                </c:pt>
                <c:pt idx="74">
                  <c:v>-5.0999999999999997E-2</c:v>
                </c:pt>
                <c:pt idx="75">
                  <c:v>-5.0999999999999997E-2</c:v>
                </c:pt>
                <c:pt idx="76">
                  <c:v>-5.0999999999999997E-2</c:v>
                </c:pt>
                <c:pt idx="77">
                  <c:v>-5.0999999999999997E-2</c:v>
                </c:pt>
                <c:pt idx="78">
                  <c:v>-5.0999999999999997E-2</c:v>
                </c:pt>
                <c:pt idx="79">
                  <c:v>-5.0999999999999997E-2</c:v>
                </c:pt>
                <c:pt idx="80">
                  <c:v>-5.0999999999999997E-2</c:v>
                </c:pt>
                <c:pt idx="81">
                  <c:v>-5.0999999999999997E-2</c:v>
                </c:pt>
                <c:pt idx="82">
                  <c:v>-5.0999999999999997E-2</c:v>
                </c:pt>
                <c:pt idx="83">
                  <c:v>-5.0999999999999997E-2</c:v>
                </c:pt>
                <c:pt idx="84">
                  <c:v>-5.0999999999999997E-2</c:v>
                </c:pt>
                <c:pt idx="85">
                  <c:v>-5.0999999999999997E-2</c:v>
                </c:pt>
                <c:pt idx="86">
                  <c:v>-5.0999999999999997E-2</c:v>
                </c:pt>
                <c:pt idx="87">
                  <c:v>-5.0999999999999997E-2</c:v>
                </c:pt>
                <c:pt idx="88">
                  <c:v>-5.0999999999999997E-2</c:v>
                </c:pt>
                <c:pt idx="89">
                  <c:v>-5.0999999999999997E-2</c:v>
                </c:pt>
                <c:pt idx="90">
                  <c:v>-5.0999999999999997E-2</c:v>
                </c:pt>
                <c:pt idx="91">
                  <c:v>-5.0999999999999997E-2</c:v>
                </c:pt>
                <c:pt idx="92">
                  <c:v>-5.0999999999999997E-2</c:v>
                </c:pt>
                <c:pt idx="93">
                  <c:v>-5.0999999999999997E-2</c:v>
                </c:pt>
                <c:pt idx="94">
                  <c:v>-5.0999999999999997E-2</c:v>
                </c:pt>
                <c:pt idx="95">
                  <c:v>-5.0999999999999997E-2</c:v>
                </c:pt>
                <c:pt idx="96">
                  <c:v>-5.0999999999999997E-2</c:v>
                </c:pt>
                <c:pt idx="97">
                  <c:v>-5.0999999999999997E-2</c:v>
                </c:pt>
                <c:pt idx="98">
                  <c:v>-5.0999999999999997E-2</c:v>
                </c:pt>
                <c:pt idx="99">
                  <c:v>-5.0999999999999997E-2</c:v>
                </c:pt>
                <c:pt idx="100">
                  <c:v>-5.0999999999999997E-2</c:v>
                </c:pt>
                <c:pt idx="101">
                  <c:v>-5.0999999999999997E-2</c:v>
                </c:pt>
                <c:pt idx="102">
                  <c:v>-5.0999999999999997E-2</c:v>
                </c:pt>
                <c:pt idx="103">
                  <c:v>-5.0999999999999997E-2</c:v>
                </c:pt>
                <c:pt idx="104">
                  <c:v>-5.0999999999999997E-2</c:v>
                </c:pt>
                <c:pt idx="105">
                  <c:v>-5.0999999999999997E-2</c:v>
                </c:pt>
                <c:pt idx="106">
                  <c:v>-5.0999999999999997E-2</c:v>
                </c:pt>
                <c:pt idx="107">
                  <c:v>-5.0999999999999997E-2</c:v>
                </c:pt>
                <c:pt idx="108">
                  <c:v>-5.0999999999999997E-2</c:v>
                </c:pt>
                <c:pt idx="109">
                  <c:v>-5.0999999999999997E-2</c:v>
                </c:pt>
                <c:pt idx="110">
                  <c:v>-5.0999999999999997E-2</c:v>
                </c:pt>
                <c:pt idx="111">
                  <c:v>-5.0999999999999997E-2</c:v>
                </c:pt>
                <c:pt idx="112">
                  <c:v>-5.0999999999999997E-2</c:v>
                </c:pt>
                <c:pt idx="113">
                  <c:v>-5.0999999999999997E-2</c:v>
                </c:pt>
                <c:pt idx="114">
                  <c:v>-5.0999999999999997E-2</c:v>
                </c:pt>
                <c:pt idx="115">
                  <c:v>-5.0999999999999997E-2</c:v>
                </c:pt>
                <c:pt idx="116">
                  <c:v>-5.0999999999999997E-2</c:v>
                </c:pt>
                <c:pt idx="117">
                  <c:v>-5.0999999999999997E-2</c:v>
                </c:pt>
                <c:pt idx="118">
                  <c:v>-5.0999999999999997E-2</c:v>
                </c:pt>
                <c:pt idx="119">
                  <c:v>-5.0999999999999997E-2</c:v>
                </c:pt>
                <c:pt idx="120">
                  <c:v>-5.0999999999999997E-2</c:v>
                </c:pt>
                <c:pt idx="121">
                  <c:v>-5.0999999999999997E-2</c:v>
                </c:pt>
                <c:pt idx="122">
                  <c:v>-5.0999999999999997E-2</c:v>
                </c:pt>
                <c:pt idx="123">
                  <c:v>-5.0999999999999997E-2</c:v>
                </c:pt>
                <c:pt idx="124">
                  <c:v>-5.0999999999999997E-2</c:v>
                </c:pt>
                <c:pt idx="125">
                  <c:v>-5.0999999999999997E-2</c:v>
                </c:pt>
                <c:pt idx="126">
                  <c:v>-5.0999999999999997E-2</c:v>
                </c:pt>
                <c:pt idx="127">
                  <c:v>-5.0999999999999997E-2</c:v>
                </c:pt>
                <c:pt idx="128">
                  <c:v>-5.0999999999999997E-2</c:v>
                </c:pt>
                <c:pt idx="129">
                  <c:v>-5.0999999999999997E-2</c:v>
                </c:pt>
                <c:pt idx="130">
                  <c:v>-5.0999999999999997E-2</c:v>
                </c:pt>
                <c:pt idx="131">
                  <c:v>-5.0999999999999997E-2</c:v>
                </c:pt>
                <c:pt idx="132">
                  <c:v>-5.0999999999999997E-2</c:v>
                </c:pt>
                <c:pt idx="133">
                  <c:v>-5.0999999999999997E-2</c:v>
                </c:pt>
                <c:pt idx="134">
                  <c:v>-5.0999999999999997E-2</c:v>
                </c:pt>
                <c:pt idx="135">
                  <c:v>-5.0999999999999997E-2</c:v>
                </c:pt>
                <c:pt idx="136">
                  <c:v>-5.0999999999999997E-2</c:v>
                </c:pt>
                <c:pt idx="137">
                  <c:v>-5.0999999999999997E-2</c:v>
                </c:pt>
                <c:pt idx="138">
                  <c:v>-5.0999999999999997E-2</c:v>
                </c:pt>
                <c:pt idx="139">
                  <c:v>-5.0999999999999997E-2</c:v>
                </c:pt>
                <c:pt idx="140">
                  <c:v>-5.0999999999999997E-2</c:v>
                </c:pt>
                <c:pt idx="141">
                  <c:v>-5.0999999999999997E-2</c:v>
                </c:pt>
                <c:pt idx="142">
                  <c:v>-5.0999999999999997E-2</c:v>
                </c:pt>
                <c:pt idx="143">
                  <c:v>-5.0999999999999997E-2</c:v>
                </c:pt>
                <c:pt idx="144">
                  <c:v>-5.0999999999999997E-2</c:v>
                </c:pt>
                <c:pt idx="145">
                  <c:v>-5.0999999999999997E-2</c:v>
                </c:pt>
                <c:pt idx="146">
                  <c:v>-5.0999999999999997E-2</c:v>
                </c:pt>
                <c:pt idx="147">
                  <c:v>-5.0999999999999997E-2</c:v>
                </c:pt>
                <c:pt idx="148">
                  <c:v>-5.0999999999999997E-2</c:v>
                </c:pt>
                <c:pt idx="149">
                  <c:v>-5.0999999999999997E-2</c:v>
                </c:pt>
                <c:pt idx="150">
                  <c:v>-5.0999999999999997E-2</c:v>
                </c:pt>
                <c:pt idx="151">
                  <c:v>-5.0999999999999997E-2</c:v>
                </c:pt>
                <c:pt idx="152">
                  <c:v>-5.0999999999999997E-2</c:v>
                </c:pt>
                <c:pt idx="153">
                  <c:v>-5.0999999999999997E-2</c:v>
                </c:pt>
                <c:pt idx="154">
                  <c:v>-5.0999999999999997E-2</c:v>
                </c:pt>
                <c:pt idx="155">
                  <c:v>-5.0999999999999997E-2</c:v>
                </c:pt>
                <c:pt idx="156">
                  <c:v>-5.0999999999999997E-2</c:v>
                </c:pt>
                <c:pt idx="157">
                  <c:v>-5.0999999999999997E-2</c:v>
                </c:pt>
                <c:pt idx="158">
                  <c:v>-5.0999999999999997E-2</c:v>
                </c:pt>
                <c:pt idx="159">
                  <c:v>-5.0999999999999997E-2</c:v>
                </c:pt>
                <c:pt idx="160">
                  <c:v>-5.0999999999999997E-2</c:v>
                </c:pt>
                <c:pt idx="161">
                  <c:v>-5.0999999999999997E-2</c:v>
                </c:pt>
                <c:pt idx="162">
                  <c:v>-5.0999999999999997E-2</c:v>
                </c:pt>
                <c:pt idx="163">
                  <c:v>-5.0999999999999997E-2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B-41D3-8022-69D87C34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39344"/>
        <c:axId val="1221885648"/>
      </c:scatterChart>
      <c:valAx>
        <c:axId val="12170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85648"/>
        <c:crosses val="autoZero"/>
        <c:crossBetween val="midCat"/>
      </c:valAx>
      <c:valAx>
        <c:axId val="1221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03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水稻弹性!$E$25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水稻弹性!$E$26:$E$189</c:f>
              <c:numCache>
                <c:formatCode>General</c:formatCode>
                <c:ptCount val="164"/>
                <c:pt idx="0">
                  <c:v>488.86210200133399</c:v>
                </c:pt>
                <c:pt idx="1">
                  <c:v>488.83058026462277</c:v>
                </c:pt>
                <c:pt idx="2">
                  <c:v>488.81339392496051</c:v>
                </c:pt>
                <c:pt idx="3">
                  <c:v>488.80193194402233</c:v>
                </c:pt>
                <c:pt idx="4">
                  <c:v>488.79355506079645</c:v>
                </c:pt>
                <c:pt idx="5">
                  <c:v>488.78710509798015</c:v>
                </c:pt>
                <c:pt idx="6">
                  <c:v>488.78197135136446</c:v>
                </c:pt>
                <c:pt idx="7">
                  <c:v>488.77779275351594</c:v>
                </c:pt>
                <c:pt idx="8">
                  <c:v>488.77433831382325</c:v>
                </c:pt>
                <c:pt idx="9">
                  <c:v>488.77145145155794</c:v>
                </c:pt>
                <c:pt idx="10">
                  <c:v>488.76902120805676</c:v>
                </c:pt>
                <c:pt idx="11">
                  <c:v>488.76696613942477</c:v>
                </c:pt>
                <c:pt idx="12">
                  <c:v>488.76522473276867</c:v>
                </c:pt>
                <c:pt idx="13">
                  <c:v>488.7637494149314</c:v>
                </c:pt>
                <c:pt idx="14">
                  <c:v>488.76250265160189</c:v>
                </c:pt>
                <c:pt idx="15">
                  <c:v>488.76145431940967</c:v>
                </c:pt>
                <c:pt idx="16">
                  <c:v>488.76057988351158</c:v>
                </c:pt>
                <c:pt idx="17">
                  <c:v>488.75985910181453</c:v>
                </c:pt>
                <c:pt idx="18">
                  <c:v>488.75927508339055</c:v>
                </c:pt>
                <c:pt idx="19">
                  <c:v>488.75881359106529</c:v>
                </c:pt>
                <c:pt idx="20">
                  <c:v>488.75846251603872</c:v>
                </c:pt>
                <c:pt idx="21">
                  <c:v>488.75821147607655</c:v>
                </c:pt>
                <c:pt idx="22">
                  <c:v>488.75805150401078</c:v>
                </c:pt>
                <c:pt idx="23">
                  <c:v>488.75797480327572</c:v>
                </c:pt>
                <c:pt idx="24">
                  <c:v>488.75797455390762</c:v>
                </c:pt>
                <c:pt idx="25">
                  <c:v>488.75804475702381</c:v>
                </c:pt>
                <c:pt idx="26">
                  <c:v>488.75818010898564</c:v>
                </c:pt>
                <c:pt idx="27">
                  <c:v>488.75837589870827</c:v>
                </c:pt>
                <c:pt idx="28">
                  <c:v>488.7586279231985</c:v>
                </c:pt>
                <c:pt idx="29">
                  <c:v>488.75893241757677</c:v>
                </c:pt>
                <c:pt idx="30">
                  <c:v>488.75928599670823</c:v>
                </c:pt>
                <c:pt idx="31">
                  <c:v>488.75968560620908</c:v>
                </c:pt>
                <c:pt idx="32">
                  <c:v>488.76012848108201</c:v>
                </c:pt>
                <c:pt idx="33">
                  <c:v>488.76061211059971</c:v>
                </c:pt>
                <c:pt idx="34">
                  <c:v>488.76113420834048</c:v>
                </c:pt>
                <c:pt idx="35">
                  <c:v>488.76169268649591</c:v>
                </c:pt>
                <c:pt idx="36">
                  <c:v>488.76228563374167</c:v>
                </c:pt>
                <c:pt idx="37">
                  <c:v>488.76291129609581</c:v>
                </c:pt>
                <c:pt idx="38">
                  <c:v>488.76356806029412</c:v>
                </c:pt>
                <c:pt idx="39">
                  <c:v>488.76425443929656</c:v>
                </c:pt>
                <c:pt idx="40">
                  <c:v>488.7649690596059</c:v>
                </c:pt>
                <c:pt idx="41">
                  <c:v>488.76571065013354</c:v>
                </c:pt>
                <c:pt idx="42">
                  <c:v>488.76647803239263</c:v>
                </c:pt>
                <c:pt idx="43">
                  <c:v>488.76727011183277</c:v>
                </c:pt>
                <c:pt idx="44">
                  <c:v>488.76808587016086</c:v>
                </c:pt>
                <c:pt idx="45">
                  <c:v>488.76892435851772</c:v>
                </c:pt>
                <c:pt idx="46">
                  <c:v>488.76978469139732</c:v>
                </c:pt>
                <c:pt idx="47">
                  <c:v>488.77066604121489</c:v>
                </c:pt>
                <c:pt idx="48">
                  <c:v>488.771567633443</c:v>
                </c:pt>
                <c:pt idx="49">
                  <c:v>488.77248874224495</c:v>
                </c:pt>
                <c:pt idx="50">
                  <c:v>488.77342868654682</c:v>
                </c:pt>
                <c:pt idx="51">
                  <c:v>488.77438682649591</c:v>
                </c:pt>
                <c:pt idx="52">
                  <c:v>488.77536256026121</c:v>
                </c:pt>
                <c:pt idx="53">
                  <c:v>488.77635532113698</c:v>
                </c:pt>
                <c:pt idx="54">
                  <c:v>488.77736457491591</c:v>
                </c:pt>
                <c:pt idx="55">
                  <c:v>488.77838981750216</c:v>
                </c:pt>
                <c:pt idx="56">
                  <c:v>488.77943057273859</c:v>
                </c:pt>
                <c:pt idx="57">
                  <c:v>488.78048639042578</c:v>
                </c:pt>
                <c:pt idx="58">
                  <c:v>488.78155684451241</c:v>
                </c:pt>
                <c:pt idx="59">
                  <c:v>488.78264153144073</c:v>
                </c:pt>
                <c:pt idx="60">
                  <c:v>488.78374006862958</c:v>
                </c:pt>
                <c:pt idx="61">
                  <c:v>488.78485209308371</c:v>
                </c:pt>
                <c:pt idx="62">
                  <c:v>488.78597726011503</c:v>
                </c:pt>
                <c:pt idx="63">
                  <c:v>488.78711524216675</c:v>
                </c:pt>
                <c:pt idx="64">
                  <c:v>488.78826572772971</c:v>
                </c:pt>
                <c:pt idx="65">
                  <c:v>488.78942842034252</c:v>
                </c:pt>
                <c:pt idx="66">
                  <c:v>488.7906030376684</c:v>
                </c:pt>
                <c:pt idx="67">
                  <c:v>488.79178931064126</c:v>
                </c:pt>
                <c:pt idx="68">
                  <c:v>488.79298698267473</c:v>
                </c:pt>
                <c:pt idx="69">
                  <c:v>488.7941958089296</c:v>
                </c:pt>
                <c:pt idx="70">
                  <c:v>488.79541555563361</c:v>
                </c:pt>
                <c:pt idx="71">
                  <c:v>488.79664599944948</c:v>
                </c:pt>
                <c:pt idx="72">
                  <c:v>488.79788692688749</c:v>
                </c:pt>
                <c:pt idx="73">
                  <c:v>488.79913813375856</c:v>
                </c:pt>
                <c:pt idx="74">
                  <c:v>488.80039942466431</c:v>
                </c:pt>
                <c:pt idx="75">
                  <c:v>488.80167061252189</c:v>
                </c:pt>
                <c:pt idx="76">
                  <c:v>488.80295151812015</c:v>
                </c:pt>
                <c:pt idx="77">
                  <c:v>488.80424196970489</c:v>
                </c:pt>
                <c:pt idx="78">
                  <c:v>488.80554180259077</c:v>
                </c:pt>
                <c:pt idx="79">
                  <c:v>488.80685085879844</c:v>
                </c:pt>
                <c:pt idx="80">
                  <c:v>488.80816898671446</c:v>
                </c:pt>
                <c:pt idx="81">
                  <c:v>488.80949604077193</c:v>
                </c:pt>
                <c:pt idx="82">
                  <c:v>488.81083188115156</c:v>
                </c:pt>
                <c:pt idx="83">
                  <c:v>488.81217637350051</c:v>
                </c:pt>
                <c:pt idx="84">
                  <c:v>488.81352938866792</c:v>
                </c:pt>
                <c:pt idx="85">
                  <c:v>488.81489080245689</c:v>
                </c:pt>
                <c:pt idx="86">
                  <c:v>488.81626049539017</c:v>
                </c:pt>
                <c:pt idx="87">
                  <c:v>488.81763835249023</c:v>
                </c:pt>
                <c:pt idx="88">
                  <c:v>488.81902426307136</c:v>
                </c:pt>
                <c:pt idx="89">
                  <c:v>488.82041812054416</c:v>
                </c:pt>
                <c:pt idx="90">
                  <c:v>488.82181982223034</c:v>
                </c:pt>
                <c:pt idx="91">
                  <c:v>488.82322926918846</c:v>
                </c:pt>
                <c:pt idx="92">
                  <c:v>488.82464636604902</c:v>
                </c:pt>
                <c:pt idx="93">
                  <c:v>488.82607102085814</c:v>
                </c:pt>
                <c:pt idx="94">
                  <c:v>488.8275031449304</c:v>
                </c:pt>
                <c:pt idx="95">
                  <c:v>488.82894265270892</c:v>
                </c:pt>
                <c:pt idx="96">
                  <c:v>488.83038946163299</c:v>
                </c:pt>
                <c:pt idx="97">
                  <c:v>488.83184349201275</c:v>
                </c:pt>
                <c:pt idx="98">
                  <c:v>488.83330466691018</c:v>
                </c:pt>
                <c:pt idx="99">
                  <c:v>488.83477291202627</c:v>
                </c:pt>
                <c:pt idx="100">
                  <c:v>488.83624815559375</c:v>
                </c:pt>
                <c:pt idx="101">
                  <c:v>488.83773032827548</c:v>
                </c:pt>
                <c:pt idx="102">
                  <c:v>488.83921936306774</c:v>
                </c:pt>
                <c:pt idx="103">
                  <c:v>488.84071519520808</c:v>
                </c:pt>
                <c:pt idx="104">
                  <c:v>488.84221776208796</c:v>
                </c:pt>
                <c:pt idx="105">
                  <c:v>488.84372700316959</c:v>
                </c:pt>
                <c:pt idx="106">
                  <c:v>488.84524285990648</c:v>
                </c:pt>
                <c:pt idx="107">
                  <c:v>488.84676527566796</c:v>
                </c:pt>
                <c:pt idx="108">
                  <c:v>488.84829419566745</c:v>
                </c:pt>
                <c:pt idx="109">
                  <c:v>488.8498295668935</c:v>
                </c:pt>
                <c:pt idx="110">
                  <c:v>488.85137133804443</c:v>
                </c:pt>
                <c:pt idx="111">
                  <c:v>488.85291945946608</c:v>
                </c:pt>
                <c:pt idx="112">
                  <c:v>488.85447388309194</c:v>
                </c:pt>
                <c:pt idx="113">
                  <c:v>488.85603456238624</c:v>
                </c:pt>
                <c:pt idx="114">
                  <c:v>488.85760145228954</c:v>
                </c:pt>
                <c:pt idx="115">
                  <c:v>488.85917450916685</c:v>
                </c:pt>
                <c:pt idx="116">
                  <c:v>488.86075369075763</c:v>
                </c:pt>
                <c:pt idx="117">
                  <c:v>488.8623389561285</c:v>
                </c:pt>
                <c:pt idx="118">
                  <c:v>488.86393026562735</c:v>
                </c:pt>
                <c:pt idx="119">
                  <c:v>488.86552758084019</c:v>
                </c:pt>
                <c:pt idx="120">
                  <c:v>488.86713086454904</c:v>
                </c:pt>
                <c:pt idx="121">
                  <c:v>488.86874008069202</c:v>
                </c:pt>
                <c:pt idx="122">
                  <c:v>488.87035519432516</c:v>
                </c:pt>
                <c:pt idx="123">
                  <c:v>488.87197617158557</c:v>
                </c:pt>
                <c:pt idx="124">
                  <c:v>488.87360297965614</c:v>
                </c:pt>
                <c:pt idx="125">
                  <c:v>488.87523558673183</c:v>
                </c:pt>
                <c:pt idx="126">
                  <c:v>488.8768739619872</c:v>
                </c:pt>
                <c:pt idx="127">
                  <c:v>488.87851807554534</c:v>
                </c:pt>
                <c:pt idx="128">
                  <c:v>488.88016789844767</c:v>
                </c:pt>
                <c:pt idx="129">
                  <c:v>488.88182340262574</c:v>
                </c:pt>
                <c:pt idx="130">
                  <c:v>488.88348456087306</c:v>
                </c:pt>
                <c:pt idx="131">
                  <c:v>488.88515134681899</c:v>
                </c:pt>
                <c:pt idx="132">
                  <c:v>488.88682373490309</c:v>
                </c:pt>
                <c:pt idx="133">
                  <c:v>488.88850170035056</c:v>
                </c:pt>
                <c:pt idx="134">
                  <c:v>488.89018521914863</c:v>
                </c:pt>
                <c:pt idx="135">
                  <c:v>488.89187426802386</c:v>
                </c:pt>
                <c:pt idx="136">
                  <c:v>488.89356882442053</c:v>
                </c:pt>
                <c:pt idx="137">
                  <c:v>488.89526886647911</c:v>
                </c:pt>
                <c:pt idx="138">
                  <c:v>488.89697437301641</c:v>
                </c:pt>
                <c:pt idx="139">
                  <c:v>488.8986853235059</c:v>
                </c:pt>
                <c:pt idx="140">
                  <c:v>488.90040169805889</c:v>
                </c:pt>
                <c:pt idx="141">
                  <c:v>488.90212347740641</c:v>
                </c:pt>
                <c:pt idx="142">
                  <c:v>488.90385064288165</c:v>
                </c:pt>
                <c:pt idx="143">
                  <c:v>488.90558317640335</c:v>
                </c:pt>
                <c:pt idx="144">
                  <c:v>488.9073210604592</c:v>
                </c:pt>
                <c:pt idx="145">
                  <c:v>488.90906427809034</c:v>
                </c:pt>
                <c:pt idx="146">
                  <c:v>488.91081281287632</c:v>
                </c:pt>
                <c:pt idx="147">
                  <c:v>488.91256664892018</c:v>
                </c:pt>
                <c:pt idx="148">
                  <c:v>488.91432577083458</c:v>
                </c:pt>
                <c:pt idx="149">
                  <c:v>488.91609016372809</c:v>
                </c:pt>
                <c:pt idx="150">
                  <c:v>488.91785981319214</c:v>
                </c:pt>
                <c:pt idx="151">
                  <c:v>488.91963470528799</c:v>
                </c:pt>
                <c:pt idx="152">
                  <c:v>488.92141482653471</c:v>
                </c:pt>
                <c:pt idx="153">
                  <c:v>488.92320016389738</c:v>
                </c:pt>
                <c:pt idx="154">
                  <c:v>488.92499070477527</c:v>
                </c:pt>
                <c:pt idx="155">
                  <c:v>488.92678643699088</c:v>
                </c:pt>
                <c:pt idx="156">
                  <c:v>488.92858734877939</c:v>
                </c:pt>
                <c:pt idx="157">
                  <c:v>488.9303934287779</c:v>
                </c:pt>
                <c:pt idx="158">
                  <c:v>488.93220466601571</c:v>
                </c:pt>
                <c:pt idx="159">
                  <c:v>488.93402104990435</c:v>
                </c:pt>
                <c:pt idx="160">
                  <c:v>488.93584257022832</c:v>
                </c:pt>
                <c:pt idx="161">
                  <c:v>488.93766921713575</c:v>
                </c:pt>
                <c:pt idx="162">
                  <c:v>488.93950098112975</c:v>
                </c:pt>
                <c:pt idx="163">
                  <c:v>488.94133785305991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水稻弹性!$F$25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水稻弹性!$F$26:$F$189</c:f>
              <c:numCache>
                <c:formatCode>General</c:formatCode>
                <c:ptCount val="164"/>
                <c:pt idx="0">
                  <c:v>488.86009999999999</c:v>
                </c:pt>
                <c:pt idx="1">
                  <c:v>488.82536702487175</c:v>
                </c:pt>
                <c:pt idx="2">
                  <c:v>488.80561150128466</c:v>
                </c:pt>
                <c:pt idx="3">
                  <c:v>488.79184042930478</c:v>
                </c:pt>
                <c:pt idx="4">
                  <c:v>488.78129703143912</c:v>
                </c:pt>
                <c:pt idx="5">
                  <c:v>488.77277107382707</c:v>
                </c:pt>
                <c:pt idx="6">
                  <c:v>488.76562407218341</c:v>
                </c:pt>
                <c:pt idx="7">
                  <c:v>488.75947831214773</c:v>
                </c:pt>
                <c:pt idx="8">
                  <c:v>488.75409199906164</c:v>
                </c:pt>
                <c:pt idx="9">
                  <c:v>488.74930111785795</c:v>
                </c:pt>
                <c:pt idx="10">
                  <c:v>488.74498935984593</c:v>
                </c:pt>
                <c:pt idx="11">
                  <c:v>488.74107129211961</c:v>
                </c:pt>
                <c:pt idx="12">
                  <c:v>488.73748234076498</c:v>
                </c:pt>
                <c:pt idx="13">
                  <c:v>488.73417252710624</c:v>
                </c:pt>
                <c:pt idx="14">
                  <c:v>488.73110238817503</c:v>
                </c:pt>
                <c:pt idx="15">
                  <c:v>488.72824022760102</c:v>
                </c:pt>
                <c:pt idx="16">
                  <c:v>488.72556020853006</c:v>
                </c:pt>
                <c:pt idx="17">
                  <c:v>488.72304099719338</c:v>
                </c:pt>
                <c:pt idx="18">
                  <c:v>488.72066477691374</c:v>
                </c:pt>
                <c:pt idx="19">
                  <c:v>488.71841651754738</c:v>
                </c:pt>
                <c:pt idx="20">
                  <c:v>488.7162834249396</c:v>
                </c:pt>
                <c:pt idx="21">
                  <c:v>488.71425451971919</c:v>
                </c:pt>
                <c:pt idx="22">
                  <c:v>488.71232031064278</c:v>
                </c:pt>
                <c:pt idx="23">
                  <c:v>488.71047253814169</c:v>
                </c:pt>
                <c:pt idx="24">
                  <c:v>488.70870397073224</c:v>
                </c:pt>
                <c:pt idx="25">
                  <c:v>488.70700824174526</c:v>
                </c:pt>
                <c:pt idx="26">
                  <c:v>488.70537971716925</c:v>
                </c:pt>
                <c:pt idx="27">
                  <c:v>488.70381338776201</c:v>
                </c:pt>
                <c:pt idx="28">
                  <c:v>488.70230478027759</c:v>
                </c:pt>
                <c:pt idx="29">
                  <c:v>488.70084988388987</c:v>
                </c:pt>
                <c:pt idx="30">
                  <c:v>488.69944508879701</c:v>
                </c:pt>
                <c:pt idx="31">
                  <c:v>488.69808713466796</c:v>
                </c:pt>
                <c:pt idx="32">
                  <c:v>488.69677306709877</c:v>
                </c:pt>
                <c:pt idx="33">
                  <c:v>488.69550020063269</c:v>
                </c:pt>
                <c:pt idx="34">
                  <c:v>488.69426608719203</c:v>
                </c:pt>
                <c:pt idx="35">
                  <c:v>488.69306848900072</c:v>
                </c:pt>
                <c:pt idx="36">
                  <c:v>488.69190535525252</c:v>
                </c:pt>
                <c:pt idx="37">
                  <c:v>488.69077480192095</c:v>
                </c:pt>
                <c:pt idx="38">
                  <c:v>488.68967509421742</c:v>
                </c:pt>
                <c:pt idx="39">
                  <c:v>488.68860463129124</c:v>
                </c:pt>
                <c:pt idx="40">
                  <c:v>488.68756193283787</c:v>
                </c:pt>
                <c:pt idx="41">
                  <c:v>488.68654562733593</c:v>
                </c:pt>
                <c:pt idx="42">
                  <c:v>488.68555444168237</c:v>
                </c:pt>
                <c:pt idx="43">
                  <c:v>488.68458719203011</c:v>
                </c:pt>
                <c:pt idx="44">
                  <c:v>488.68364277566593</c:v>
                </c:pt>
                <c:pt idx="45">
                  <c:v>488.68272016378944</c:v>
                </c:pt>
                <c:pt idx="46">
                  <c:v>488.68181839507605</c:v>
                </c:pt>
                <c:pt idx="47">
                  <c:v>488.68093656992471</c:v>
                </c:pt>
                <c:pt idx="48">
                  <c:v>488.6800738453037</c:v>
                </c:pt>
                <c:pt idx="49">
                  <c:v>488.67922943012309</c:v>
                </c:pt>
                <c:pt idx="50">
                  <c:v>488.67840258106946</c:v>
                </c:pt>
                <c:pt idx="51">
                  <c:v>488.67759259884883</c:v>
                </c:pt>
                <c:pt idx="52">
                  <c:v>488.67679882479138</c:v>
                </c:pt>
                <c:pt idx="53">
                  <c:v>488.67602063777645</c:v>
                </c:pt>
                <c:pt idx="54">
                  <c:v>488.67525745144218</c:v>
                </c:pt>
                <c:pt idx="55">
                  <c:v>488.67450871164948</c:v>
                </c:pt>
                <c:pt idx="56">
                  <c:v>488.67377389417243</c:v>
                </c:pt>
                <c:pt idx="57">
                  <c:v>488.6730525025913</c:v>
                </c:pt>
                <c:pt idx="58">
                  <c:v>488.67234406636788</c:v>
                </c:pt>
                <c:pt idx="59">
                  <c:v>488.67164813908369</c:v>
                </c:pt>
                <c:pt idx="60">
                  <c:v>488.67096429682556</c:v>
                </c:pt>
                <c:pt idx="61">
                  <c:v>488.67029213670384</c:v>
                </c:pt>
                <c:pt idx="62">
                  <c:v>488.66963127548968</c:v>
                </c:pt>
                <c:pt idx="63">
                  <c:v>488.66898134836174</c:v>
                </c:pt>
                <c:pt idx="64">
                  <c:v>488.66834200774986</c:v>
                </c:pt>
                <c:pt idx="65">
                  <c:v>488.66771292226878</c:v>
                </c:pt>
                <c:pt idx="66">
                  <c:v>488.66709377573244</c:v>
                </c:pt>
                <c:pt idx="67">
                  <c:v>488.66648426624204</c:v>
                </c:pt>
                <c:pt idx="68">
                  <c:v>488.66588410534115</c:v>
                </c:pt>
                <c:pt idx="69">
                  <c:v>488.66529301723278</c:v>
                </c:pt>
                <c:pt idx="70">
                  <c:v>488.66471073805189</c:v>
                </c:pt>
                <c:pt idx="71">
                  <c:v>488.66413701518962</c:v>
                </c:pt>
                <c:pt idx="72">
                  <c:v>488.66357160666456</c:v>
                </c:pt>
                <c:pt idx="73">
                  <c:v>488.66301428053697</c:v>
                </c:pt>
                <c:pt idx="74">
                  <c:v>488.6624648143632</c:v>
                </c:pt>
                <c:pt idx="75">
                  <c:v>488.66192299468617</c:v>
                </c:pt>
                <c:pt idx="76">
                  <c:v>488.66138861655952</c:v>
                </c:pt>
                <c:pt idx="77">
                  <c:v>488.66086148310291</c:v>
                </c:pt>
                <c:pt idx="78">
                  <c:v>488.66034140508611</c:v>
                </c:pt>
                <c:pt idx="79">
                  <c:v>488.65982820053898</c:v>
                </c:pt>
                <c:pt idx="80">
                  <c:v>488.65932169438622</c:v>
                </c:pt>
                <c:pt idx="81">
                  <c:v>488.65882171810506</c:v>
                </c:pt>
                <c:pt idx="82">
                  <c:v>488.65832810940316</c:v>
                </c:pt>
                <c:pt idx="83">
                  <c:v>488.65784071191683</c:v>
                </c:pt>
                <c:pt idx="84">
                  <c:v>488.65735937492661</c:v>
                </c:pt>
                <c:pt idx="85">
                  <c:v>488.6568839530899</c:v>
                </c:pt>
                <c:pt idx="86">
                  <c:v>488.65641430618939</c:v>
                </c:pt>
                <c:pt idx="87">
                  <c:v>488.65595029889573</c:v>
                </c:pt>
                <c:pt idx="88">
                  <c:v>488.65549180054381</c:v>
                </c:pt>
                <c:pt idx="89">
                  <c:v>488.65503868492169</c:v>
                </c:pt>
                <c:pt idx="90">
                  <c:v>488.65459083007136</c:v>
                </c:pt>
                <c:pt idx="91">
                  <c:v>488.65414811810052</c:v>
                </c:pt>
                <c:pt idx="92">
                  <c:v>488.65371043500443</c:v>
                </c:pt>
                <c:pt idx="93">
                  <c:v>488.65327767049746</c:v>
                </c:pt>
                <c:pt idx="94">
                  <c:v>488.652849717854</c:v>
                </c:pt>
                <c:pt idx="95">
                  <c:v>488.65242647375715</c:v>
                </c:pt>
                <c:pt idx="96">
                  <c:v>488.65200783815578</c:v>
                </c:pt>
                <c:pt idx="97">
                  <c:v>488.65159371412892</c:v>
                </c:pt>
                <c:pt idx="98">
                  <c:v>488.65118400775702</c:v>
                </c:pt>
                <c:pt idx="99">
                  <c:v>488.65077862799984</c:v>
                </c:pt>
                <c:pt idx="100">
                  <c:v>488.65037748658011</c:v>
                </c:pt>
                <c:pt idx="101">
                  <c:v>488.6499804978738</c:v>
                </c:pt>
                <c:pt idx="102">
                  <c:v>488.64958757880476</c:v>
                </c:pt>
                <c:pt idx="103">
                  <c:v>488.64919864874548</c:v>
                </c:pt>
                <c:pt idx="104">
                  <c:v>488.64881362942174</c:v>
                </c:pt>
                <c:pt idx="105">
                  <c:v>488.64843244482262</c:v>
                </c:pt>
                <c:pt idx="106">
                  <c:v>488.64805502111432</c:v>
                </c:pt>
                <c:pt idx="107">
                  <c:v>488.64768128655794</c:v>
                </c:pt>
                <c:pt idx="108">
                  <c:v>488.64731117143157</c:v>
                </c:pt>
                <c:pt idx="109">
                  <c:v>488.64694460795562</c:v>
                </c:pt>
                <c:pt idx="110">
                  <c:v>488.64658153022145</c:v>
                </c:pt>
                <c:pt idx="111">
                  <c:v>488.64622187412357</c:v>
                </c:pt>
                <c:pt idx="112">
                  <c:v>488.64586557729467</c:v>
                </c:pt>
                <c:pt idx="113">
                  <c:v>488.64551257904367</c:v>
                </c:pt>
                <c:pt idx="114">
                  <c:v>488.64516282029626</c:v>
                </c:pt>
                <c:pt idx="115">
                  <c:v>488.6448162435384</c:v>
                </c:pt>
                <c:pt idx="116">
                  <c:v>488.64447279276186</c:v>
                </c:pt>
                <c:pt idx="117">
                  <c:v>488.64413241341265</c:v>
                </c:pt>
                <c:pt idx="118">
                  <c:v>488.64379505234086</c:v>
                </c:pt>
                <c:pt idx="119">
                  <c:v>488.64346065775351</c:v>
                </c:pt>
                <c:pt idx="120">
                  <c:v>488.64312917916857</c:v>
                </c:pt>
                <c:pt idx="121">
                  <c:v>488.64280056737158</c:v>
                </c:pt>
                <c:pt idx="122">
                  <c:v>488.64247477437345</c:v>
                </c:pt>
                <c:pt idx="123">
                  <c:v>488.64215175337057</c:v>
                </c:pt>
                <c:pt idx="124">
                  <c:v>488.64183145870601</c:v>
                </c:pt>
                <c:pt idx="125">
                  <c:v>488.64151384583261</c:v>
                </c:pt>
                <c:pt idx="126">
                  <c:v>488.64119887127731</c:v>
                </c:pt>
                <c:pt idx="127">
                  <c:v>488.64088649260736</c:v>
                </c:pt>
                <c:pt idx="128">
                  <c:v>488.64057666839722</c:v>
                </c:pt>
                <c:pt idx="129">
                  <c:v>488.64026935819703</c:v>
                </c:pt>
                <c:pt idx="130">
                  <c:v>488.63996452250274</c:v>
                </c:pt>
                <c:pt idx="131">
                  <c:v>488.63966212272635</c:v>
                </c:pt>
                <c:pt idx="132">
                  <c:v>488.63936212116857</c:v>
                </c:pt>
                <c:pt idx="133">
                  <c:v>488.63906448099129</c:v>
                </c:pt>
                <c:pt idx="134">
                  <c:v>488.63876916619205</c:v>
                </c:pt>
                <c:pt idx="135">
                  <c:v>488.63847614157879</c:v>
                </c:pt>
                <c:pt idx="136">
                  <c:v>488.63818537274608</c:v>
                </c:pt>
                <c:pt idx="137">
                  <c:v>488.63789682605159</c:v>
                </c:pt>
                <c:pt idx="138">
                  <c:v>488.63761046859412</c:v>
                </c:pt>
                <c:pt idx="139">
                  <c:v>488.63732626819183</c:v>
                </c:pt>
                <c:pt idx="140">
                  <c:v>488.63704419336165</c:v>
                </c:pt>
                <c:pt idx="141">
                  <c:v>488.63676421329922</c:v>
                </c:pt>
                <c:pt idx="142">
                  <c:v>488.63648629785968</c:v>
                </c:pt>
                <c:pt idx="143">
                  <c:v>488.63621041753885</c:v>
                </c:pt>
                <c:pt idx="144">
                  <c:v>488.63593654345556</c:v>
                </c:pt>
                <c:pt idx="145">
                  <c:v>488.63566464733401</c:v>
                </c:pt>
                <c:pt idx="146">
                  <c:v>488.63539470148726</c:v>
                </c:pt>
                <c:pt idx="147">
                  <c:v>488.63512667880099</c:v>
                </c:pt>
                <c:pt idx="148">
                  <c:v>488.63486055271773</c:v>
                </c:pt>
                <c:pt idx="149">
                  <c:v>488.63459629722217</c:v>
                </c:pt>
                <c:pt idx="150">
                  <c:v>488.63433388682603</c:v>
                </c:pt>
                <c:pt idx="151">
                  <c:v>488.6340732965545</c:v>
                </c:pt>
                <c:pt idx="152">
                  <c:v>488.63381450193214</c:v>
                </c:pt>
                <c:pt idx="153">
                  <c:v>488.63355747896998</c:v>
                </c:pt>
                <c:pt idx="154">
                  <c:v>488.63330220415281</c:v>
                </c:pt>
                <c:pt idx="155">
                  <c:v>488.63304865442666</c:v>
                </c:pt>
                <c:pt idx="156">
                  <c:v>488.63279680718688</c:v>
                </c:pt>
                <c:pt idx="157">
                  <c:v>488.6325466402667</c:v>
                </c:pt>
                <c:pt idx="158">
                  <c:v>488.63229813192595</c:v>
                </c:pt>
                <c:pt idx="159">
                  <c:v>488.63205126084029</c:v>
                </c:pt>
                <c:pt idx="160">
                  <c:v>488.63180600609064</c:v>
                </c:pt>
                <c:pt idx="161">
                  <c:v>488.63156234715314</c:v>
                </c:pt>
                <c:pt idx="162">
                  <c:v>488.63132026388911</c:v>
                </c:pt>
                <c:pt idx="163">
                  <c:v>488.6310797365357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亩）</a:t>
                </a:r>
                <a:endParaRPr lang="en-US" altLang="zh-CN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55555555555557"/>
          <c:y val="0.12557815689705451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一熟玉米!$F$31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一熟玉米!$F$32:$F$255</c:f>
              <c:numCache>
                <c:formatCode>General</c:formatCode>
                <c:ptCount val="224"/>
                <c:pt idx="0">
                  <c:v>569.48530049983344</c:v>
                </c:pt>
                <c:pt idx="1">
                  <c:v>569.50315545064802</c:v>
                </c:pt>
                <c:pt idx="2">
                  <c:v>569.51332115728849</c:v>
                </c:pt>
                <c:pt idx="3">
                  <c:v>569.52029500751269</c:v>
                </c:pt>
                <c:pt idx="4">
                  <c:v>569.52550377984903</c:v>
                </c:pt>
                <c:pt idx="5">
                  <c:v>569.5295882516499</c:v>
                </c:pt>
                <c:pt idx="6">
                  <c:v>569.53289242166863</c:v>
                </c:pt>
                <c:pt idx="7">
                  <c:v>569.5356227138592</c:v>
                </c:pt>
                <c:pt idx="8">
                  <c:v>569.5379128818787</c:v>
                </c:pt>
                <c:pt idx="9">
                  <c:v>569.53985461827835</c:v>
                </c:pt>
                <c:pt idx="10">
                  <c:v>569.54151355934869</c:v>
                </c:pt>
                <c:pt idx="11">
                  <c:v>569.54293832758822</c:v>
                </c:pt>
                <c:pt idx="12">
                  <c:v>569.54416595906162</c:v>
                </c:pt>
                <c:pt idx="13">
                  <c:v>569.54522532330896</c:v>
                </c:pt>
                <c:pt idx="14">
                  <c:v>569.54613936631665</c:v>
                </c:pt>
                <c:pt idx="15">
                  <c:v>569.54692663176661</c:v>
                </c:pt>
                <c:pt idx="16">
                  <c:v>569.54760232266176</c:v>
                </c:pt>
                <c:pt idx="17">
                  <c:v>569.54817906063806</c:v>
                </c:pt>
                <c:pt idx="18">
                  <c:v>569.54866744080471</c:v>
                </c:pt>
                <c:pt idx="19">
                  <c:v>569.54907644487457</c:v>
                </c:pt>
                <c:pt idx="20">
                  <c:v>569.54941375395174</c:v>
                </c:pt>
                <c:pt idx="21">
                  <c:v>569.54968598889616</c:v>
                </c:pt>
                <c:pt idx="22">
                  <c:v>569.54989889751891</c:v>
                </c:pt>
                <c:pt idx="23">
                  <c:v>569.5500575021382</c:v>
                </c:pt>
                <c:pt idx="24">
                  <c:v>569.55016621716993</c:v>
                </c:pt>
                <c:pt idx="25">
                  <c:v>569.55022894377873</c:v>
                </c:pt>
                <c:pt idx="26">
                  <c:v>569.55024914676358</c:v>
                </c:pt>
                <c:pt idx="27">
                  <c:v>569.55022991753822</c:v>
                </c:pt>
                <c:pt idx="28">
                  <c:v>569.55017402612361</c:v>
                </c:pt>
                <c:pt idx="29">
                  <c:v>569.55008396437711</c:v>
                </c:pt>
                <c:pt idx="30">
                  <c:v>569.54996198217532</c:v>
                </c:pt>
                <c:pt idx="31">
                  <c:v>569.54981011788664</c:v>
                </c:pt>
                <c:pt idx="32">
                  <c:v>569.54963022418417</c:v>
                </c:pt>
                <c:pt idx="33">
                  <c:v>569.54942399002823</c:v>
                </c:pt>
                <c:pt idx="34">
                  <c:v>569.54919295948298</c:v>
                </c:pt>
                <c:pt idx="35">
                  <c:v>569.54893854789941</c:v>
                </c:pt>
                <c:pt idx="36">
                  <c:v>569.5486620558944</c:v>
                </c:pt>
                <c:pt idx="37">
                  <c:v>569.54836468147914</c:v>
                </c:pt>
                <c:pt idx="38">
                  <c:v>569.54804753062115</c:v>
                </c:pt>
                <c:pt idx="39">
                  <c:v>569.54771162647944</c:v>
                </c:pt>
                <c:pt idx="40">
                  <c:v>569.54735791750625</c:v>
                </c:pt>
                <c:pt idx="41">
                  <c:v>569.54698728457902</c:v>
                </c:pt>
                <c:pt idx="42">
                  <c:v>569.54660054729959</c:v>
                </c:pt>
                <c:pt idx="43">
                  <c:v>569.54619846957416</c:v>
                </c:pt>
                <c:pt idx="44">
                  <c:v>569.54578176457017</c:v>
                </c:pt>
                <c:pt idx="45">
                  <c:v>569.54535109913286</c:v>
                </c:pt>
                <c:pt idx="46">
                  <c:v>569.54490709772983</c:v>
                </c:pt>
                <c:pt idx="47">
                  <c:v>569.54445034598359</c:v>
                </c:pt>
                <c:pt idx="48">
                  <c:v>569.54398139384261</c:v>
                </c:pt>
                <c:pt idx="49">
                  <c:v>569.54350075843411</c:v>
                </c:pt>
                <c:pt idx="50">
                  <c:v>569.54300892663639</c:v>
                </c:pt>
                <c:pt idx="51">
                  <c:v>569.54250635740425</c:v>
                </c:pt>
                <c:pt idx="52">
                  <c:v>569.54199348387272</c:v>
                </c:pt>
                <c:pt idx="53">
                  <c:v>569.54147071526802</c:v>
                </c:pt>
                <c:pt idx="54">
                  <c:v>569.54093843864223</c:v>
                </c:pt>
                <c:pt idx="55">
                  <c:v>569.54039702045441</c:v>
                </c:pt>
                <c:pt idx="56">
                  <c:v>569.53984680801261</c:v>
                </c:pt>
                <c:pt idx="57">
                  <c:v>569.53928813079085</c:v>
                </c:pt>
                <c:pt idx="58">
                  <c:v>569.53872130163506</c:v>
                </c:pt>
                <c:pt idx="59">
                  <c:v>569.53814661786816</c:v>
                </c:pt>
                <c:pt idx="60">
                  <c:v>569.53756436230469</c:v>
                </c:pt>
                <c:pt idx="61">
                  <c:v>569.53697480418373</c:v>
                </c:pt>
                <c:pt idx="62">
                  <c:v>569.53637820002723</c:v>
                </c:pt>
                <c:pt idx="63">
                  <c:v>569.53577479443197</c:v>
                </c:pt>
                <c:pt idx="64">
                  <c:v>569.53516482080045</c:v>
                </c:pt>
                <c:pt idx="65">
                  <c:v>569.53454850201615</c:v>
                </c:pt>
                <c:pt idx="66">
                  <c:v>569.53392605106865</c:v>
                </c:pt>
                <c:pt idx="67">
                  <c:v>569.53329767163314</c:v>
                </c:pt>
                <c:pt idx="68">
                  <c:v>569.53266355860706</c:v>
                </c:pt>
                <c:pt idx="69">
                  <c:v>569.53202389860985</c:v>
                </c:pt>
                <c:pt idx="70">
                  <c:v>569.53137887044636</c:v>
                </c:pt>
                <c:pt idx="71">
                  <c:v>569.53072864553872</c:v>
                </c:pt>
                <c:pt idx="72">
                  <c:v>569.53007338832822</c:v>
                </c:pt>
                <c:pt idx="73">
                  <c:v>569.52941325665097</c:v>
                </c:pt>
                <c:pt idx="74">
                  <c:v>569.52874840208756</c:v>
                </c:pt>
                <c:pt idx="75">
                  <c:v>569.52807897029038</c:v>
                </c:pt>
                <c:pt idx="76">
                  <c:v>569.52740510128956</c:v>
                </c:pt>
                <c:pt idx="77">
                  <c:v>569.52672692977944</c:v>
                </c:pt>
                <c:pt idx="78">
                  <c:v>569.52604458538679</c:v>
                </c:pt>
                <c:pt idx="79">
                  <c:v>569.52535819292245</c:v>
                </c:pt>
                <c:pt idx="80">
                  <c:v>569.52466787261756</c:v>
                </c:pt>
                <c:pt idx="81">
                  <c:v>569.5239737403449</c:v>
                </c:pt>
                <c:pt idx="82">
                  <c:v>569.52327590782807</c:v>
                </c:pt>
                <c:pt idx="83">
                  <c:v>569.52257448283683</c:v>
                </c:pt>
                <c:pt idx="84">
                  <c:v>569.52186956937214</c:v>
                </c:pt>
                <c:pt idx="85">
                  <c:v>569.52116126784006</c:v>
                </c:pt>
                <c:pt idx="86">
                  <c:v>569.52044967521545</c:v>
                </c:pt>
                <c:pt idx="87">
                  <c:v>569.51973488519661</c:v>
                </c:pt>
                <c:pt idx="88">
                  <c:v>569.51901698835172</c:v>
                </c:pt>
                <c:pt idx="89">
                  <c:v>569.51829607225636</c:v>
                </c:pt>
                <c:pt idx="90">
                  <c:v>569.51757222162394</c:v>
                </c:pt>
                <c:pt idx="91">
                  <c:v>569.51684551842936</c:v>
                </c:pt>
                <c:pt idx="92">
                  <c:v>569.51611604202526</c:v>
                </c:pt>
                <c:pt idx="93">
                  <c:v>569.5153838692529</c:v>
                </c:pt>
                <c:pt idx="94">
                  <c:v>569.51464907454704</c:v>
                </c:pt>
                <c:pt idx="95">
                  <c:v>569.51391173003469</c:v>
                </c:pt>
                <c:pt idx="96">
                  <c:v>569.51317190563009</c:v>
                </c:pt>
                <c:pt idx="97">
                  <c:v>569.51242966912343</c:v>
                </c:pt>
                <c:pt idx="98">
                  <c:v>569.51168508626654</c:v>
                </c:pt>
                <c:pt idx="99">
                  <c:v>569.51093822085306</c:v>
                </c:pt>
                <c:pt idx="100">
                  <c:v>569.5101891347955</c:v>
                </c:pt>
                <c:pt idx="101">
                  <c:v>569.50943788819802</c:v>
                </c:pt>
                <c:pt idx="102">
                  <c:v>569.5086845394261</c:v>
                </c:pt>
                <c:pt idx="103">
                  <c:v>569.50792914517285</c:v>
                </c:pt>
                <c:pt idx="104">
                  <c:v>569.50717176052171</c:v>
                </c:pt>
                <c:pt idx="105">
                  <c:v>569.50641243900668</c:v>
                </c:pt>
                <c:pt idx="106">
                  <c:v>569.50565123266961</c:v>
                </c:pt>
                <c:pt idx="107">
                  <c:v>569.504888192115</c:v>
                </c:pt>
                <c:pt idx="108">
                  <c:v>569.504123366562</c:v>
                </c:pt>
                <c:pt idx="109">
                  <c:v>569.50335680389412</c:v>
                </c:pt>
                <c:pt idx="110">
                  <c:v>569.50258855070706</c:v>
                </c:pt>
                <c:pt idx="111">
                  <c:v>569.50181865235402</c:v>
                </c:pt>
                <c:pt idx="112">
                  <c:v>569.50104715298937</c:v>
                </c:pt>
                <c:pt idx="113">
                  <c:v>569.50027409560971</c:v>
                </c:pt>
                <c:pt idx="114">
                  <c:v>569.49949952209442</c:v>
                </c:pt>
                <c:pt idx="115">
                  <c:v>569.49872347324299</c:v>
                </c:pt>
                <c:pt idx="116">
                  <c:v>569.49794598881215</c:v>
                </c:pt>
                <c:pt idx="117">
                  <c:v>569.49716710755024</c:v>
                </c:pt>
                <c:pt idx="118">
                  <c:v>569.49638686723085</c:v>
                </c:pt>
                <c:pt idx="119">
                  <c:v>569.49560530468523</c:v>
                </c:pt>
                <c:pt idx="120">
                  <c:v>569.49482245583272</c:v>
                </c:pt>
                <c:pt idx="121">
                  <c:v>569.49403835571025</c:v>
                </c:pt>
                <c:pt idx="122">
                  <c:v>569.49325303850071</c:v>
                </c:pt>
                <c:pt idx="123">
                  <c:v>569.49246653756052</c:v>
                </c:pt>
                <c:pt idx="124">
                  <c:v>569.49167888544514</c:v>
                </c:pt>
                <c:pt idx="125">
                  <c:v>569.49089011393471</c:v>
                </c:pt>
                <c:pt idx="126">
                  <c:v>569.49010025405755</c:v>
                </c:pt>
                <c:pt idx="127">
                  <c:v>569.48930933611393</c:v>
                </c:pt>
                <c:pt idx="128">
                  <c:v>569.48851738969825</c:v>
                </c:pt>
                <c:pt idx="129">
                  <c:v>569.48772444371991</c:v>
                </c:pt>
                <c:pt idx="130">
                  <c:v>569.48693052642477</c:v>
                </c:pt>
                <c:pt idx="131">
                  <c:v>569.48613566541428</c:v>
                </c:pt>
                <c:pt idx="132">
                  <c:v>569.48533988766508</c:v>
                </c:pt>
                <c:pt idx="133">
                  <c:v>569.48454321954716</c:v>
                </c:pt>
                <c:pt idx="134">
                  <c:v>569.48374568684164</c:v>
                </c:pt>
                <c:pt idx="135">
                  <c:v>569.48294731475767</c:v>
                </c:pt>
                <c:pt idx="136">
                  <c:v>569.48214812794936</c:v>
                </c:pt>
                <c:pt idx="137">
                  <c:v>569.48134815053118</c:v>
                </c:pt>
                <c:pt idx="138">
                  <c:v>569.48054740609348</c:v>
                </c:pt>
                <c:pt idx="139">
                  <c:v>569.4797459177172</c:v>
                </c:pt>
                <c:pt idx="140">
                  <c:v>569.47894370798804</c:v>
                </c:pt>
                <c:pt idx="141">
                  <c:v>569.47814079901059</c:v>
                </c:pt>
                <c:pt idx="142">
                  <c:v>569.47733721242082</c:v>
                </c:pt>
                <c:pt idx="143">
                  <c:v>569.47653296939984</c:v>
                </c:pt>
                <c:pt idx="144">
                  <c:v>569.47572809068561</c:v>
                </c:pt>
                <c:pt idx="145">
                  <c:v>569.47492259658509</c:v>
                </c:pt>
                <c:pt idx="146">
                  <c:v>569.47411650698587</c:v>
                </c:pt>
                <c:pt idx="147">
                  <c:v>569.47330984136715</c:v>
                </c:pt>
                <c:pt idx="148">
                  <c:v>569.47250261881095</c:v>
                </c:pt>
                <c:pt idx="149">
                  <c:v>569.4716948580118</c:v>
                </c:pt>
                <c:pt idx="150">
                  <c:v>569.47088657728784</c:v>
                </c:pt>
                <c:pt idx="151">
                  <c:v>569.47007779458966</c:v>
                </c:pt>
                <c:pt idx="152">
                  <c:v>569.46926852751028</c:v>
                </c:pt>
                <c:pt idx="153">
                  <c:v>569.46845879329419</c:v>
                </c:pt>
                <c:pt idx="154">
                  <c:v>569.46764860884605</c:v>
                </c:pt>
                <c:pt idx="155">
                  <c:v>569.46683799073946</c:v>
                </c:pt>
                <c:pt idx="156">
                  <c:v>569.46602695522529</c:v>
                </c:pt>
                <c:pt idx="157">
                  <c:v>569.46521551823946</c:v>
                </c:pt>
                <c:pt idx="158">
                  <c:v>569.46440369541131</c:v>
                </c:pt>
                <c:pt idx="159">
                  <c:v>569.46359150207013</c:v>
                </c:pt>
                <c:pt idx="160">
                  <c:v>569.46277895325363</c:v>
                </c:pt>
                <c:pt idx="161">
                  <c:v>569.46196606371427</c:v>
                </c:pt>
                <c:pt idx="162">
                  <c:v>569.46115284792654</c:v>
                </c:pt>
                <c:pt idx="163">
                  <c:v>569.46033932009334</c:v>
                </c:pt>
                <c:pt idx="164">
                  <c:v>569.45952549415279</c:v>
                </c:pt>
                <c:pt idx="165">
                  <c:v>569.45871138378402</c:v>
                </c:pt>
                <c:pt idx="166">
                  <c:v>569.45789700241403</c:v>
                </c:pt>
                <c:pt idx="167">
                  <c:v>569.45708236322264</c:v>
                </c:pt>
                <c:pt idx="168">
                  <c:v>569.45626747914923</c:v>
                </c:pt>
                <c:pt idx="169">
                  <c:v>569.4554523628974</c:v>
                </c:pt>
                <c:pt idx="170">
                  <c:v>569.45463702694121</c:v>
                </c:pt>
                <c:pt idx="171">
                  <c:v>569.45382148352974</c:v>
                </c:pt>
                <c:pt idx="172">
                  <c:v>569.45300574469275</c:v>
                </c:pt>
                <c:pt idx="173">
                  <c:v>569.45218982224526</c:v>
                </c:pt>
                <c:pt idx="174">
                  <c:v>569.45137372779254</c:v>
                </c:pt>
                <c:pt idx="175">
                  <c:v>569.45055747273489</c:v>
                </c:pt>
                <c:pt idx="176">
                  <c:v>569.44974106827192</c:v>
                </c:pt>
                <c:pt idx="177">
                  <c:v>569.44892452540739</c:v>
                </c:pt>
                <c:pt idx="178">
                  <c:v>569.44810785495292</c:v>
                </c:pt>
                <c:pt idx="179">
                  <c:v>569.447291067533</c:v>
                </c:pt>
                <c:pt idx="180">
                  <c:v>569.44647417358817</c:v>
                </c:pt>
                <c:pt idx="181">
                  <c:v>569.44565718337981</c:v>
                </c:pt>
                <c:pt idx="182">
                  <c:v>569.44484010699341</c:v>
                </c:pt>
                <c:pt idx="183">
                  <c:v>569.44402295434247</c:v>
                </c:pt>
                <c:pt idx="184">
                  <c:v>569.44320573517257</c:v>
                </c:pt>
                <c:pt idx="185">
                  <c:v>569.44238845906398</c:v>
                </c:pt>
                <c:pt idx="186">
                  <c:v>569.44157113543645</c:v>
                </c:pt>
                <c:pt idx="187">
                  <c:v>569.44075377355125</c:v>
                </c:pt>
                <c:pt idx="188">
                  <c:v>569.43993638251527</c:v>
                </c:pt>
                <c:pt idx="189">
                  <c:v>569.4391189712843</c:v>
                </c:pt>
                <c:pt idx="190">
                  <c:v>569.43830154866544</c:v>
                </c:pt>
                <c:pt idx="191">
                  <c:v>569.4374841233207</c:v>
                </c:pt>
                <c:pt idx="192">
                  <c:v>569.43666670377002</c:v>
                </c:pt>
                <c:pt idx="193">
                  <c:v>569.43584929839358</c:v>
                </c:pt>
                <c:pt idx="194">
                  <c:v>569.43503191543527</c:v>
                </c:pt>
                <c:pt idx="195">
                  <c:v>569.43421456300518</c:v>
                </c:pt>
                <c:pt idx="196">
                  <c:v>569.43339724908196</c:v>
                </c:pt>
                <c:pt idx="197">
                  <c:v>569.43257998151603</c:v>
                </c:pt>
                <c:pt idx="198">
                  <c:v>569.4317627680316</c:v>
                </c:pt>
                <c:pt idx="199">
                  <c:v>569.43094561622922</c:v>
                </c:pt>
                <c:pt idx="200">
                  <c:v>569.43012853358869</c:v>
                </c:pt>
                <c:pt idx="201">
                  <c:v>569.42931152747087</c:v>
                </c:pt>
                <c:pt idx="202">
                  <c:v>569.42849460511991</c:v>
                </c:pt>
                <c:pt idx="203">
                  <c:v>569.42767777366612</c:v>
                </c:pt>
                <c:pt idx="204">
                  <c:v>569.42686104012773</c:v>
                </c:pt>
                <c:pt idx="205">
                  <c:v>569.42604441141282</c:v>
                </c:pt>
                <c:pt idx="206">
                  <c:v>569.42522789432201</c:v>
                </c:pt>
                <c:pt idx="207">
                  <c:v>569.42441149554986</c:v>
                </c:pt>
                <c:pt idx="208">
                  <c:v>569.42359522168749</c:v>
                </c:pt>
                <c:pt idx="209">
                  <c:v>569.42277907922391</c:v>
                </c:pt>
                <c:pt idx="210">
                  <c:v>569.42196307454844</c:v>
                </c:pt>
                <c:pt idx="211">
                  <c:v>569.42114721395205</c:v>
                </c:pt>
                <c:pt idx="212">
                  <c:v>569.42033150362977</c:v>
                </c:pt>
                <c:pt idx="213">
                  <c:v>569.41951594968191</c:v>
                </c:pt>
                <c:pt idx="214">
                  <c:v>569.41870055811614</c:v>
                </c:pt>
                <c:pt idx="215">
                  <c:v>569.41788533484907</c:v>
                </c:pt>
                <c:pt idx="216">
                  <c:v>569.41707028570784</c:v>
                </c:pt>
                <c:pt idx="217">
                  <c:v>569.4162554164318</c:v>
                </c:pt>
                <c:pt idx="218">
                  <c:v>569.41544073267391</c:v>
                </c:pt>
                <c:pt idx="219">
                  <c:v>569.41462624000292</c:v>
                </c:pt>
                <c:pt idx="220">
                  <c:v>569.41381194390397</c:v>
                </c:pt>
                <c:pt idx="221">
                  <c:v>569.4129978497806</c:v>
                </c:pt>
                <c:pt idx="222">
                  <c:v>569.41218396295608</c:v>
                </c:pt>
                <c:pt idx="223">
                  <c:v>569.41137028867502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9-4861-BA1E-8AA42BDA156E}"/>
            </c:ext>
          </c:extLst>
        </c:ser>
        <c:ser>
          <c:idx val="1"/>
          <c:order val="1"/>
          <c:tx>
            <c:strRef>
              <c:f>一熟玉米!$G$31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xVal>
          <c:yVal>
            <c:numRef>
              <c:f>一熟玉米!$G$32:$G$255</c:f>
              <c:numCache>
                <c:formatCode>General</c:formatCode>
                <c:ptCount val="224"/>
                <c:pt idx="0">
                  <c:v>569.48630000000003</c:v>
                </c:pt>
                <c:pt idx="1">
                  <c:v>569.49675144648677</c:v>
                </c:pt>
                <c:pt idx="2">
                  <c:v>569.50291571502862</c:v>
                </c:pt>
                <c:pt idx="3">
                  <c:v>569.50731212570724</c:v>
                </c:pt>
                <c:pt idx="4">
                  <c:v>569.51073533559031</c:v>
                </c:pt>
                <c:pt idx="5">
                  <c:v>569.51354081977183</c:v>
                </c:pt>
                <c:pt idx="6">
                  <c:v>569.51591881604611</c:v>
                </c:pt>
                <c:pt idx="7">
                  <c:v>569.51798317930138</c:v>
                </c:pt>
                <c:pt idx="8">
                  <c:v>569.51980751204314</c:v>
                </c:pt>
                <c:pt idx="9">
                  <c:v>569.52144216667932</c:v>
                </c:pt>
                <c:pt idx="10">
                  <c:v>569.52292311884116</c:v>
                </c:pt>
                <c:pt idx="11">
                  <c:v>569.52427697222868</c:v>
                </c:pt>
                <c:pt idx="12">
                  <c:v>569.52552395798023</c:v>
                </c:pt>
                <c:pt idx="13">
                  <c:v>569.52667982200376</c:v>
                </c:pt>
                <c:pt idx="14">
                  <c:v>569.52775706119166</c:v>
                </c:pt>
                <c:pt idx="15">
                  <c:v>569.52876576084111</c:v>
                </c:pt>
                <c:pt idx="16">
                  <c:v>569.52971417839433</c:v>
                </c:pt>
                <c:pt idx="17">
                  <c:v>569.5306091604989</c:v>
                </c:pt>
                <c:pt idx="18">
                  <c:v>569.53145644744768</c:v>
                </c:pt>
                <c:pt idx="19">
                  <c:v>569.53226089964062</c:v>
                </c:pt>
                <c:pt idx="20">
                  <c:v>569.53302666888158</c:v>
                </c:pt>
                <c:pt idx="21">
                  <c:v>569.53375732989468</c:v>
                </c:pt>
                <c:pt idx="22">
                  <c:v>569.53445598265944</c:v>
                </c:pt>
                <c:pt idx="23">
                  <c:v>569.53512533300841</c:v>
                </c:pt>
                <c:pt idx="24">
                  <c:v>569.53576775680597</c:v>
                </c:pt>
                <c:pt idx="25">
                  <c:v>569.53638535156472</c:v>
                </c:pt>
                <c:pt idx="26">
                  <c:v>569.53697997834308</c:v>
                </c:pt>
                <c:pt idx="27">
                  <c:v>569.53755329603939</c:v>
                </c:pt>
                <c:pt idx="28">
                  <c:v>569.53810678968193</c:v>
                </c:pt>
                <c:pt idx="29">
                  <c:v>569.53864179393497</c:v>
                </c:pt>
                <c:pt idx="30">
                  <c:v>569.53915951275849</c:v>
                </c:pt>
                <c:pt idx="31">
                  <c:v>569.53966103595485</c:v>
                </c:pt>
                <c:pt idx="32">
                  <c:v>569.54014735317594</c:v>
                </c:pt>
                <c:pt idx="33">
                  <c:v>569.54061936584333</c:v>
                </c:pt>
                <c:pt idx="34">
                  <c:v>569.54107789734621</c:v>
                </c:pt>
                <c:pt idx="35">
                  <c:v>569.54152370180554</c:v>
                </c:pt>
                <c:pt idx="36">
                  <c:v>569.54195747164033</c:v>
                </c:pt>
                <c:pt idx="37">
                  <c:v>569.5423798441285</c:v>
                </c:pt>
                <c:pt idx="38">
                  <c:v>569.54279140711685</c:v>
                </c:pt>
                <c:pt idx="39">
                  <c:v>569.54319270401049</c:v>
                </c:pt>
                <c:pt idx="40">
                  <c:v>569.54358423814733</c:v>
                </c:pt>
                <c:pt idx="41">
                  <c:v>569.54396647664771</c:v>
                </c:pt>
                <c:pt idx="42">
                  <c:v>569.54433985381127</c:v>
                </c:pt>
                <c:pt idx="43">
                  <c:v>569.54470477412531</c:v>
                </c:pt>
                <c:pt idx="44">
                  <c:v>569.54506161493498</c:v>
                </c:pt>
                <c:pt idx="45">
                  <c:v>569.54541072882193</c:v>
                </c:pt>
                <c:pt idx="46">
                  <c:v>569.54575244572698</c:v>
                </c:pt>
                <c:pt idx="47">
                  <c:v>569.54608707485033</c:v>
                </c:pt>
                <c:pt idx="48">
                  <c:v>569.54641490635618</c:v>
                </c:pt>
                <c:pt idx="49">
                  <c:v>569.54673621290578</c:v>
                </c:pt>
                <c:pt idx="50">
                  <c:v>569.54705125103931</c:v>
                </c:pt>
                <c:pt idx="51">
                  <c:v>569.54736026242324</c:v>
                </c:pt>
                <c:pt idx="52">
                  <c:v>569.5476634749798</c:v>
                </c:pt>
                <c:pt idx="53">
                  <c:v>569.54796110391146</c:v>
                </c:pt>
                <c:pt idx="54">
                  <c:v>569.5482533526307</c:v>
                </c:pt>
                <c:pt idx="55">
                  <c:v>569.54854041360693</c:v>
                </c:pt>
                <c:pt idx="56">
                  <c:v>569.54882246913871</c:v>
                </c:pt>
                <c:pt idx="57">
                  <c:v>569.54909969205869</c:v>
                </c:pt>
                <c:pt idx="58">
                  <c:v>569.54937224637865</c:v>
                </c:pt>
                <c:pt idx="59">
                  <c:v>569.54964028788004</c:v>
                </c:pt>
                <c:pt idx="60">
                  <c:v>569.54990396465712</c:v>
                </c:pt>
                <c:pt idx="61">
                  <c:v>569.55016341761416</c:v>
                </c:pt>
                <c:pt idx="62">
                  <c:v>569.55041878092459</c:v>
                </c:pt>
                <c:pt idx="63">
                  <c:v>569.55067018245336</c:v>
                </c:pt>
                <c:pt idx="64">
                  <c:v>569.55091774414689</c:v>
                </c:pt>
                <c:pt idx="65">
                  <c:v>569.55116158239287</c:v>
                </c:pt>
                <c:pt idx="66">
                  <c:v>569.55140180835383</c:v>
                </c:pt>
                <c:pt idx="67">
                  <c:v>569.55163852827536</c:v>
                </c:pt>
                <c:pt idx="68">
                  <c:v>569.5518718437728</c:v>
                </c:pt>
                <c:pt idx="69">
                  <c:v>569.5521018520958</c:v>
                </c:pt>
                <c:pt idx="70">
                  <c:v>569.55232864637605</c:v>
                </c:pt>
                <c:pt idx="71">
                  <c:v>569.55255231585647</c:v>
                </c:pt>
                <c:pt idx="72">
                  <c:v>569.55277294610482</c:v>
                </c:pt>
                <c:pt idx="73">
                  <c:v>569.55299061921346</c:v>
                </c:pt>
                <c:pt idx="74">
                  <c:v>569.55320541398476</c:v>
                </c:pt>
                <c:pt idx="75">
                  <c:v>569.55341740610515</c:v>
                </c:pt>
                <c:pt idx="76">
                  <c:v>569.55362666830729</c:v>
                </c:pt>
                <c:pt idx="77">
                  <c:v>569.55383327052209</c:v>
                </c:pt>
                <c:pt idx="78">
                  <c:v>569.55403728002079</c:v>
                </c:pt>
                <c:pt idx="79">
                  <c:v>569.55423876154862</c:v>
                </c:pt>
                <c:pt idx="80">
                  <c:v>569.55443777744949</c:v>
                </c:pt>
                <c:pt idx="81">
                  <c:v>569.55463438778361</c:v>
                </c:pt>
                <c:pt idx="82">
                  <c:v>569.5548286504378</c:v>
                </c:pt>
                <c:pt idx="83">
                  <c:v>569.55502062122923</c:v>
                </c:pt>
                <c:pt idx="84">
                  <c:v>569.55521035400307</c:v>
                </c:pt>
                <c:pt idx="85">
                  <c:v>569.5553979007243</c:v>
                </c:pt>
                <c:pt idx="86">
                  <c:v>569.55558331156442</c:v>
                </c:pt>
                <c:pt idx="87">
                  <c:v>569.55576663498334</c:v>
                </c:pt>
                <c:pt idx="88">
                  <c:v>569.55594791780607</c:v>
                </c:pt>
                <c:pt idx="89">
                  <c:v>569.55612720529564</c:v>
                </c:pt>
                <c:pt idx="90">
                  <c:v>569.55630454122229</c:v>
                </c:pt>
                <c:pt idx="91">
                  <c:v>569.55647996792777</c:v>
                </c:pt>
                <c:pt idx="92">
                  <c:v>569.55665352638755</c:v>
                </c:pt>
                <c:pt idx="93">
                  <c:v>569.55682525626878</c:v>
                </c:pt>
                <c:pt idx="94">
                  <c:v>569.55699519598545</c:v>
                </c:pt>
                <c:pt idx="95">
                  <c:v>569.55716338275056</c:v>
                </c:pt>
                <c:pt idx="96">
                  <c:v>569.55732985262603</c:v>
                </c:pt>
                <c:pt idx="97">
                  <c:v>569.55749464056976</c:v>
                </c:pt>
                <c:pt idx="98">
                  <c:v>569.55765778047987</c:v>
                </c:pt>
                <c:pt idx="99">
                  <c:v>569.55781930523767</c:v>
                </c:pt>
                <c:pt idx="100">
                  <c:v>569.55797924674744</c:v>
                </c:pt>
                <c:pt idx="101">
                  <c:v>569.5581376359753</c:v>
                </c:pt>
                <c:pt idx="102">
                  <c:v>569.55829450298552</c:v>
                </c:pt>
                <c:pt idx="103">
                  <c:v>569.55844987697515</c:v>
                </c:pt>
                <c:pt idx="104">
                  <c:v>569.558603786307</c:v>
                </c:pt>
                <c:pt idx="105">
                  <c:v>569.55875625854162</c:v>
                </c:pt>
                <c:pt idx="106">
                  <c:v>569.55890732046669</c:v>
                </c:pt>
                <c:pt idx="107">
                  <c:v>569.55905699812615</c:v>
                </c:pt>
                <c:pt idx="108">
                  <c:v>569.55920531684728</c:v>
                </c:pt>
                <c:pt idx="109">
                  <c:v>569.55935230126715</c:v>
                </c:pt>
                <c:pt idx="110">
                  <c:v>569.55949797535686</c:v>
                </c:pt>
                <c:pt idx="111">
                  <c:v>569.55964236244586</c:v>
                </c:pt>
                <c:pt idx="112">
                  <c:v>569.55978548524456</c:v>
                </c:pt>
                <c:pt idx="113">
                  <c:v>569.55992736586597</c:v>
                </c:pt>
                <c:pt idx="114">
                  <c:v>569.56006802584659</c:v>
                </c:pt>
                <c:pt idx="115">
                  <c:v>569.56020748616641</c:v>
                </c:pt>
                <c:pt idx="116">
                  <c:v>569.56034576726768</c:v>
                </c:pt>
                <c:pt idx="117">
                  <c:v>569.56048288907323</c:v>
                </c:pt>
                <c:pt idx="118">
                  <c:v>569.56061887100407</c:v>
                </c:pt>
                <c:pt idx="119">
                  <c:v>569.5607537319961</c:v>
                </c:pt>
                <c:pt idx="120">
                  <c:v>569.56088749051605</c:v>
                </c:pt>
                <c:pt idx="121">
                  <c:v>569.5610201645768</c:v>
                </c:pt>
                <c:pt idx="122">
                  <c:v>569.56115177175263</c:v>
                </c:pt>
                <c:pt idx="123">
                  <c:v>569.56128232919252</c:v>
                </c:pt>
                <c:pt idx="124">
                  <c:v>569.5614118536347</c:v>
                </c:pt>
                <c:pt idx="125">
                  <c:v>569.56154036141902</c:v>
                </c:pt>
                <c:pt idx="126">
                  <c:v>569.56166786849963</c:v>
                </c:pt>
                <c:pt idx="127">
                  <c:v>569.56179439045741</c:v>
                </c:pt>
                <c:pt idx="128">
                  <c:v>569.56191994251105</c:v>
                </c:pt>
                <c:pt idx="129">
                  <c:v>569.56204453952864</c:v>
                </c:pt>
                <c:pt idx="130">
                  <c:v>569.56216819603799</c:v>
                </c:pt>
                <c:pt idx="131">
                  <c:v>569.56229092623698</c:v>
                </c:pt>
                <c:pt idx="132">
                  <c:v>569.56241274400406</c:v>
                </c:pt>
                <c:pt idx="133">
                  <c:v>569.56253366290673</c:v>
                </c:pt>
                <c:pt idx="134">
                  <c:v>569.5626536962119</c:v>
                </c:pt>
                <c:pt idx="135">
                  <c:v>569.56277285689396</c:v>
                </c:pt>
                <c:pt idx="136">
                  <c:v>569.56289115764355</c:v>
                </c:pt>
                <c:pt idx="137">
                  <c:v>569.56300861087573</c:v>
                </c:pt>
                <c:pt idx="138">
                  <c:v>569.56312522873816</c:v>
                </c:pt>
                <c:pt idx="139">
                  <c:v>569.56324102311851</c:v>
                </c:pt>
                <c:pt idx="140">
                  <c:v>569.5633560056516</c:v>
                </c:pt>
                <c:pt idx="141">
                  <c:v>569.56347018772703</c:v>
                </c:pt>
                <c:pt idx="142">
                  <c:v>569.5635835804959</c:v>
                </c:pt>
                <c:pt idx="143">
                  <c:v>569.56369619487702</c:v>
                </c:pt>
                <c:pt idx="144">
                  <c:v>569.56380804156402</c:v>
                </c:pt>
                <c:pt idx="145">
                  <c:v>569.56391913103073</c:v>
                </c:pt>
                <c:pt idx="146">
                  <c:v>569.56402947353774</c:v>
                </c:pt>
                <c:pt idx="147">
                  <c:v>569.56413907913816</c:v>
                </c:pt>
                <c:pt idx="148">
                  <c:v>569.5642479576826</c:v>
                </c:pt>
                <c:pt idx="149">
                  <c:v>569.56435611882546</c:v>
                </c:pt>
                <c:pt idx="150">
                  <c:v>569.56446357202924</c:v>
                </c:pt>
                <c:pt idx="151">
                  <c:v>569.56457032657011</c:v>
                </c:pt>
                <c:pt idx="152">
                  <c:v>569.56467639154278</c:v>
                </c:pt>
                <c:pt idx="153">
                  <c:v>569.56478177586496</c:v>
                </c:pt>
                <c:pt idx="154">
                  <c:v>569.56488648828213</c:v>
                </c:pt>
                <c:pt idx="155">
                  <c:v>569.56499053737173</c:v>
                </c:pt>
                <c:pt idx="156">
                  <c:v>569.56509393154784</c:v>
                </c:pt>
                <c:pt idx="157">
                  <c:v>569.56519667906491</c:v>
                </c:pt>
                <c:pt idx="158">
                  <c:v>569.56529878802189</c:v>
                </c:pt>
                <c:pt idx="159">
                  <c:v>569.56540026636617</c:v>
                </c:pt>
                <c:pt idx="160">
                  <c:v>569.56550112189734</c:v>
                </c:pt>
                <c:pt idx="161">
                  <c:v>569.56560136227108</c:v>
                </c:pt>
                <c:pt idx="162">
                  <c:v>569.56570099500186</c:v>
                </c:pt>
                <c:pt idx="163">
                  <c:v>569.5658000274675</c:v>
                </c:pt>
                <c:pt idx="164">
                  <c:v>569.56589846691168</c:v>
                </c:pt>
                <c:pt idx="165">
                  <c:v>569.56599632044743</c:v>
                </c:pt>
                <c:pt idx="166">
                  <c:v>569.56609359506024</c:v>
                </c:pt>
                <c:pt idx="167">
                  <c:v>569.56619029761134</c:v>
                </c:pt>
                <c:pt idx="168">
                  <c:v>569.56628643483998</c:v>
                </c:pt>
                <c:pt idx="169">
                  <c:v>569.56638201336705</c:v>
                </c:pt>
                <c:pt idx="170">
                  <c:v>569.56647703969747</c:v>
                </c:pt>
                <c:pt idx="171">
                  <c:v>569.56657152022274</c:v>
                </c:pt>
                <c:pt idx="172">
                  <c:v>569.56666546122415</c:v>
                </c:pt>
                <c:pt idx="173">
                  <c:v>569.56675886887444</c:v>
                </c:pt>
                <c:pt idx="174">
                  <c:v>569.5668517492411</c:v>
                </c:pt>
                <c:pt idx="175">
                  <c:v>569.56694410828823</c:v>
                </c:pt>
                <c:pt idx="176">
                  <c:v>569.56703595187923</c:v>
                </c:pt>
                <c:pt idx="177">
                  <c:v>569.56712728577872</c:v>
                </c:pt>
                <c:pt idx="178">
                  <c:v>569.5672181156549</c:v>
                </c:pt>
                <c:pt idx="179">
                  <c:v>569.56730844708193</c:v>
                </c:pt>
                <c:pt idx="180">
                  <c:v>569.56739828554157</c:v>
                </c:pt>
                <c:pt idx="181">
                  <c:v>569.56748763642543</c:v>
                </c:pt>
                <c:pt idx="182">
                  <c:v>569.5675765050371</c:v>
                </c:pt>
                <c:pt idx="183">
                  <c:v>569.56766489659378</c:v>
                </c:pt>
                <c:pt idx="184">
                  <c:v>569.56775281622822</c:v>
                </c:pt>
                <c:pt idx="185">
                  <c:v>569.56784026899049</c:v>
                </c:pt>
                <c:pt idx="186">
                  <c:v>569.56792725985019</c:v>
                </c:pt>
                <c:pt idx="187">
                  <c:v>569.56801379369745</c:v>
                </c:pt>
                <c:pt idx="188">
                  <c:v>569.56809987534496</c:v>
                </c:pt>
                <c:pt idx="189">
                  <c:v>569.56818550952983</c:v>
                </c:pt>
                <c:pt idx="190">
                  <c:v>569.56827070091481</c:v>
                </c:pt>
                <c:pt idx="191">
                  <c:v>569.56835545409001</c:v>
                </c:pt>
                <c:pt idx="192">
                  <c:v>569.56843977357414</c:v>
                </c:pt>
                <c:pt idx="193">
                  <c:v>569.56852366381645</c:v>
                </c:pt>
                <c:pt idx="194">
                  <c:v>569.56860712919797</c:v>
                </c:pt>
                <c:pt idx="195">
                  <c:v>569.56869017403255</c:v>
                </c:pt>
                <c:pt idx="196">
                  <c:v>569.56877280256879</c:v>
                </c:pt>
                <c:pt idx="197">
                  <c:v>569.5688550189908</c:v>
                </c:pt>
                <c:pt idx="198">
                  <c:v>569.56893682741986</c:v>
                </c:pt>
                <c:pt idx="199">
                  <c:v>569.56901823191583</c:v>
                </c:pt>
                <c:pt idx="200">
                  <c:v>569.56909923647777</c:v>
                </c:pt>
                <c:pt idx="201">
                  <c:v>569.56917984504571</c:v>
                </c:pt>
                <c:pt idx="202">
                  <c:v>569.56926006150161</c:v>
                </c:pt>
                <c:pt idx="203">
                  <c:v>569.56933988967023</c:v>
                </c:pt>
                <c:pt idx="204">
                  <c:v>569.56941933332075</c:v>
                </c:pt>
                <c:pt idx="205">
                  <c:v>569.56949839616755</c:v>
                </c:pt>
                <c:pt idx="206">
                  <c:v>569.56957708187144</c:v>
                </c:pt>
                <c:pt idx="207">
                  <c:v>569.56965539404018</c:v>
                </c:pt>
                <c:pt idx="208">
                  <c:v>569.56973333623012</c:v>
                </c:pt>
                <c:pt idx="209">
                  <c:v>569.56981091194712</c:v>
                </c:pt>
                <c:pt idx="210">
                  <c:v>569.56988812464704</c:v>
                </c:pt>
                <c:pt idx="211">
                  <c:v>569.56996497773707</c:v>
                </c:pt>
                <c:pt idx="212">
                  <c:v>569.57004147457656</c:v>
                </c:pt>
                <c:pt idx="213">
                  <c:v>569.57011761847775</c:v>
                </c:pt>
                <c:pt idx="214">
                  <c:v>569.570193412707</c:v>
                </c:pt>
                <c:pt idx="215">
                  <c:v>569.57026886048527</c:v>
                </c:pt>
                <c:pt idx="216">
                  <c:v>569.57034396498921</c:v>
                </c:pt>
                <c:pt idx="217">
                  <c:v>569.57041872935179</c:v>
                </c:pt>
                <c:pt idx="218">
                  <c:v>569.57049315666302</c:v>
                </c:pt>
                <c:pt idx="219">
                  <c:v>569.57056724997142</c:v>
                </c:pt>
                <c:pt idx="220">
                  <c:v>569.57064101228355</c:v>
                </c:pt>
                <c:pt idx="221">
                  <c:v>569.57071444656606</c:v>
                </c:pt>
                <c:pt idx="222">
                  <c:v>569.57078755574526</c:v>
                </c:pt>
                <c:pt idx="223">
                  <c:v>569.5708603427089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9-4861-BA1E-8AA42BDA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49</xdr:row>
      <xdr:rowOff>100012</xdr:rowOff>
    </xdr:from>
    <xdr:to>
      <xdr:col>13</xdr:col>
      <xdr:colOff>209550</xdr:colOff>
      <xdr:row>64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CE6399-AD49-48FE-BBA1-ED977EA4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128587</xdr:rowOff>
    </xdr:from>
    <xdr:to>
      <xdr:col>13</xdr:col>
      <xdr:colOff>638175</xdr:colOff>
      <xdr:row>47</xdr:row>
      <xdr:rowOff>157162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17395E-A648-4A90-B335-75470C11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37</xdr:row>
      <xdr:rowOff>152400</xdr:rowOff>
    </xdr:from>
    <xdr:to>
      <xdr:col>10</xdr:col>
      <xdr:colOff>11206</xdr:colOff>
      <xdr:row>53</xdr:row>
      <xdr:rowOff>26894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BE6A8C-1C8D-48CC-9B2F-327D6F2D2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549089</xdr:colOff>
      <xdr:row>36</xdr:row>
      <xdr:rowOff>118782</xdr:rowOff>
    </xdr:from>
    <xdr:to>
      <xdr:col>16</xdr:col>
      <xdr:colOff>336177</xdr:colOff>
      <xdr:row>51</xdr:row>
      <xdr:rowOff>172570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6F98C2-84B6-469A-863B-850CBFBE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</xdr:colOff>
      <xdr:row>28</xdr:row>
      <xdr:rowOff>129989</xdr:rowOff>
    </xdr:from>
    <xdr:to>
      <xdr:col>13</xdr:col>
      <xdr:colOff>515470</xdr:colOff>
      <xdr:row>43</xdr:row>
      <xdr:rowOff>150159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BE1B72-1707-4A41-96EE-C23D850F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100853</xdr:colOff>
      <xdr:row>45</xdr:row>
      <xdr:rowOff>29135</xdr:rowOff>
    </xdr:from>
    <xdr:to>
      <xdr:col>14</xdr:col>
      <xdr:colOff>571500</xdr:colOff>
      <xdr:row>60</xdr:row>
      <xdr:rowOff>82923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0B74B8-2232-4E4B-A5FE-1A021AB7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78442</xdr:colOff>
      <xdr:row>28</xdr:row>
      <xdr:rowOff>17930</xdr:rowOff>
    </xdr:from>
    <xdr:to>
      <xdr:col>17</xdr:col>
      <xdr:colOff>549089</xdr:colOff>
      <xdr:row>43</xdr:row>
      <xdr:rowOff>26894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1FE399-185B-4135-84FD-5ACF12DD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112059</xdr:colOff>
      <xdr:row>45</xdr:row>
      <xdr:rowOff>141194</xdr:rowOff>
    </xdr:from>
    <xdr:to>
      <xdr:col>13</xdr:col>
      <xdr:colOff>582706</xdr:colOff>
      <xdr:row>61</xdr:row>
      <xdr:rowOff>15688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23AB76-D447-436F-9634-2507FEBEF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20</xdr:col>
      <xdr:colOff>470648</xdr:colOff>
      <xdr:row>20</xdr:row>
      <xdr:rowOff>53789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74FA94-1CC5-44AF-993B-D08672A4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27</xdr:col>
      <xdr:colOff>470647</xdr:colOff>
      <xdr:row>20</xdr:row>
      <xdr:rowOff>53789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0D9253-3B99-40DB-A16B-7A8CC81F1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20</xdr:col>
      <xdr:colOff>470648</xdr:colOff>
      <xdr:row>36</xdr:row>
      <xdr:rowOff>53788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4DF61E-ACC0-4F30-B39C-1AA27CD8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470647</xdr:colOff>
      <xdr:row>36</xdr:row>
      <xdr:rowOff>53788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273521-0868-4E1F-8B3A-E742F439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5"/>
  <sheetViews>
    <sheetView tabSelected="1" topLeftCell="A56" zoomScale="85" zoomScaleNormal="85" workbookViewId="0">
      <selection activeCell="G40" sqref="G40"/>
    </sheetView>
  </sheetViews>
  <sheetFormatPr defaultRowHeight="14.25"/>
  <cols>
    <col min="1" max="1" width="21.125" customWidth="1"/>
    <col min="2" max="2" width="3.75" bestFit="1" customWidth="1"/>
    <col min="3" max="3" width="10.5" bestFit="1" customWidth="1"/>
    <col min="4" max="4" width="9.5" bestFit="1" customWidth="1"/>
    <col min="5" max="6" width="10.5" bestFit="1" customWidth="1"/>
    <col min="7" max="7" width="9.5" bestFit="1" customWidth="1"/>
    <col min="8" max="8" width="10.5" bestFit="1" customWidth="1"/>
    <col min="9" max="9" width="15.125" bestFit="1" customWidth="1"/>
    <col min="10" max="10" width="9" bestFit="1" customWidth="1"/>
    <col min="11" max="11" width="6.75" bestFit="1" customWidth="1"/>
    <col min="12" max="12" width="9" bestFit="1" customWidth="1"/>
    <col min="13" max="13" width="6.75" bestFit="1" customWidth="1"/>
    <col min="14" max="14" width="3.25" customWidth="1"/>
    <col min="15" max="15" width="10.5" customWidth="1"/>
  </cols>
  <sheetData>
    <row r="2" spans="1:15" ht="15.75">
      <c r="A2" s="51" t="s">
        <v>59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30"/>
    </row>
    <row r="3" spans="1:15">
      <c r="A3" s="49" t="s">
        <v>51</v>
      </c>
      <c r="B3" s="49"/>
      <c r="C3" s="52" t="s">
        <v>52</v>
      </c>
      <c r="D3" s="52"/>
      <c r="E3" s="52"/>
      <c r="F3" s="52" t="s">
        <v>53</v>
      </c>
      <c r="G3" s="52"/>
      <c r="H3" s="52"/>
      <c r="I3" s="52" t="s">
        <v>54</v>
      </c>
      <c r="J3" s="52"/>
      <c r="K3" s="52"/>
      <c r="L3" s="52" t="s">
        <v>55</v>
      </c>
      <c r="M3" s="52"/>
      <c r="N3" s="52"/>
      <c r="O3" s="15"/>
    </row>
    <row r="4" spans="1:15">
      <c r="A4" s="50"/>
      <c r="B4" s="50"/>
      <c r="C4" s="15" t="s">
        <v>56</v>
      </c>
      <c r="D4" s="15" t="s">
        <v>57</v>
      </c>
      <c r="E4" s="15" t="s">
        <v>58</v>
      </c>
      <c r="F4" s="15" t="s">
        <v>56</v>
      </c>
      <c r="G4" s="15" t="s">
        <v>57</v>
      </c>
      <c r="H4" s="15" t="s">
        <v>58</v>
      </c>
      <c r="I4" s="15" t="s">
        <v>56</v>
      </c>
      <c r="J4" s="15" t="s">
        <v>57</v>
      </c>
      <c r="K4" s="15" t="s">
        <v>58</v>
      </c>
      <c r="L4" s="15" t="s">
        <v>56</v>
      </c>
      <c r="M4" s="15" t="s">
        <v>57</v>
      </c>
      <c r="N4" s="15" t="s">
        <v>58</v>
      </c>
      <c r="O4" s="15"/>
    </row>
    <row r="5" spans="1:15" ht="15">
      <c r="A5" s="11" t="s">
        <v>30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/>
    </row>
    <row r="6" spans="1:15" ht="15">
      <c r="A6" s="12" t="s">
        <v>31</v>
      </c>
      <c r="B6" s="9" t="s">
        <v>28</v>
      </c>
      <c r="C6" s="16">
        <v>568.48630000000003</v>
      </c>
      <c r="D6" s="16">
        <v>996.01589999999999</v>
      </c>
      <c r="E6" s="16">
        <v>160</v>
      </c>
      <c r="F6" s="16">
        <v>540.79319999999996</v>
      </c>
      <c r="G6" s="16">
        <v>986.84209999999996</v>
      </c>
      <c r="H6" s="16">
        <v>160</v>
      </c>
      <c r="I6" s="16">
        <v>613.90520000000004</v>
      </c>
      <c r="J6" s="16">
        <v>992.04549999999995</v>
      </c>
      <c r="K6" s="16">
        <v>160</v>
      </c>
      <c r="L6" s="16">
        <v>597.31690000000003</v>
      </c>
      <c r="M6" s="16">
        <v>996.01589999999999</v>
      </c>
      <c r="N6" s="16">
        <v>173.91300000000001</v>
      </c>
      <c r="O6" s="16"/>
    </row>
    <row r="7" spans="1:15" ht="15">
      <c r="A7" s="12" t="s">
        <v>32</v>
      </c>
      <c r="B7" s="9"/>
      <c r="C7" s="16">
        <v>12.83616</v>
      </c>
      <c r="D7" s="16">
        <v>241.8</v>
      </c>
      <c r="E7" s="16">
        <v>0.1</v>
      </c>
      <c r="F7" s="16">
        <v>4.3515230000000003</v>
      </c>
      <c r="G7" s="16">
        <v>9.9</v>
      </c>
      <c r="H7" s="16">
        <v>0.1</v>
      </c>
      <c r="I7" s="16">
        <v>19.94436</v>
      </c>
      <c r="J7" s="16">
        <v>49.9</v>
      </c>
      <c r="K7" s="16">
        <v>10</v>
      </c>
      <c r="L7" s="16">
        <v>73.493340000000003</v>
      </c>
      <c r="M7" s="16">
        <v>241.8</v>
      </c>
      <c r="N7" s="16">
        <v>50</v>
      </c>
      <c r="O7" s="16"/>
    </row>
    <row r="8" spans="1:15" ht="15">
      <c r="A8" s="12" t="s">
        <v>33</v>
      </c>
      <c r="B8" s="9"/>
      <c r="C8" s="16">
        <v>11.207649999999999</v>
      </c>
      <c r="D8" s="16">
        <v>307.69330000000002</v>
      </c>
      <c r="E8" s="16">
        <v>3.4333299999999997E-2</v>
      </c>
      <c r="F8" s="16">
        <v>14.43947</v>
      </c>
      <c r="G8" s="16">
        <v>307.69330000000002</v>
      </c>
      <c r="H8" s="16">
        <v>0.2071856</v>
      </c>
      <c r="I8" s="16">
        <v>6.5791690000000003</v>
      </c>
      <c r="J8" s="16">
        <v>136.5864</v>
      </c>
      <c r="K8" s="16">
        <v>3.4333299999999997E-2</v>
      </c>
      <c r="L8" s="16">
        <v>2.7111369999999999</v>
      </c>
      <c r="M8" s="16">
        <v>14.000999999999999</v>
      </c>
      <c r="N8" s="16">
        <v>7.7190499999999995E-2</v>
      </c>
      <c r="O8" s="16"/>
    </row>
    <row r="9" spans="1:15" ht="15">
      <c r="A9" s="12" t="s">
        <v>34</v>
      </c>
      <c r="B9" s="9"/>
      <c r="C9" s="16">
        <v>11.09665</v>
      </c>
      <c r="D9" s="16">
        <v>307.69330000000002</v>
      </c>
      <c r="E9" s="16">
        <v>0</v>
      </c>
      <c r="F9" s="16">
        <v>14.32105</v>
      </c>
      <c r="G9" s="16">
        <v>307.69330000000002</v>
      </c>
      <c r="H9" s="16">
        <v>0</v>
      </c>
      <c r="I9" s="16">
        <v>6.4773949999999996</v>
      </c>
      <c r="J9" s="16">
        <v>136.5864</v>
      </c>
      <c r="K9" s="16">
        <v>0</v>
      </c>
      <c r="L9" s="16">
        <v>2.6304569999999998</v>
      </c>
      <c r="M9" s="16">
        <v>14.000999999999999</v>
      </c>
      <c r="N9" s="16">
        <v>7.7190499999999995E-2</v>
      </c>
      <c r="O9" s="16"/>
    </row>
    <row r="10" spans="1:15" ht="15">
      <c r="A10" s="12" t="s">
        <v>35</v>
      </c>
      <c r="B10" s="9"/>
      <c r="C10" s="16">
        <v>0.1119966</v>
      </c>
      <c r="D10" s="16">
        <v>56.250999999999998</v>
      </c>
      <c r="E10" s="16">
        <v>0</v>
      </c>
      <c r="F10" s="16">
        <v>0.11942460000000001</v>
      </c>
      <c r="G10" s="16">
        <v>56.250999999999998</v>
      </c>
      <c r="H10" s="16">
        <v>0</v>
      </c>
      <c r="I10" s="16">
        <v>0.1027739</v>
      </c>
      <c r="J10" s="16">
        <v>32.000999999999998</v>
      </c>
      <c r="K10" s="16">
        <v>0</v>
      </c>
      <c r="L10" s="16">
        <v>8.1679199999999993E-2</v>
      </c>
      <c r="M10" s="16">
        <v>4.5273159999999999</v>
      </c>
      <c r="N10" s="16">
        <v>0</v>
      </c>
      <c r="O10" s="16"/>
    </row>
    <row r="11" spans="1:15" ht="15">
      <c r="A11" s="12" t="s">
        <v>36</v>
      </c>
      <c r="B11" s="9" t="s">
        <v>28</v>
      </c>
      <c r="C11" s="16">
        <v>66.480440000000002</v>
      </c>
      <c r="D11" s="16">
        <v>280</v>
      </c>
      <c r="E11" s="16">
        <v>0</v>
      </c>
      <c r="F11" s="16">
        <v>63.499200000000002</v>
      </c>
      <c r="G11" s="16">
        <v>280</v>
      </c>
      <c r="H11" s="16">
        <v>0</v>
      </c>
      <c r="I11" s="16">
        <v>70.94453</v>
      </c>
      <c r="J11" s="16">
        <v>280</v>
      </c>
      <c r="K11" s="16">
        <v>0</v>
      </c>
      <c r="L11" s="16">
        <v>72.822460000000007</v>
      </c>
      <c r="M11" s="16">
        <v>243.98509999999999</v>
      </c>
      <c r="N11" s="16">
        <v>0</v>
      </c>
      <c r="O11" s="16"/>
    </row>
    <row r="12" spans="1:15" ht="15">
      <c r="A12" s="12" t="s">
        <v>37</v>
      </c>
      <c r="B12" s="9" t="s">
        <v>28</v>
      </c>
      <c r="C12" s="16">
        <v>270.75850000000003</v>
      </c>
      <c r="D12" s="16">
        <v>633.68520000000001</v>
      </c>
      <c r="E12" s="16">
        <v>85.715289999999996</v>
      </c>
      <c r="F12" s="16">
        <v>277.12090000000001</v>
      </c>
      <c r="G12" s="16">
        <v>633.68520000000001</v>
      </c>
      <c r="H12" s="16">
        <v>85.715289999999996</v>
      </c>
      <c r="I12" s="16">
        <v>264.05779999999999</v>
      </c>
      <c r="J12" s="16">
        <v>633.68520000000001</v>
      </c>
      <c r="K12" s="16">
        <v>85.715289999999996</v>
      </c>
      <c r="L12" s="16">
        <v>235.7062</v>
      </c>
      <c r="M12" s="16">
        <v>633.68520000000001</v>
      </c>
      <c r="N12" s="16">
        <v>90.770229999999998</v>
      </c>
      <c r="O12" s="16"/>
    </row>
    <row r="13" spans="1:15" ht="15">
      <c r="A13" s="13" t="s">
        <v>38</v>
      </c>
      <c r="B13" s="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5">
      <c r="A14" s="12" t="s">
        <v>39</v>
      </c>
      <c r="B14" s="9" t="s">
        <v>28</v>
      </c>
      <c r="C14" s="16">
        <v>3.9247909999999999</v>
      </c>
      <c r="D14" s="16">
        <v>90</v>
      </c>
      <c r="E14" s="16">
        <v>0.1</v>
      </c>
      <c r="F14" s="16">
        <v>2.201838</v>
      </c>
      <c r="G14" s="16">
        <v>40.5</v>
      </c>
      <c r="H14" s="16">
        <v>0.1</v>
      </c>
      <c r="I14" s="16">
        <v>5.5688940000000002</v>
      </c>
      <c r="J14" s="16">
        <v>45</v>
      </c>
      <c r="K14" s="16">
        <v>0.27500000000000002</v>
      </c>
      <c r="L14" s="16">
        <v>14.71462</v>
      </c>
      <c r="M14" s="16">
        <v>90</v>
      </c>
      <c r="N14" s="16">
        <v>1.372549</v>
      </c>
      <c r="O14" s="16"/>
    </row>
    <row r="15" spans="1:15" ht="15">
      <c r="A15" s="12" t="s">
        <v>40</v>
      </c>
      <c r="B15" s="9" t="s">
        <v>29</v>
      </c>
      <c r="C15" s="16">
        <v>0.75689589999999995</v>
      </c>
      <c r="D15" s="16">
        <v>2</v>
      </c>
      <c r="E15" s="16">
        <v>0</v>
      </c>
      <c r="F15" s="16">
        <v>0.75150280000000003</v>
      </c>
      <c r="G15" s="16">
        <v>2</v>
      </c>
      <c r="H15" s="16">
        <v>0</v>
      </c>
      <c r="I15" s="16">
        <v>0.76663340000000002</v>
      </c>
      <c r="J15" s="16">
        <v>2</v>
      </c>
      <c r="K15" s="16">
        <v>0</v>
      </c>
      <c r="L15" s="16">
        <v>0.75571630000000001</v>
      </c>
      <c r="M15" s="16">
        <v>2</v>
      </c>
      <c r="N15" s="16">
        <v>0</v>
      </c>
      <c r="O15" s="16"/>
    </row>
    <row r="16" spans="1:15" ht="15">
      <c r="A16" s="12" t="s">
        <v>41</v>
      </c>
      <c r="B16" s="9" t="s">
        <v>28</v>
      </c>
      <c r="C16" s="16">
        <v>0.57825510000000002</v>
      </c>
      <c r="D16" s="16">
        <v>1</v>
      </c>
      <c r="E16" s="16">
        <v>-0.13764000000000001</v>
      </c>
      <c r="F16" s="16">
        <v>0.68627309999999997</v>
      </c>
      <c r="G16" s="16">
        <v>1</v>
      </c>
      <c r="H16" s="16">
        <v>-0.13764000000000001</v>
      </c>
      <c r="I16" s="16">
        <v>0.4390558</v>
      </c>
      <c r="J16" s="16">
        <v>1</v>
      </c>
      <c r="K16" s="16">
        <v>-0.13764000000000001</v>
      </c>
      <c r="L16" s="16">
        <v>0.17682100000000001</v>
      </c>
      <c r="M16" s="16">
        <v>1</v>
      </c>
      <c r="N16" s="16">
        <v>-0.13764000000000001</v>
      </c>
      <c r="O16" s="16"/>
    </row>
    <row r="17" spans="1:20" ht="15">
      <c r="A17" s="12" t="s">
        <v>42</v>
      </c>
      <c r="B17" s="9" t="s">
        <v>28</v>
      </c>
      <c r="C17" s="16">
        <v>1.2579089999999999</v>
      </c>
      <c r="D17" s="16">
        <v>41</v>
      </c>
      <c r="E17" s="16">
        <v>0</v>
      </c>
      <c r="F17" s="16">
        <v>1.3444069999999999</v>
      </c>
      <c r="G17" s="16">
        <v>2</v>
      </c>
      <c r="H17" s="16">
        <v>1</v>
      </c>
      <c r="I17" s="16">
        <v>1.126617</v>
      </c>
      <c r="J17" s="16">
        <v>2</v>
      </c>
      <c r="K17" s="16">
        <v>0</v>
      </c>
      <c r="L17" s="16">
        <v>1.0873969999999999</v>
      </c>
      <c r="M17" s="16">
        <v>41</v>
      </c>
      <c r="N17" s="16">
        <v>1</v>
      </c>
      <c r="O17" s="16"/>
    </row>
    <row r="18" spans="1:20" ht="15">
      <c r="A18" s="12" t="s">
        <v>43</v>
      </c>
      <c r="B18" s="9" t="s">
        <v>28</v>
      </c>
      <c r="C18" s="16">
        <v>53.519060000000003</v>
      </c>
      <c r="D18" s="16">
        <v>89</v>
      </c>
      <c r="E18" s="16">
        <v>0</v>
      </c>
      <c r="F18" s="16">
        <v>54.608840000000001</v>
      </c>
      <c r="G18" s="16">
        <v>89</v>
      </c>
      <c r="H18" s="16">
        <v>0</v>
      </c>
      <c r="I18" s="16">
        <v>52.220440000000004</v>
      </c>
      <c r="J18" s="16">
        <v>84</v>
      </c>
      <c r="K18" s="16">
        <v>1</v>
      </c>
      <c r="L18" s="16">
        <v>48.664360000000002</v>
      </c>
      <c r="M18" s="16">
        <v>70</v>
      </c>
      <c r="N18" s="16">
        <v>1</v>
      </c>
      <c r="O18" s="16"/>
    </row>
    <row r="19" spans="1:20" ht="15">
      <c r="A19" s="12" t="s">
        <v>44</v>
      </c>
      <c r="B19" s="9" t="s">
        <v>28</v>
      </c>
      <c r="C19" s="16">
        <v>6.7232349999999999</v>
      </c>
      <c r="D19" s="16">
        <v>15</v>
      </c>
      <c r="E19" s="16">
        <v>0</v>
      </c>
      <c r="F19" s="16">
        <v>6.5296830000000003</v>
      </c>
      <c r="G19" s="16">
        <v>15</v>
      </c>
      <c r="H19" s="16">
        <v>0</v>
      </c>
      <c r="I19" s="16">
        <v>7.0034609999999997</v>
      </c>
      <c r="J19" s="16">
        <v>15</v>
      </c>
      <c r="K19" s="16">
        <v>0</v>
      </c>
      <c r="L19" s="16">
        <v>7.2080440000000001</v>
      </c>
      <c r="M19" s="16">
        <v>15</v>
      </c>
      <c r="N19" s="16">
        <v>0</v>
      </c>
      <c r="O19" s="16"/>
    </row>
    <row r="20" spans="1:20" ht="15">
      <c r="A20" s="12" t="s">
        <v>45</v>
      </c>
      <c r="B20" s="9" t="s">
        <v>28</v>
      </c>
      <c r="C20" s="16">
        <v>0.13142889999999999</v>
      </c>
      <c r="D20" s="16">
        <v>1</v>
      </c>
      <c r="E20" s="16">
        <v>0</v>
      </c>
      <c r="F20" s="16">
        <v>0.1230391</v>
      </c>
      <c r="G20" s="16">
        <v>1</v>
      </c>
      <c r="H20" s="16">
        <v>0</v>
      </c>
      <c r="I20" s="16">
        <v>0.14210239999999999</v>
      </c>
      <c r="J20" s="16">
        <v>1</v>
      </c>
      <c r="K20" s="16">
        <v>0</v>
      </c>
      <c r="L20" s="16">
        <v>0.16366159999999999</v>
      </c>
      <c r="M20" s="16">
        <v>1</v>
      </c>
      <c r="N20" s="16">
        <v>0</v>
      </c>
      <c r="O20" s="16"/>
    </row>
    <row r="21" spans="1:20" ht="15">
      <c r="A21" s="12" t="s">
        <v>46</v>
      </c>
      <c r="B21" s="9" t="s">
        <v>28</v>
      </c>
      <c r="C21" s="16">
        <v>4.309215</v>
      </c>
      <c r="D21" s="16">
        <v>5</v>
      </c>
      <c r="E21" s="16">
        <v>1</v>
      </c>
      <c r="F21" s="16">
        <v>4.2063980000000001</v>
      </c>
      <c r="G21" s="16">
        <v>5</v>
      </c>
      <c r="H21" s="16">
        <v>1</v>
      </c>
      <c r="I21" s="16">
        <v>4.4631080000000001</v>
      </c>
      <c r="J21" s="16">
        <v>5</v>
      </c>
      <c r="K21" s="16">
        <v>1</v>
      </c>
      <c r="L21" s="16">
        <v>4.5284329999999997</v>
      </c>
      <c r="M21" s="16">
        <v>5</v>
      </c>
      <c r="N21" s="16">
        <v>1</v>
      </c>
      <c r="O21" s="16"/>
    </row>
    <row r="22" spans="1:20" ht="15">
      <c r="A22" s="12" t="s">
        <v>47</v>
      </c>
      <c r="B22" s="9" t="s">
        <v>29</v>
      </c>
      <c r="C22" s="16">
        <v>0.17164689999999999</v>
      </c>
      <c r="D22" s="16">
        <v>1</v>
      </c>
      <c r="E22" s="16">
        <v>0</v>
      </c>
      <c r="F22" s="16">
        <v>0.18804470000000001</v>
      </c>
      <c r="G22" s="16">
        <v>1</v>
      </c>
      <c r="H22" s="16">
        <v>0</v>
      </c>
      <c r="I22" s="16">
        <v>0.14428859999999999</v>
      </c>
      <c r="J22" s="16">
        <v>1</v>
      </c>
      <c r="K22" s="16">
        <v>0</v>
      </c>
      <c r="L22" s="16">
        <v>0.1581137</v>
      </c>
      <c r="M22" s="16">
        <v>1</v>
      </c>
      <c r="N22" s="16">
        <v>0</v>
      </c>
      <c r="O22" s="16"/>
    </row>
    <row r="23" spans="1:20" ht="15">
      <c r="A23" s="13" t="s">
        <v>48</v>
      </c>
      <c r="B23" s="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20" ht="15">
      <c r="A24" s="12" t="s">
        <v>49</v>
      </c>
      <c r="B24" s="9" t="s">
        <v>28</v>
      </c>
      <c r="C24" s="16">
        <v>78.94417</v>
      </c>
      <c r="D24" s="16">
        <v>312.17489999999998</v>
      </c>
      <c r="E24" s="16">
        <v>0</v>
      </c>
      <c r="F24" s="16">
        <v>83.057720000000003</v>
      </c>
      <c r="G24" s="16">
        <v>312.17489999999998</v>
      </c>
      <c r="H24" s="16">
        <v>0</v>
      </c>
      <c r="I24" s="16">
        <v>75.752660000000006</v>
      </c>
      <c r="J24" s="16">
        <v>312.17489999999998</v>
      </c>
      <c r="K24" s="16">
        <v>0</v>
      </c>
      <c r="L24" s="16">
        <v>47.597090000000001</v>
      </c>
      <c r="M24" s="16">
        <v>312.17489999999998</v>
      </c>
      <c r="N24" s="16">
        <v>0</v>
      </c>
      <c r="O24" s="16"/>
    </row>
    <row r="25" spans="1:20" ht="15">
      <c r="A25" s="14" t="s">
        <v>50</v>
      </c>
      <c r="B25" s="10" t="s">
        <v>28</v>
      </c>
      <c r="C25" s="17">
        <v>0.89026490000000003</v>
      </c>
      <c r="D25" s="17">
        <v>11.69331</v>
      </c>
      <c r="E25" s="17">
        <v>0</v>
      </c>
      <c r="F25" s="17">
        <v>0.79654800000000003</v>
      </c>
      <c r="G25" s="17">
        <v>11.69331</v>
      </c>
      <c r="H25" s="17">
        <v>0</v>
      </c>
      <c r="I25" s="17">
        <v>1.0817369999999999</v>
      </c>
      <c r="J25" s="17">
        <v>11.69331</v>
      </c>
      <c r="K25" s="17">
        <v>0</v>
      </c>
      <c r="L25" s="17">
        <v>0.70029260000000004</v>
      </c>
      <c r="M25" s="17">
        <v>7.2590649999999997</v>
      </c>
      <c r="N25" s="17">
        <v>0</v>
      </c>
      <c r="O25" s="16"/>
    </row>
    <row r="28" spans="1:20" ht="15">
      <c r="I28" s="45" t="s">
        <v>75</v>
      </c>
      <c r="J28" s="45"/>
      <c r="K28" s="45"/>
      <c r="L28" s="45"/>
      <c r="M28" s="45"/>
      <c r="N28" s="45"/>
      <c r="O28" s="38"/>
    </row>
    <row r="29" spans="1:20" ht="15">
      <c r="C29" t="s">
        <v>71</v>
      </c>
      <c r="I29" s="47" t="s">
        <v>76</v>
      </c>
      <c r="J29" s="46" t="s">
        <v>77</v>
      </c>
      <c r="K29" s="46"/>
      <c r="L29" s="46" t="s">
        <v>78</v>
      </c>
      <c r="M29" s="46"/>
      <c r="N29" s="35"/>
      <c r="O29" s="35"/>
    </row>
    <row r="30" spans="1:20" ht="15">
      <c r="B30" s="1" t="s">
        <v>63</v>
      </c>
      <c r="C30" s="1" t="s">
        <v>64</v>
      </c>
      <c r="D30" s="1" t="s">
        <v>65</v>
      </c>
      <c r="E30" s="1" t="s">
        <v>66</v>
      </c>
      <c r="F30" s="1" t="s">
        <v>67</v>
      </c>
      <c r="I30" s="48"/>
      <c r="J30" s="6" t="s">
        <v>86</v>
      </c>
      <c r="K30" s="10" t="s">
        <v>65</v>
      </c>
      <c r="L30" s="10" t="s">
        <v>64</v>
      </c>
      <c r="M30" s="10" t="s">
        <v>65</v>
      </c>
      <c r="N30" s="1"/>
    </row>
    <row r="31" spans="1:20" ht="15">
      <c r="B31" s="1" t="s">
        <v>2</v>
      </c>
      <c r="C31" s="1">
        <v>2.65905E-2</v>
      </c>
      <c r="D31" s="1">
        <v>4.3439999999999998E-3</v>
      </c>
      <c r="E31" s="1">
        <v>6.12</v>
      </c>
      <c r="F31" s="1">
        <v>0</v>
      </c>
      <c r="I31" s="31" t="s">
        <v>2</v>
      </c>
      <c r="J31" s="32" t="s">
        <v>87</v>
      </c>
      <c r="K31" s="32">
        <v>4.0000000000000001E-3</v>
      </c>
      <c r="L31" s="32" t="s">
        <v>111</v>
      </c>
      <c r="M31" s="32">
        <v>8.0000000000000002E-3</v>
      </c>
      <c r="N31" s="19"/>
      <c r="O31" s="29"/>
      <c r="P31" s="29"/>
      <c r="Q31" s="29"/>
      <c r="R31" s="29"/>
      <c r="S31" s="29"/>
      <c r="T31" s="29"/>
    </row>
    <row r="32" spans="1:20" ht="15">
      <c r="B32" s="1" t="s">
        <v>3</v>
      </c>
      <c r="C32" s="1">
        <v>-7.3899999999999997E-4</v>
      </c>
      <c r="D32" s="1">
        <v>2.6429999999999997E-4</v>
      </c>
      <c r="E32" s="1">
        <v>-2.8</v>
      </c>
      <c r="F32" s="1">
        <v>5.0000000000000001E-3</v>
      </c>
      <c r="G32" t="s">
        <v>28</v>
      </c>
      <c r="I32" s="31" t="s">
        <v>3</v>
      </c>
      <c r="J32" s="32" t="s">
        <v>88</v>
      </c>
      <c r="K32" s="32">
        <v>0</v>
      </c>
      <c r="L32" s="32">
        <v>0</v>
      </c>
      <c r="M32" s="32">
        <v>0</v>
      </c>
      <c r="N32" s="19"/>
      <c r="O32" s="29"/>
      <c r="P32" s="29"/>
      <c r="Q32" s="29"/>
      <c r="R32" s="29"/>
      <c r="S32" s="29"/>
      <c r="T32" s="29"/>
    </row>
    <row r="33" spans="2:20" ht="15">
      <c r="B33" s="1" t="s">
        <v>4</v>
      </c>
      <c r="C33" s="1">
        <v>-8.3219000000000001E-2</v>
      </c>
      <c r="D33" s="1">
        <v>2.9606400000000001E-2</v>
      </c>
      <c r="E33" s="1">
        <v>-2.81</v>
      </c>
      <c r="F33" s="1">
        <v>5.0000000000000001E-3</v>
      </c>
      <c r="G33" t="s">
        <v>28</v>
      </c>
      <c r="I33" s="31" t="s">
        <v>4</v>
      </c>
      <c r="J33" s="32" t="s">
        <v>89</v>
      </c>
      <c r="K33" s="32">
        <v>0.03</v>
      </c>
      <c r="L33" s="32">
        <v>0.03</v>
      </c>
      <c r="M33" s="32">
        <v>3.4000000000000002E-2</v>
      </c>
      <c r="N33" s="19"/>
      <c r="O33" s="29"/>
      <c r="P33" s="29"/>
      <c r="Q33" s="29"/>
      <c r="R33" s="29"/>
      <c r="S33" s="29"/>
      <c r="T33" s="29"/>
    </row>
    <row r="34" spans="2:20" ht="15">
      <c r="B34" s="1" t="s">
        <v>5</v>
      </c>
      <c r="C34" s="1">
        <v>-1.3334E-2</v>
      </c>
      <c r="D34" s="1">
        <v>9.3106000000000005E-3</v>
      </c>
      <c r="E34" s="1">
        <v>-1.43</v>
      </c>
      <c r="F34" s="1">
        <v>0.152</v>
      </c>
      <c r="I34" s="31" t="s">
        <v>5</v>
      </c>
      <c r="J34" s="32" t="s">
        <v>90</v>
      </c>
      <c r="K34" s="32">
        <v>8.9999999999999993E-3</v>
      </c>
      <c r="L34" s="32">
        <v>1.4999999999999999E-2</v>
      </c>
      <c r="M34" s="32">
        <v>8.9999999999999993E-3</v>
      </c>
      <c r="N34" s="19"/>
      <c r="O34" s="29"/>
      <c r="P34" s="29"/>
      <c r="Q34" s="29"/>
      <c r="R34" s="29"/>
      <c r="S34" s="29"/>
      <c r="T34" s="29"/>
    </row>
    <row r="35" spans="2:20" ht="15">
      <c r="B35" s="1" t="s">
        <v>6</v>
      </c>
      <c r="C35" s="1">
        <v>-4.0168000000000002E-2</v>
      </c>
      <c r="D35" s="1">
        <v>7.5525000000000002E-3</v>
      </c>
      <c r="E35" s="1">
        <v>-5.32</v>
      </c>
      <c r="F35" s="1">
        <v>0</v>
      </c>
      <c r="G35" t="s">
        <v>28</v>
      </c>
      <c r="I35" s="31" t="s">
        <v>6</v>
      </c>
      <c r="J35" s="32" t="s">
        <v>91</v>
      </c>
      <c r="K35" s="32">
        <v>8.0000000000000002E-3</v>
      </c>
      <c r="L35" s="32" t="s">
        <v>113</v>
      </c>
      <c r="M35" s="32">
        <v>8.0000000000000002E-3</v>
      </c>
      <c r="N35" s="19"/>
      <c r="O35" s="29"/>
      <c r="P35" s="29"/>
      <c r="Q35" s="29"/>
      <c r="R35" s="29"/>
      <c r="S35" s="29"/>
      <c r="T35" s="29"/>
    </row>
    <row r="36" spans="2:20" ht="15">
      <c r="B36" s="1" t="s">
        <v>7</v>
      </c>
      <c r="C36" s="1">
        <v>-3.9931599999999998E-2</v>
      </c>
      <c r="D36" s="1">
        <v>0.11501119999999999</v>
      </c>
      <c r="E36" s="1">
        <v>-0.34</v>
      </c>
      <c r="F36" s="1">
        <v>0.73199999999999998</v>
      </c>
      <c r="I36" s="31" t="s">
        <v>7</v>
      </c>
      <c r="J36" s="32" t="s">
        <v>92</v>
      </c>
      <c r="K36" s="32">
        <v>0.115</v>
      </c>
      <c r="L36" s="32" t="s">
        <v>114</v>
      </c>
      <c r="M36" s="32">
        <v>0.129</v>
      </c>
      <c r="N36" s="19"/>
      <c r="O36" s="29"/>
      <c r="P36" s="29"/>
      <c r="Q36" s="29"/>
      <c r="R36" s="29"/>
      <c r="S36" s="29"/>
      <c r="T36" s="29"/>
    </row>
    <row r="37" spans="2:20" ht="15">
      <c r="B37" s="1" t="s">
        <v>8</v>
      </c>
      <c r="C37" s="1">
        <v>-1.2999999999999999E-3</v>
      </c>
      <c r="D37" s="1">
        <v>1.1441999999999999E-3</v>
      </c>
      <c r="E37" s="1">
        <v>-1.1399999999999999</v>
      </c>
      <c r="F37" s="1">
        <v>0.25600000000000001</v>
      </c>
      <c r="I37" s="31" t="s">
        <v>8</v>
      </c>
      <c r="J37" s="32" t="s">
        <v>93</v>
      </c>
      <c r="K37" s="32">
        <v>1E-3</v>
      </c>
      <c r="L37" s="32" t="s">
        <v>115</v>
      </c>
      <c r="M37" s="32">
        <v>1E-3</v>
      </c>
      <c r="N37" s="19"/>
      <c r="O37" s="29"/>
      <c r="P37" s="29"/>
      <c r="Q37" s="29"/>
      <c r="R37" s="29"/>
      <c r="S37" s="29"/>
      <c r="T37" s="29"/>
    </row>
    <row r="38" spans="2:20" ht="15">
      <c r="B38" s="1" t="s">
        <v>9</v>
      </c>
      <c r="C38" s="1">
        <v>-2.0070000000000001E-3</v>
      </c>
      <c r="D38" s="1">
        <v>1.3102000000000001E-3</v>
      </c>
      <c r="E38" s="1">
        <v>-1.53</v>
      </c>
      <c r="F38" s="1">
        <v>0.126</v>
      </c>
      <c r="I38" s="31" t="s">
        <v>9</v>
      </c>
      <c r="J38" s="32" t="s">
        <v>94</v>
      </c>
      <c r="K38" s="32">
        <v>1E-3</v>
      </c>
      <c r="L38" s="32" t="s">
        <v>97</v>
      </c>
      <c r="M38" s="32">
        <v>1E-3</v>
      </c>
      <c r="N38" s="19"/>
      <c r="O38" s="29"/>
      <c r="P38" s="29"/>
      <c r="Q38" s="29"/>
      <c r="R38" s="29"/>
      <c r="S38" s="29"/>
      <c r="T38" s="29"/>
    </row>
    <row r="39" spans="2:20" ht="15">
      <c r="B39" s="1" t="s">
        <v>10</v>
      </c>
      <c r="C39" s="1">
        <v>7.6411999999999999E-3</v>
      </c>
      <c r="D39" s="1">
        <v>3.2370000000000001E-4</v>
      </c>
      <c r="E39" s="1">
        <v>23.61</v>
      </c>
      <c r="F39" s="1">
        <v>0</v>
      </c>
      <c r="G39" t="s">
        <v>28</v>
      </c>
      <c r="I39" s="31" t="s">
        <v>10</v>
      </c>
      <c r="J39" s="32" t="s">
        <v>95</v>
      </c>
      <c r="K39" s="32">
        <v>0</v>
      </c>
      <c r="L39" s="32" t="s">
        <v>116</v>
      </c>
      <c r="M39" s="32">
        <v>0</v>
      </c>
      <c r="N39" s="19"/>
      <c r="O39" s="29"/>
      <c r="P39" s="29"/>
      <c r="Q39" s="29"/>
      <c r="R39" s="29"/>
      <c r="S39" s="29"/>
      <c r="T39" s="29"/>
    </row>
    <row r="40" spans="2:20" ht="15">
      <c r="B40" s="1" t="s">
        <v>11</v>
      </c>
      <c r="C40" s="1">
        <v>2.2781099999999999E-2</v>
      </c>
      <c r="D40" s="1">
        <v>1.0603400000000001E-2</v>
      </c>
      <c r="E40" s="1">
        <v>2.15</v>
      </c>
      <c r="F40" s="1">
        <v>3.2000000000000001E-2</v>
      </c>
      <c r="G40" t="s">
        <v>29</v>
      </c>
      <c r="I40" s="31" t="s">
        <v>11</v>
      </c>
      <c r="J40" s="32" t="s">
        <v>96</v>
      </c>
      <c r="K40" s="32">
        <v>1.0999999999999999E-2</v>
      </c>
      <c r="L40" s="32" t="s">
        <v>117</v>
      </c>
      <c r="M40" s="32">
        <v>1.2E-2</v>
      </c>
      <c r="N40" s="19"/>
      <c r="O40" s="29"/>
      <c r="P40" s="29"/>
      <c r="Q40" s="29"/>
      <c r="R40" s="29"/>
      <c r="S40" s="29"/>
      <c r="T40" s="29"/>
    </row>
    <row r="41" spans="2:20" ht="15">
      <c r="B41" s="2" t="s">
        <v>12</v>
      </c>
      <c r="C41" s="1">
        <v>9.5940000000000001E-4</v>
      </c>
      <c r="D41" s="1">
        <v>1.2366E-3</v>
      </c>
      <c r="E41" s="1">
        <v>0.78</v>
      </c>
      <c r="F41" s="1">
        <v>0.438</v>
      </c>
      <c r="I41" s="31" t="s">
        <v>12</v>
      </c>
      <c r="J41" s="32" t="s">
        <v>97</v>
      </c>
      <c r="K41" s="32">
        <v>1E-3</v>
      </c>
      <c r="L41" s="32" t="s">
        <v>93</v>
      </c>
      <c r="M41" s="32">
        <v>1E-3</v>
      </c>
      <c r="N41" s="19"/>
      <c r="O41" s="29"/>
      <c r="P41" s="29"/>
      <c r="Q41" s="29"/>
      <c r="R41" s="29"/>
      <c r="S41" s="29"/>
      <c r="T41" s="29"/>
    </row>
    <row r="42" spans="2:20" ht="15">
      <c r="B42" s="2" t="s">
        <v>13</v>
      </c>
      <c r="C42" s="1">
        <v>-2.2569999999999999E-3</v>
      </c>
      <c r="D42" s="1">
        <v>5.7680000000000003E-4</v>
      </c>
      <c r="E42" s="1">
        <v>-3.91</v>
      </c>
      <c r="F42" s="1">
        <v>0</v>
      </c>
      <c r="G42" t="s">
        <v>28</v>
      </c>
      <c r="I42" s="31" t="s">
        <v>13</v>
      </c>
      <c r="J42" s="32" t="s">
        <v>98</v>
      </c>
      <c r="K42" s="32">
        <v>1E-3</v>
      </c>
      <c r="L42" s="32" t="s">
        <v>112</v>
      </c>
      <c r="M42" s="32">
        <v>1E-3</v>
      </c>
      <c r="N42" s="19"/>
      <c r="O42" s="29"/>
      <c r="P42" s="29"/>
      <c r="Q42" s="29"/>
      <c r="R42" s="29"/>
      <c r="S42" s="29"/>
      <c r="T42" s="29"/>
    </row>
    <row r="43" spans="2:20" ht="15">
      <c r="B43" s="2" t="s">
        <v>14</v>
      </c>
      <c r="C43" s="1">
        <v>1.34126E-2</v>
      </c>
      <c r="D43" s="1">
        <v>5.3089000000000001E-3</v>
      </c>
      <c r="E43" s="1">
        <v>2.5299999999999998</v>
      </c>
      <c r="F43" s="1">
        <v>1.2E-2</v>
      </c>
      <c r="G43" t="s">
        <v>29</v>
      </c>
      <c r="I43" s="31" t="s">
        <v>14</v>
      </c>
      <c r="J43" s="32" t="s">
        <v>99</v>
      </c>
      <c r="K43" s="32">
        <v>5.0000000000000001E-3</v>
      </c>
      <c r="L43" s="32" t="s">
        <v>94</v>
      </c>
      <c r="M43" s="32">
        <v>6.0000000000000001E-3</v>
      </c>
      <c r="N43" s="19"/>
      <c r="O43" s="29"/>
      <c r="P43" s="29"/>
      <c r="Q43" s="29"/>
      <c r="R43" s="29"/>
      <c r="S43" s="29"/>
      <c r="T43" s="29"/>
    </row>
    <row r="44" spans="2:20" ht="15">
      <c r="B44" s="2" t="s">
        <v>15</v>
      </c>
      <c r="C44" s="1">
        <v>-1.877E-3</v>
      </c>
      <c r="D44" s="1">
        <v>3.411E-4</v>
      </c>
      <c r="E44" s="1">
        <v>-5.5</v>
      </c>
      <c r="F44" s="1">
        <v>0</v>
      </c>
      <c r="G44" t="s">
        <v>28</v>
      </c>
      <c r="I44" s="31" t="s">
        <v>15</v>
      </c>
      <c r="J44" s="32" t="s">
        <v>98</v>
      </c>
      <c r="K44" s="32">
        <v>0</v>
      </c>
      <c r="L44" s="32" t="s">
        <v>88</v>
      </c>
      <c r="M44" s="32">
        <v>0</v>
      </c>
      <c r="N44" s="19"/>
      <c r="O44" s="29"/>
      <c r="P44" s="29"/>
      <c r="Q44" s="29"/>
      <c r="R44" s="29"/>
      <c r="S44" s="29"/>
      <c r="T44" s="29"/>
    </row>
    <row r="45" spans="2:20" ht="15">
      <c r="B45" s="2" t="s">
        <v>16</v>
      </c>
      <c r="C45" s="1">
        <v>1.1853499999999999E-2</v>
      </c>
      <c r="D45" s="1">
        <v>1.297E-3</v>
      </c>
      <c r="E45" s="1">
        <v>9.14</v>
      </c>
      <c r="F45" s="1">
        <v>0</v>
      </c>
      <c r="G45" t="s">
        <v>28</v>
      </c>
      <c r="I45" s="31" t="s">
        <v>16</v>
      </c>
      <c r="J45" s="32" t="s">
        <v>100</v>
      </c>
      <c r="K45" s="32">
        <v>1E-3</v>
      </c>
      <c r="L45" s="32" t="s">
        <v>93</v>
      </c>
      <c r="M45" s="32">
        <v>1E-3</v>
      </c>
      <c r="N45" s="19"/>
      <c r="O45" s="29"/>
      <c r="P45" s="29"/>
      <c r="Q45" s="29"/>
      <c r="R45" s="29"/>
      <c r="S45" s="29"/>
      <c r="T45" s="29"/>
    </row>
    <row r="46" spans="2:20" ht="15">
      <c r="B46" s="1" t="s">
        <v>17</v>
      </c>
      <c r="C46" s="1">
        <v>-3.6459999999999999E-3</v>
      </c>
      <c r="D46" s="1">
        <v>1.2072999999999999E-3</v>
      </c>
      <c r="E46" s="1">
        <v>-3.02</v>
      </c>
      <c r="F46" s="1">
        <v>3.0000000000000001E-3</v>
      </c>
      <c r="G46" t="s">
        <v>28</v>
      </c>
      <c r="I46" s="31" t="s">
        <v>17</v>
      </c>
      <c r="J46" s="32" t="s">
        <v>101</v>
      </c>
      <c r="K46" s="32">
        <v>1E-3</v>
      </c>
      <c r="L46" s="32" t="s">
        <v>101</v>
      </c>
      <c r="M46" s="32">
        <v>2E-3</v>
      </c>
      <c r="N46" s="19"/>
      <c r="O46" s="29"/>
      <c r="P46" s="29"/>
      <c r="Q46" s="29"/>
      <c r="R46" s="29"/>
      <c r="S46" s="29"/>
      <c r="T46" s="29"/>
    </row>
    <row r="47" spans="2:20" ht="15">
      <c r="B47" s="1" t="s">
        <v>18</v>
      </c>
      <c r="C47" s="1">
        <v>-6.711E-3</v>
      </c>
      <c r="D47" s="1">
        <v>7.8589999999999997E-4</v>
      </c>
      <c r="E47" s="1">
        <v>-8.5399999999999991</v>
      </c>
      <c r="F47" s="1">
        <v>0</v>
      </c>
      <c r="G47" t="s">
        <v>28</v>
      </c>
      <c r="I47" s="31" t="s">
        <v>18</v>
      </c>
      <c r="J47" s="32" t="s">
        <v>102</v>
      </c>
      <c r="K47" s="32">
        <v>1E-3</v>
      </c>
      <c r="L47" s="32" t="s">
        <v>118</v>
      </c>
      <c r="M47" s="32">
        <v>1E-3</v>
      </c>
      <c r="N47" s="19"/>
      <c r="O47" s="29"/>
      <c r="P47" s="29"/>
      <c r="Q47" s="29"/>
      <c r="R47" s="29"/>
      <c r="S47" s="29"/>
      <c r="T47" s="29"/>
    </row>
    <row r="48" spans="2:20" ht="15">
      <c r="B48" s="1" t="s">
        <v>19</v>
      </c>
      <c r="C48" s="1">
        <v>-7.4978000000000003E-2</v>
      </c>
      <c r="D48" s="1">
        <v>8.8813999999999994E-3</v>
      </c>
      <c r="E48" s="1">
        <v>-8.44</v>
      </c>
      <c r="F48" s="1">
        <v>0</v>
      </c>
      <c r="G48" t="s">
        <v>28</v>
      </c>
      <c r="I48" s="31" t="s">
        <v>19</v>
      </c>
      <c r="J48" s="32" t="s">
        <v>103</v>
      </c>
      <c r="K48" s="32">
        <v>8.9999999999999993E-3</v>
      </c>
      <c r="L48" s="32" t="s">
        <v>119</v>
      </c>
      <c r="M48" s="32">
        <v>1.2E-2</v>
      </c>
      <c r="N48" s="19"/>
      <c r="O48" s="29"/>
      <c r="P48" s="29"/>
      <c r="Q48" s="29"/>
      <c r="R48" s="29"/>
      <c r="S48" s="29"/>
      <c r="T48" s="29"/>
    </row>
    <row r="49" spans="2:20" ht="15">
      <c r="B49" s="1" t="s">
        <v>20</v>
      </c>
      <c r="C49" s="1">
        <v>-2.6099999999999999E-3</v>
      </c>
      <c r="D49" s="1">
        <v>8.5709999999999996E-4</v>
      </c>
      <c r="E49" s="1">
        <v>-3.04</v>
      </c>
      <c r="F49" s="1">
        <v>2E-3</v>
      </c>
      <c r="G49" t="s">
        <v>28</v>
      </c>
      <c r="I49" s="31" t="s">
        <v>20</v>
      </c>
      <c r="J49" s="32" t="s">
        <v>104</v>
      </c>
      <c r="K49" s="32">
        <v>1E-3</v>
      </c>
      <c r="L49" s="32" t="s">
        <v>120</v>
      </c>
      <c r="M49" s="32">
        <v>1E-3</v>
      </c>
      <c r="N49" s="19"/>
      <c r="O49" s="29"/>
      <c r="P49" s="29"/>
      <c r="Q49" s="29"/>
      <c r="R49" s="29"/>
      <c r="S49" s="29"/>
      <c r="T49" s="29"/>
    </row>
    <row r="50" spans="2:20" ht="15">
      <c r="B50" s="1" t="s">
        <v>21</v>
      </c>
      <c r="C50" s="1">
        <v>4.0445000000000004E-3</v>
      </c>
      <c r="D50" s="1">
        <v>4.5471000000000001E-3</v>
      </c>
      <c r="E50" s="1">
        <v>0.89</v>
      </c>
      <c r="F50" s="1">
        <v>0.374</v>
      </c>
      <c r="I50" s="31" t="s">
        <v>21</v>
      </c>
      <c r="J50" s="32" t="s">
        <v>105</v>
      </c>
      <c r="K50" s="32">
        <v>5.0000000000000001E-3</v>
      </c>
      <c r="L50" s="32" t="s">
        <v>121</v>
      </c>
      <c r="M50" s="32">
        <v>5.0000000000000001E-3</v>
      </c>
      <c r="N50" s="19"/>
      <c r="O50" s="29"/>
      <c r="P50" s="29"/>
      <c r="Q50" s="29"/>
      <c r="R50" s="29"/>
      <c r="S50" s="29"/>
      <c r="T50" s="29"/>
    </row>
    <row r="51" spans="2:20" ht="15">
      <c r="B51" s="1" t="s">
        <v>22</v>
      </c>
      <c r="C51" s="1">
        <v>1.3242E-3</v>
      </c>
      <c r="D51" s="1">
        <v>2.544E-4</v>
      </c>
      <c r="E51" s="1">
        <v>5.2</v>
      </c>
      <c r="F51" s="1">
        <v>0</v>
      </c>
      <c r="G51" t="s">
        <v>28</v>
      </c>
      <c r="I51" s="31" t="s">
        <v>22</v>
      </c>
      <c r="J51" s="32" t="s">
        <v>106</v>
      </c>
      <c r="K51" s="32">
        <v>0</v>
      </c>
      <c r="L51" s="32" t="s">
        <v>116</v>
      </c>
      <c r="M51" s="32">
        <v>1E-3</v>
      </c>
      <c r="N51" s="19"/>
      <c r="O51" s="29"/>
      <c r="P51" s="29"/>
      <c r="Q51" s="29"/>
      <c r="R51" s="29"/>
      <c r="S51" s="29"/>
      <c r="T51" s="29"/>
    </row>
    <row r="52" spans="2:20" ht="15">
      <c r="B52" s="1" t="s">
        <v>23</v>
      </c>
      <c r="C52" s="1">
        <v>-8.6600000000000002E-4</v>
      </c>
      <c r="D52" s="1">
        <v>1.0008E-3</v>
      </c>
      <c r="E52" s="1">
        <v>-0.87</v>
      </c>
      <c r="F52" s="1">
        <v>0.38700000000000001</v>
      </c>
      <c r="I52" s="31" t="s">
        <v>23</v>
      </c>
      <c r="J52" s="32" t="s">
        <v>93</v>
      </c>
      <c r="K52" s="32">
        <v>1E-3</v>
      </c>
      <c r="L52" s="32" t="s">
        <v>94</v>
      </c>
      <c r="M52" s="32">
        <v>2E-3</v>
      </c>
      <c r="N52" s="19"/>
      <c r="O52" s="29"/>
      <c r="P52" s="29"/>
      <c r="Q52" s="29"/>
      <c r="R52" s="29"/>
      <c r="S52" s="29"/>
      <c r="T52" s="29"/>
    </row>
    <row r="53" spans="2:20" ht="15">
      <c r="B53" s="1" t="s">
        <v>24</v>
      </c>
      <c r="C53" s="1">
        <v>1.8632800000000001E-2</v>
      </c>
      <c r="D53" s="1">
        <v>7.2246000000000003E-3</v>
      </c>
      <c r="E53" s="1">
        <v>2.58</v>
      </c>
      <c r="F53" s="1">
        <v>0.01</v>
      </c>
      <c r="G53" t="s">
        <v>28</v>
      </c>
      <c r="I53" s="31" t="s">
        <v>24</v>
      </c>
      <c r="J53" s="32" t="s">
        <v>107</v>
      </c>
      <c r="K53" s="32">
        <v>7.0000000000000001E-3</v>
      </c>
      <c r="L53" s="32" t="s">
        <v>122</v>
      </c>
      <c r="M53" s="32">
        <v>1.2999999999999999E-2</v>
      </c>
      <c r="N53" s="19"/>
      <c r="O53" s="29"/>
      <c r="P53" s="29"/>
      <c r="Q53" s="29"/>
      <c r="R53" s="29"/>
      <c r="S53" s="29"/>
      <c r="T53" s="29"/>
    </row>
    <row r="54" spans="2:20" ht="15">
      <c r="B54" s="1" t="s">
        <v>25</v>
      </c>
      <c r="C54" s="1">
        <v>2.3281400000000001E-2</v>
      </c>
      <c r="D54" s="1">
        <v>6.4238999999999997E-3</v>
      </c>
      <c r="E54" s="1">
        <v>3.62</v>
      </c>
      <c r="F54" s="1">
        <v>0</v>
      </c>
      <c r="G54" t="s">
        <v>28</v>
      </c>
      <c r="I54" s="31" t="s">
        <v>25</v>
      </c>
      <c r="J54" s="32" t="s">
        <v>108</v>
      </c>
      <c r="K54" s="32">
        <v>6.0000000000000001E-3</v>
      </c>
      <c r="L54" s="32" t="s">
        <v>123</v>
      </c>
      <c r="M54" s="32">
        <v>6.0000000000000001E-3</v>
      </c>
      <c r="N54" s="19"/>
      <c r="O54" s="29"/>
      <c r="P54" s="29"/>
      <c r="Q54" s="29"/>
      <c r="R54" s="29"/>
      <c r="S54" s="29"/>
      <c r="T54" s="29"/>
    </row>
    <row r="55" spans="2:20" ht="15">
      <c r="B55" s="1" t="s">
        <v>26</v>
      </c>
      <c r="C55" s="1">
        <v>3.4335999999999998E-2</v>
      </c>
      <c r="D55" s="1">
        <v>2.7897E-3</v>
      </c>
      <c r="E55" s="1">
        <v>12.31</v>
      </c>
      <c r="F55" s="1">
        <v>0</v>
      </c>
      <c r="G55" t="s">
        <v>28</v>
      </c>
      <c r="I55" s="31" t="s">
        <v>26</v>
      </c>
      <c r="J55" s="32" t="s">
        <v>109</v>
      </c>
      <c r="K55" s="32">
        <v>3.0000000000000001E-3</v>
      </c>
      <c r="L55" s="32" t="s">
        <v>124</v>
      </c>
      <c r="M55" s="32">
        <v>5.0000000000000001E-3</v>
      </c>
      <c r="N55" s="19"/>
      <c r="O55" s="29"/>
      <c r="P55" s="29"/>
      <c r="Q55" s="29"/>
      <c r="R55" s="29"/>
      <c r="S55" s="29"/>
      <c r="T55" s="29"/>
    </row>
    <row r="56" spans="2:20" ht="15">
      <c r="B56" s="1" t="s">
        <v>27</v>
      </c>
      <c r="C56" s="1">
        <v>-2.3939999999999999E-3</v>
      </c>
      <c r="D56" s="1">
        <v>6.0685000000000001E-3</v>
      </c>
      <c r="E56" s="1">
        <v>-0.39</v>
      </c>
      <c r="F56" s="1">
        <v>0.69299999999999995</v>
      </c>
      <c r="I56" s="31" t="s">
        <v>27</v>
      </c>
      <c r="J56" s="32" t="s">
        <v>94</v>
      </c>
      <c r="K56" s="32">
        <v>6.0000000000000001E-3</v>
      </c>
      <c r="L56" s="32" t="s">
        <v>97</v>
      </c>
      <c r="M56" s="32">
        <v>7.0000000000000001E-3</v>
      </c>
      <c r="N56" s="19"/>
      <c r="O56" s="29"/>
      <c r="P56" s="29"/>
      <c r="Q56" s="29"/>
      <c r="R56" s="29"/>
      <c r="S56" s="29"/>
      <c r="T56" s="29"/>
    </row>
    <row r="57" spans="2:20" ht="15">
      <c r="B57" s="1"/>
      <c r="C57" s="1"/>
      <c r="D57" s="1"/>
      <c r="E57" s="1"/>
      <c r="F57" s="1"/>
      <c r="I57" s="31" t="s">
        <v>79</v>
      </c>
      <c r="J57" s="32" t="s">
        <v>110</v>
      </c>
      <c r="K57" s="32">
        <v>0.315</v>
      </c>
      <c r="L57" s="32" t="s">
        <v>125</v>
      </c>
      <c r="M57" s="32">
        <v>0.36099999999999999</v>
      </c>
      <c r="O57" s="29"/>
      <c r="P57" s="29"/>
      <c r="Q57" s="29"/>
      <c r="R57" s="29"/>
      <c r="S57" s="29"/>
      <c r="T57" s="29"/>
    </row>
    <row r="58" spans="2:20" ht="15">
      <c r="B58" s="1" t="s">
        <v>68</v>
      </c>
      <c r="C58" s="1"/>
      <c r="D58" s="1"/>
      <c r="E58" s="1"/>
      <c r="F58" s="1"/>
      <c r="I58" s="31" t="s">
        <v>80</v>
      </c>
      <c r="J58" s="44">
        <v>15963</v>
      </c>
      <c r="K58" s="44"/>
      <c r="L58" s="37"/>
      <c r="M58" s="37">
        <v>15963</v>
      </c>
      <c r="N58" s="37"/>
      <c r="O58" s="37"/>
      <c r="P58" s="1"/>
    </row>
    <row r="59" spans="2:20" ht="15">
      <c r="B59" s="1">
        <v>2012</v>
      </c>
      <c r="C59" s="1">
        <v>1.4756999999999999E-3</v>
      </c>
      <c r="D59" s="1">
        <v>6.8865999999999997E-3</v>
      </c>
      <c r="E59" s="1">
        <v>0.21</v>
      </c>
      <c r="F59" s="1">
        <v>0.83</v>
      </c>
      <c r="I59" s="31" t="s">
        <v>81</v>
      </c>
      <c r="J59" s="44" t="s">
        <v>74</v>
      </c>
      <c r="K59" s="44"/>
      <c r="L59" s="44" t="s">
        <v>82</v>
      </c>
      <c r="M59" s="44"/>
      <c r="O59" s="37"/>
      <c r="P59" s="1"/>
    </row>
    <row r="60" spans="2:20" ht="15">
      <c r="B60" s="1">
        <v>2013</v>
      </c>
      <c r="C60" s="1">
        <v>-1.5516E-2</v>
      </c>
      <c r="D60" s="1">
        <v>7.0638000000000003E-3</v>
      </c>
      <c r="E60" s="1">
        <v>-2.2000000000000002</v>
      </c>
      <c r="F60" s="1">
        <v>2.8000000000000001E-2</v>
      </c>
      <c r="G60" t="s">
        <v>29</v>
      </c>
      <c r="I60" s="31" t="s">
        <v>83</v>
      </c>
      <c r="J60" s="44" t="s">
        <v>82</v>
      </c>
      <c r="K60" s="44"/>
      <c r="L60" s="44" t="s">
        <v>82</v>
      </c>
      <c r="M60" s="44"/>
      <c r="O60" s="37"/>
      <c r="P60" s="1"/>
    </row>
    <row r="61" spans="2:20" ht="15">
      <c r="B61" s="1">
        <v>2014</v>
      </c>
      <c r="C61" s="1">
        <v>-5.1999999999999995E-4</v>
      </c>
      <c r="D61" s="1">
        <v>7.2141999999999996E-3</v>
      </c>
      <c r="E61" s="1">
        <v>-7.0000000000000007E-2</v>
      </c>
      <c r="F61" s="1">
        <v>0.94299999999999995</v>
      </c>
      <c r="I61" s="31" t="s">
        <v>84</v>
      </c>
      <c r="J61" s="44" t="s">
        <v>82</v>
      </c>
      <c r="K61" s="44"/>
      <c r="L61" s="44" t="s">
        <v>74</v>
      </c>
      <c r="M61" s="44"/>
      <c r="O61" s="37"/>
      <c r="P61" s="1"/>
    </row>
    <row r="62" spans="2:20" ht="15">
      <c r="B62" s="1">
        <v>2015</v>
      </c>
      <c r="C62" s="1">
        <v>-4.4311000000000003E-2</v>
      </c>
      <c r="D62" s="1">
        <v>7.5954999999999998E-3</v>
      </c>
      <c r="E62" s="1">
        <v>-5.83</v>
      </c>
      <c r="F62" s="1">
        <v>0</v>
      </c>
      <c r="G62" t="s">
        <v>28</v>
      </c>
      <c r="I62" s="31" t="s">
        <v>73</v>
      </c>
      <c r="J62" s="44">
        <v>0.34860000000000002</v>
      </c>
      <c r="K62" s="44"/>
      <c r="L62" s="44">
        <v>1.0699999999999999E-2</v>
      </c>
      <c r="M62" s="44"/>
      <c r="O62" s="34"/>
      <c r="P62" s="1"/>
    </row>
    <row r="63" spans="2:20" ht="15.75" thickBot="1">
      <c r="B63" s="1"/>
      <c r="C63" s="1"/>
      <c r="D63" s="1"/>
      <c r="E63" s="1"/>
      <c r="F63" s="1"/>
      <c r="I63" s="33" t="s">
        <v>85</v>
      </c>
      <c r="J63" s="44" t="s">
        <v>74</v>
      </c>
      <c r="K63" s="44"/>
      <c r="L63" s="44">
        <v>0</v>
      </c>
      <c r="M63" s="44"/>
      <c r="O63" s="36"/>
      <c r="P63" s="1"/>
      <c r="Q63" s="19"/>
    </row>
    <row r="64" spans="2:20">
      <c r="B64" s="2" t="s">
        <v>69</v>
      </c>
      <c r="C64" s="1"/>
      <c r="D64" s="1"/>
      <c r="E64" s="1"/>
      <c r="F64" s="1"/>
      <c r="M64" s="1"/>
      <c r="N64" s="1"/>
      <c r="O64" s="1"/>
      <c r="Q64" s="19"/>
    </row>
    <row r="65" spans="2:18">
      <c r="B65" s="1">
        <v>14</v>
      </c>
      <c r="C65" s="1">
        <v>7.9845100000000002E-2</v>
      </c>
      <c r="D65" s="1">
        <v>9.3144000000000005E-3</v>
      </c>
      <c r="E65" s="1">
        <v>8.57</v>
      </c>
      <c r="F65" s="1">
        <v>0</v>
      </c>
      <c r="G65" t="s">
        <v>28</v>
      </c>
      <c r="Q65" s="1"/>
    </row>
    <row r="66" spans="2:18">
      <c r="B66" s="1">
        <v>15</v>
      </c>
      <c r="C66" s="1">
        <v>0.23898140000000001</v>
      </c>
      <c r="D66" s="1">
        <v>1.5029799999999999E-2</v>
      </c>
      <c r="E66" s="1">
        <v>15.9</v>
      </c>
      <c r="F66" s="1">
        <v>0</v>
      </c>
      <c r="G66" t="s">
        <v>28</v>
      </c>
      <c r="Q66" s="1"/>
    </row>
    <row r="67" spans="2:18">
      <c r="B67" s="1">
        <v>21</v>
      </c>
      <c r="C67" s="1">
        <v>0.15593370000000001</v>
      </c>
      <c r="D67" s="1">
        <v>8.7019999999999997E-3</v>
      </c>
      <c r="E67" s="1">
        <v>17.920000000000002</v>
      </c>
      <c r="F67" s="1">
        <v>0</v>
      </c>
      <c r="G67" t="s">
        <v>28</v>
      </c>
      <c r="Q67" s="1"/>
    </row>
    <row r="68" spans="2:18">
      <c r="B68" s="1">
        <v>22</v>
      </c>
      <c r="C68" s="1">
        <v>0.20379369999999999</v>
      </c>
      <c r="D68" s="1">
        <v>9.7519000000000008E-3</v>
      </c>
      <c r="E68" s="1">
        <v>20.9</v>
      </c>
      <c r="F68" s="1">
        <v>0</v>
      </c>
      <c r="G68" t="s">
        <v>28</v>
      </c>
      <c r="Q68" s="1"/>
    </row>
    <row r="69" spans="2:18">
      <c r="B69" s="1">
        <v>23</v>
      </c>
      <c r="C69" s="1">
        <v>0.1128701</v>
      </c>
      <c r="D69" s="1">
        <v>1.0942199999999999E-2</v>
      </c>
      <c r="E69" s="1">
        <v>10.32</v>
      </c>
      <c r="F69" s="1">
        <v>0</v>
      </c>
      <c r="G69" t="s">
        <v>28</v>
      </c>
      <c r="Q69" s="1"/>
      <c r="R69" s="1"/>
    </row>
    <row r="70" spans="2:18">
      <c r="B70" s="1">
        <v>61</v>
      </c>
      <c r="C70" s="1">
        <v>-5.3483000000000003E-2</v>
      </c>
      <c r="D70" s="1">
        <v>1.01095E-2</v>
      </c>
      <c r="E70" s="1">
        <v>-5.29</v>
      </c>
      <c r="F70" s="1">
        <v>0</v>
      </c>
      <c r="G70" t="s">
        <v>28</v>
      </c>
      <c r="Q70" s="1"/>
      <c r="R70" s="1"/>
    </row>
    <row r="71" spans="2:18">
      <c r="B71" s="1">
        <v>62</v>
      </c>
      <c r="C71" s="1">
        <v>2.3481700000000001E-2</v>
      </c>
      <c r="D71" s="1">
        <v>1.20497E-2</v>
      </c>
      <c r="E71" s="1">
        <v>1.95</v>
      </c>
      <c r="F71" s="1">
        <v>5.0999999999999997E-2</v>
      </c>
      <c r="G71" t="s">
        <v>72</v>
      </c>
    </row>
    <row r="72" spans="2:18">
      <c r="B72" s="1">
        <v>64</v>
      </c>
      <c r="C72" s="1">
        <v>0.14678250000000001</v>
      </c>
      <c r="D72" s="1">
        <v>1.6140000000000002E-2</v>
      </c>
      <c r="E72" s="1">
        <v>9.09</v>
      </c>
      <c r="F72" s="1">
        <v>0</v>
      </c>
      <c r="G72" t="s">
        <v>28</v>
      </c>
    </row>
    <row r="73" spans="2:18">
      <c r="B73" s="1">
        <v>65</v>
      </c>
      <c r="C73" s="1">
        <v>-0.22891800000000001</v>
      </c>
      <c r="D73" s="1">
        <v>1.6436200000000002E-2</v>
      </c>
      <c r="E73" s="1">
        <v>-13.93</v>
      </c>
      <c r="F73" s="1">
        <v>0</v>
      </c>
      <c r="G73" t="s">
        <v>28</v>
      </c>
    </row>
    <row r="74" spans="2:18">
      <c r="B74" s="1"/>
      <c r="C74" s="1"/>
      <c r="D74" s="1"/>
      <c r="E74" s="1"/>
      <c r="F74" s="1"/>
    </row>
    <row r="75" spans="2:18">
      <c r="B75" s="1" t="s">
        <v>70</v>
      </c>
      <c r="C75" s="1">
        <v>5.2677750000000003</v>
      </c>
      <c r="D75" s="1">
        <v>0.3154034</v>
      </c>
      <c r="E75" s="1">
        <v>16.7</v>
      </c>
      <c r="F75" s="1">
        <v>0</v>
      </c>
    </row>
  </sheetData>
  <mergeCells count="22">
    <mergeCell ref="A3:A4"/>
    <mergeCell ref="B3:B4"/>
    <mergeCell ref="A2:N2"/>
    <mergeCell ref="J58:K58"/>
    <mergeCell ref="J59:K59"/>
    <mergeCell ref="F3:H3"/>
    <mergeCell ref="C3:E3"/>
    <mergeCell ref="I3:K3"/>
    <mergeCell ref="L3:N3"/>
    <mergeCell ref="L63:M63"/>
    <mergeCell ref="I28:N28"/>
    <mergeCell ref="L29:M29"/>
    <mergeCell ref="J63:K63"/>
    <mergeCell ref="L59:M59"/>
    <mergeCell ref="L60:M60"/>
    <mergeCell ref="L61:M61"/>
    <mergeCell ref="L62:M62"/>
    <mergeCell ref="J60:K60"/>
    <mergeCell ref="J61:K61"/>
    <mergeCell ref="J62:K62"/>
    <mergeCell ref="I29:I30"/>
    <mergeCell ref="J29:K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CCE2-1DDC-4408-8407-408FC935E018}">
  <dimension ref="B1:T66"/>
  <sheetViews>
    <sheetView topLeftCell="F1" workbookViewId="0">
      <selection activeCell="T21" sqref="Q4:T21"/>
    </sheetView>
  </sheetViews>
  <sheetFormatPr defaultRowHeight="14.25"/>
  <cols>
    <col min="2" max="2" width="20.625" customWidth="1"/>
    <col min="3" max="3" width="7.375" customWidth="1"/>
  </cols>
  <sheetData>
    <row r="1" spans="2:20" ht="15.75">
      <c r="B1" s="51" t="s">
        <v>59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2:20">
      <c r="B2" s="49" t="s">
        <v>51</v>
      </c>
      <c r="C2" s="49"/>
      <c r="D2" s="52" t="s">
        <v>52</v>
      </c>
      <c r="E2" s="52"/>
      <c r="F2" s="52"/>
      <c r="G2" s="52" t="s">
        <v>53</v>
      </c>
      <c r="H2" s="52"/>
      <c r="I2" s="52"/>
      <c r="J2" s="52" t="s">
        <v>54</v>
      </c>
      <c r="K2" s="52"/>
      <c r="L2" s="52"/>
      <c r="M2" s="52" t="s">
        <v>55</v>
      </c>
      <c r="N2" s="52"/>
      <c r="O2" s="52"/>
    </row>
    <row r="3" spans="2:20">
      <c r="B3" s="57"/>
      <c r="C3" s="57"/>
      <c r="D3" s="20" t="s">
        <v>56</v>
      </c>
      <c r="E3" s="20" t="s">
        <v>57</v>
      </c>
      <c r="F3" s="20" t="s">
        <v>58</v>
      </c>
      <c r="G3" s="20" t="s">
        <v>56</v>
      </c>
      <c r="H3" s="20" t="s">
        <v>57</v>
      </c>
      <c r="I3" s="20" t="s">
        <v>58</v>
      </c>
      <c r="J3" s="20" t="s">
        <v>56</v>
      </c>
      <c r="K3" s="20" t="s">
        <v>57</v>
      </c>
      <c r="L3" s="20" t="s">
        <v>58</v>
      </c>
      <c r="M3" s="20" t="s">
        <v>56</v>
      </c>
      <c r="N3" s="20" t="s">
        <v>57</v>
      </c>
      <c r="O3" s="20" t="s">
        <v>58</v>
      </c>
    </row>
    <row r="4" spans="2:20">
      <c r="B4" s="13" t="s">
        <v>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21">
        <v>484.27339999999998</v>
      </c>
      <c r="R4" s="21">
        <v>480.38830000000002</v>
      </c>
      <c r="S4" s="21">
        <v>526.27319999999997</v>
      </c>
      <c r="T4" s="21">
        <v>609.52380000000005</v>
      </c>
    </row>
    <row r="5" spans="2:20" ht="15">
      <c r="B5" s="12" t="s">
        <v>31</v>
      </c>
      <c r="C5" s="4" t="s">
        <v>0</v>
      </c>
      <c r="D5" s="21">
        <v>484.27339999999998</v>
      </c>
      <c r="E5" s="21">
        <v>800</v>
      </c>
      <c r="F5" s="21">
        <v>150</v>
      </c>
      <c r="G5" s="21">
        <v>480.38830000000002</v>
      </c>
      <c r="H5" s="21">
        <v>800</v>
      </c>
      <c r="I5" s="21">
        <v>150</v>
      </c>
      <c r="J5" s="21">
        <v>526.27319999999997</v>
      </c>
      <c r="K5" s="21">
        <v>800</v>
      </c>
      <c r="L5" s="21">
        <v>150</v>
      </c>
      <c r="M5" s="21">
        <v>609.52380000000005</v>
      </c>
      <c r="N5" s="21">
        <v>678.57140000000004</v>
      </c>
      <c r="O5" s="21">
        <v>500</v>
      </c>
      <c r="Q5" s="21">
        <v>4.4547020000000002</v>
      </c>
      <c r="R5" s="21">
        <v>3.6193110000000002</v>
      </c>
      <c r="S5" s="21">
        <v>13.33544</v>
      </c>
      <c r="T5" s="21">
        <v>67</v>
      </c>
    </row>
    <row r="6" spans="2:20">
      <c r="B6" s="12" t="s">
        <v>32</v>
      </c>
      <c r="C6" s="4"/>
      <c r="D6" s="21">
        <v>4.4547020000000002</v>
      </c>
      <c r="E6" s="21">
        <v>95</v>
      </c>
      <c r="F6" s="21">
        <v>0.1</v>
      </c>
      <c r="G6" s="21">
        <v>3.6193110000000002</v>
      </c>
      <c r="H6" s="21">
        <v>9.9</v>
      </c>
      <c r="I6" s="21">
        <v>0.1</v>
      </c>
      <c r="J6" s="21">
        <v>13.33544</v>
      </c>
      <c r="K6" s="21">
        <v>46</v>
      </c>
      <c r="L6" s="21">
        <v>10</v>
      </c>
      <c r="M6" s="21">
        <v>67</v>
      </c>
      <c r="N6" s="21">
        <v>95</v>
      </c>
      <c r="O6" s="21">
        <v>50</v>
      </c>
      <c r="Q6" s="21">
        <v>14.046889999999999</v>
      </c>
      <c r="R6" s="21">
        <v>14.47739</v>
      </c>
      <c r="S6" s="21">
        <v>9.3680299999999992</v>
      </c>
      <c r="T6" s="21">
        <v>6.0536320000000003</v>
      </c>
    </row>
    <row r="7" spans="2:20" ht="15">
      <c r="B7" s="12" t="s">
        <v>33</v>
      </c>
      <c r="C7" s="4" t="s">
        <v>0</v>
      </c>
      <c r="D7" s="21">
        <v>14.046889999999999</v>
      </c>
      <c r="E7" s="21">
        <v>150.001</v>
      </c>
      <c r="F7" s="21">
        <v>0.40100000000000002</v>
      </c>
      <c r="G7" s="21">
        <v>14.47739</v>
      </c>
      <c r="H7" s="21">
        <v>150.001</v>
      </c>
      <c r="I7" s="21">
        <v>0.40100000000000002</v>
      </c>
      <c r="J7" s="21">
        <v>9.3680299999999992</v>
      </c>
      <c r="K7" s="21">
        <v>88.501000000000005</v>
      </c>
      <c r="L7" s="21">
        <v>0.83433330000000006</v>
      </c>
      <c r="M7" s="21">
        <v>6.0536320000000003</v>
      </c>
      <c r="N7" s="21">
        <v>8.0009999999999994</v>
      </c>
      <c r="O7" s="21">
        <v>3.0009999999999999</v>
      </c>
      <c r="Q7" s="21">
        <v>13.969189999999999</v>
      </c>
      <c r="R7" s="21">
        <v>14.41137</v>
      </c>
      <c r="S7" s="21">
        <v>9.1737800000000007</v>
      </c>
      <c r="T7" s="21">
        <v>3.3067631999999998</v>
      </c>
    </row>
    <row r="8" spans="2:20" ht="15">
      <c r="B8" s="12" t="s">
        <v>34</v>
      </c>
      <c r="C8" s="4" t="s">
        <v>0</v>
      </c>
      <c r="D8" s="21">
        <v>13.969189999999999</v>
      </c>
      <c r="E8" s="21">
        <v>150.001</v>
      </c>
      <c r="F8" s="21">
        <v>1E-3</v>
      </c>
      <c r="G8" s="21">
        <v>14.41137</v>
      </c>
      <c r="H8" s="21">
        <v>150.001</v>
      </c>
      <c r="I8" s="21">
        <v>1E-3</v>
      </c>
      <c r="J8" s="21">
        <v>9.1737800000000007</v>
      </c>
      <c r="K8" s="21">
        <v>88.501000000000005</v>
      </c>
      <c r="L8" s="21">
        <v>1E-3</v>
      </c>
      <c r="M8" s="21">
        <v>3.3067631999999998</v>
      </c>
      <c r="N8" s="21">
        <v>4.2867139999999999</v>
      </c>
      <c r="O8" s="21">
        <v>2.6325789999999998</v>
      </c>
      <c r="Q8" s="21">
        <v>7.8698900000000002E-2</v>
      </c>
      <c r="R8" s="21">
        <v>6.7022700000000004E-2</v>
      </c>
      <c r="S8" s="21">
        <v>0.19525039999999999</v>
      </c>
      <c r="T8" s="21">
        <v>2.7478669999999998</v>
      </c>
    </row>
    <row r="9" spans="2:20" ht="15">
      <c r="B9" s="12" t="s">
        <v>35</v>
      </c>
      <c r="C9" s="4" t="s">
        <v>0</v>
      </c>
      <c r="D9" s="21">
        <v>7.8698900000000002E-2</v>
      </c>
      <c r="E9" s="21">
        <v>56.250999999999998</v>
      </c>
      <c r="F9" s="21">
        <v>1E-3</v>
      </c>
      <c r="G9" s="21">
        <v>6.7022700000000004E-2</v>
      </c>
      <c r="H9" s="21">
        <v>56.250999999999998</v>
      </c>
      <c r="I9" s="21">
        <v>1E-3</v>
      </c>
      <c r="J9" s="21">
        <v>0.19525039999999999</v>
      </c>
      <c r="K9" s="21">
        <v>32.000999999999998</v>
      </c>
      <c r="L9" s="21">
        <v>1E-3</v>
      </c>
      <c r="M9" s="21">
        <v>2.7478669999999998</v>
      </c>
      <c r="N9" s="21">
        <v>4.5273159999999999</v>
      </c>
      <c r="O9" s="21">
        <v>1E-3</v>
      </c>
      <c r="Q9" s="21">
        <v>58.363999999999997</v>
      </c>
      <c r="R9" s="21">
        <v>56.999270000000003</v>
      </c>
      <c r="S9" s="21">
        <v>73.788910000000001</v>
      </c>
      <c r="T9" s="21">
        <v>35.000999999999998</v>
      </c>
    </row>
    <row r="10" spans="2:20" ht="15">
      <c r="B10" s="12" t="s">
        <v>36</v>
      </c>
      <c r="C10" s="4" t="s">
        <v>0</v>
      </c>
      <c r="D10" s="21">
        <v>58.363999999999997</v>
      </c>
      <c r="E10" s="21">
        <v>236.22319999999999</v>
      </c>
      <c r="F10" s="21">
        <v>1E-3</v>
      </c>
      <c r="G10" s="21">
        <v>56.999270000000003</v>
      </c>
      <c r="H10" s="21">
        <v>236.22319999999999</v>
      </c>
      <c r="I10" s="21">
        <v>1E-3</v>
      </c>
      <c r="J10" s="21">
        <v>73.788910000000001</v>
      </c>
      <c r="K10" s="21">
        <v>236.22319999999999</v>
      </c>
      <c r="L10" s="21">
        <v>1E-3</v>
      </c>
      <c r="M10" s="21">
        <v>35.000999999999998</v>
      </c>
      <c r="N10" s="21">
        <v>55.000999999999998</v>
      </c>
      <c r="O10" s="21">
        <v>1E-3</v>
      </c>
      <c r="Q10" s="21">
        <v>245.65629999999999</v>
      </c>
      <c r="R10" s="21">
        <v>245.13839999999999</v>
      </c>
      <c r="S10" s="21">
        <v>251.31630000000001</v>
      </c>
      <c r="T10" s="21">
        <v>248.0634</v>
      </c>
    </row>
    <row r="11" spans="2:20" ht="15">
      <c r="B11" s="12" t="s">
        <v>37</v>
      </c>
      <c r="C11" s="4"/>
      <c r="D11" s="21">
        <v>245.65629999999999</v>
      </c>
      <c r="E11" s="21">
        <v>568.66769999999997</v>
      </c>
      <c r="F11" s="21">
        <v>83.600999999999999</v>
      </c>
      <c r="G11" s="21">
        <v>245.13839999999999</v>
      </c>
      <c r="H11" s="21">
        <v>568.66769999999997</v>
      </c>
      <c r="I11" s="21">
        <v>83.600999999999999</v>
      </c>
      <c r="J11" s="21">
        <v>251.31630000000001</v>
      </c>
      <c r="K11" s="21">
        <v>568.66769999999997</v>
      </c>
      <c r="L11" s="21">
        <v>83.600999999999999</v>
      </c>
      <c r="M11" s="21">
        <v>248.0634</v>
      </c>
      <c r="N11" s="21">
        <v>301.07240000000002</v>
      </c>
      <c r="O11" s="21">
        <v>186.80099999999999</v>
      </c>
      <c r="Q11" s="21">
        <v>1.7229190000000001</v>
      </c>
      <c r="R11" s="21">
        <v>1.6111819999999999</v>
      </c>
      <c r="S11" s="21">
        <v>2.931209</v>
      </c>
      <c r="T11" s="21">
        <v>5.242165</v>
      </c>
    </row>
    <row r="12" spans="2:20">
      <c r="B12" s="13" t="s">
        <v>38</v>
      </c>
      <c r="C12" s="4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Q12" s="21">
        <v>0.7544187</v>
      </c>
      <c r="R12" s="21">
        <v>0.74928070000000002</v>
      </c>
      <c r="S12" s="21">
        <v>0.80990669999999998</v>
      </c>
      <c r="T12" s="21">
        <v>0.93333330000000003</v>
      </c>
    </row>
    <row r="13" spans="2:20" ht="15">
      <c r="B13" s="12" t="s">
        <v>39</v>
      </c>
      <c r="C13" s="4" t="s">
        <v>0</v>
      </c>
      <c r="D13" s="21">
        <v>1.7229190000000001</v>
      </c>
      <c r="E13" s="21">
        <v>15</v>
      </c>
      <c r="F13" s="21">
        <v>6.6666699999999995E-2</v>
      </c>
      <c r="G13" s="21">
        <v>1.6111819999999999</v>
      </c>
      <c r="H13" s="21">
        <v>11.578950000000001</v>
      </c>
      <c r="I13" s="21">
        <v>6.6666699999999995E-2</v>
      </c>
      <c r="J13" s="21">
        <v>2.931209</v>
      </c>
      <c r="K13" s="21">
        <v>15</v>
      </c>
      <c r="L13" s="21">
        <v>0.27500000000000002</v>
      </c>
      <c r="M13" s="21">
        <v>5.242165</v>
      </c>
      <c r="N13" s="21">
        <v>5.555555</v>
      </c>
      <c r="O13" s="21">
        <v>4.6153849999999998</v>
      </c>
      <c r="Q13" s="21">
        <v>0.66559959999999996</v>
      </c>
      <c r="R13" s="21">
        <v>0.67663079999999998</v>
      </c>
      <c r="S13" s="21">
        <v>0.54745829999999995</v>
      </c>
      <c r="T13" s="21">
        <v>4.6457600000000002E-2</v>
      </c>
    </row>
    <row r="14" spans="2:20">
      <c r="B14" s="12" t="s">
        <v>40</v>
      </c>
      <c r="C14" s="4" t="s">
        <v>0</v>
      </c>
      <c r="D14" s="21">
        <v>0.7544187</v>
      </c>
      <c r="E14" s="21">
        <v>3</v>
      </c>
      <c r="F14" s="21">
        <v>0</v>
      </c>
      <c r="G14" s="21">
        <v>0.74928070000000002</v>
      </c>
      <c r="H14" s="21">
        <v>3</v>
      </c>
      <c r="I14" s="21">
        <v>0</v>
      </c>
      <c r="J14" s="21">
        <v>0.80990669999999998</v>
      </c>
      <c r="K14" s="21">
        <v>3</v>
      </c>
      <c r="L14" s="21">
        <v>0</v>
      </c>
      <c r="M14" s="21">
        <v>0.93333330000000003</v>
      </c>
      <c r="N14" s="21">
        <v>1</v>
      </c>
      <c r="O14" s="21">
        <v>0.8</v>
      </c>
      <c r="Q14" s="21">
        <v>1.3727199999999999</v>
      </c>
      <c r="R14" s="21">
        <v>1.3823719999999999</v>
      </c>
      <c r="S14" s="21">
        <v>1.2686360000000001</v>
      </c>
      <c r="T14" s="21">
        <v>1</v>
      </c>
    </row>
    <row r="15" spans="2:20">
      <c r="B15" s="12" t="s">
        <v>41</v>
      </c>
      <c r="C15" s="4" t="s">
        <v>0</v>
      </c>
      <c r="D15" s="21">
        <v>0.66559959999999996</v>
      </c>
      <c r="E15" s="21">
        <v>1</v>
      </c>
      <c r="F15" s="21">
        <v>1.49401E-2</v>
      </c>
      <c r="G15" s="21">
        <v>0.67663079999999998</v>
      </c>
      <c r="H15" s="21">
        <v>1</v>
      </c>
      <c r="I15" s="21">
        <v>1.49401E-2</v>
      </c>
      <c r="J15" s="21">
        <v>0.54745829999999995</v>
      </c>
      <c r="K15" s="21">
        <v>1</v>
      </c>
      <c r="L15" s="21">
        <v>1.49401E-2</v>
      </c>
      <c r="M15" s="21">
        <v>4.6457600000000002E-2</v>
      </c>
      <c r="N15" s="21">
        <v>8.5972900000000005E-2</v>
      </c>
      <c r="O15" s="21">
        <v>2.4128699999999999E-2</v>
      </c>
      <c r="Q15" s="21">
        <v>55.754559999999998</v>
      </c>
      <c r="R15" s="21">
        <v>55.735509999999998</v>
      </c>
      <c r="S15" s="21">
        <v>55.962029999999999</v>
      </c>
      <c r="T15" s="21">
        <v>56</v>
      </c>
    </row>
    <row r="16" spans="2:20">
      <c r="B16" s="12" t="s">
        <v>42</v>
      </c>
      <c r="C16" s="4"/>
      <c r="D16" s="21">
        <v>1.3727199999999999</v>
      </c>
      <c r="E16" s="21">
        <v>2</v>
      </c>
      <c r="F16" s="21">
        <v>1</v>
      </c>
      <c r="G16" s="21">
        <v>1.3823719999999999</v>
      </c>
      <c r="H16" s="21">
        <v>2</v>
      </c>
      <c r="I16" s="21">
        <v>1</v>
      </c>
      <c r="J16" s="21">
        <v>1.2686360000000001</v>
      </c>
      <c r="K16" s="21">
        <v>2</v>
      </c>
      <c r="L16" s="21">
        <v>1</v>
      </c>
      <c r="M16" s="21">
        <v>1</v>
      </c>
      <c r="N16" s="21">
        <v>1</v>
      </c>
      <c r="O16" s="21">
        <v>1</v>
      </c>
      <c r="Q16" s="21">
        <v>6.3197599999999996</v>
      </c>
      <c r="R16" s="21">
        <v>6.3052809999999999</v>
      </c>
      <c r="S16" s="21">
        <v>6.4711670000000003</v>
      </c>
      <c r="T16" s="21">
        <v>8</v>
      </c>
    </row>
    <row r="17" spans="2:20">
      <c r="B17" s="12" t="s">
        <v>43</v>
      </c>
      <c r="C17" s="4"/>
      <c r="D17" s="21">
        <v>55.754559999999998</v>
      </c>
      <c r="E17" s="21">
        <v>89</v>
      </c>
      <c r="F17" s="21">
        <v>0</v>
      </c>
      <c r="G17" s="21">
        <v>55.735509999999998</v>
      </c>
      <c r="H17" s="21">
        <v>89</v>
      </c>
      <c r="I17" s="21">
        <v>0</v>
      </c>
      <c r="J17" s="21">
        <v>55.962029999999999</v>
      </c>
      <c r="K17" s="21">
        <v>84</v>
      </c>
      <c r="L17" s="21">
        <v>30</v>
      </c>
      <c r="M17" s="21">
        <v>56</v>
      </c>
      <c r="N17" s="21">
        <v>57</v>
      </c>
      <c r="O17" s="21">
        <v>55</v>
      </c>
      <c r="Q17" s="21">
        <v>6.9554000000000005E-2</v>
      </c>
      <c r="R17" s="21">
        <v>7.4392899999999998E-2</v>
      </c>
      <c r="S17" s="21">
        <v>1.68776E-2</v>
      </c>
      <c r="T17" s="21">
        <v>0</v>
      </c>
    </row>
    <row r="18" spans="2:20">
      <c r="B18" s="12" t="s">
        <v>44</v>
      </c>
      <c r="C18" s="4"/>
      <c r="D18" s="21">
        <v>6.3197599999999996</v>
      </c>
      <c r="E18" s="21">
        <v>15</v>
      </c>
      <c r="F18" s="21">
        <v>0</v>
      </c>
      <c r="G18" s="21">
        <v>6.3052809999999999</v>
      </c>
      <c r="H18" s="21">
        <v>15</v>
      </c>
      <c r="I18" s="21">
        <v>0</v>
      </c>
      <c r="J18" s="21">
        <v>6.4711670000000003</v>
      </c>
      <c r="K18" s="21">
        <v>15</v>
      </c>
      <c r="L18" s="21">
        <v>0</v>
      </c>
      <c r="M18" s="21">
        <v>8</v>
      </c>
      <c r="N18" s="21">
        <v>8</v>
      </c>
      <c r="O18" s="21">
        <v>8</v>
      </c>
      <c r="Q18" s="21">
        <v>4.2573850000000002</v>
      </c>
      <c r="R18" s="21">
        <v>4.2434789999999998</v>
      </c>
      <c r="S18" s="21">
        <v>4.4064699999999997</v>
      </c>
      <c r="T18" s="21">
        <v>5</v>
      </c>
    </row>
    <row r="19" spans="2:20">
      <c r="B19" s="12" t="s">
        <v>45</v>
      </c>
      <c r="C19" s="4" t="s">
        <v>0</v>
      </c>
      <c r="D19" s="21">
        <v>6.9554000000000005E-2</v>
      </c>
      <c r="E19" s="21">
        <v>1</v>
      </c>
      <c r="F19" s="21">
        <v>0</v>
      </c>
      <c r="G19" s="21">
        <v>7.4392899999999998E-2</v>
      </c>
      <c r="H19" s="21">
        <v>1</v>
      </c>
      <c r="I19" s="21">
        <v>0</v>
      </c>
      <c r="J19" s="21">
        <v>1.68776E-2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Q19" s="21">
        <v>0.21395790000000001</v>
      </c>
      <c r="R19" s="21">
        <v>0.2150842</v>
      </c>
      <c r="S19" s="21">
        <v>0.20253160000000001</v>
      </c>
      <c r="T19" s="21">
        <v>0</v>
      </c>
    </row>
    <row r="20" spans="2:20">
      <c r="B20" s="12" t="s">
        <v>46</v>
      </c>
      <c r="C20" s="4" t="s">
        <v>0</v>
      </c>
      <c r="D20" s="21">
        <v>4.2573850000000002</v>
      </c>
      <c r="E20" s="21">
        <v>5</v>
      </c>
      <c r="F20" s="21">
        <v>1</v>
      </c>
      <c r="G20" s="21">
        <v>4.2434789999999998</v>
      </c>
      <c r="H20" s="21">
        <v>5</v>
      </c>
      <c r="I20" s="21">
        <v>1</v>
      </c>
      <c r="J20" s="21">
        <v>4.4064699999999997</v>
      </c>
      <c r="K20" s="21">
        <v>5</v>
      </c>
      <c r="L20" s="21">
        <v>1</v>
      </c>
      <c r="M20" s="21">
        <v>5</v>
      </c>
      <c r="N20" s="21">
        <v>5</v>
      </c>
      <c r="O20" s="21">
        <v>5</v>
      </c>
      <c r="Q20" s="21">
        <v>87.720550000000003</v>
      </c>
      <c r="R20" s="21">
        <v>89.877110000000002</v>
      </c>
      <c r="S20" s="21">
        <v>64.380409999999998</v>
      </c>
      <c r="T20" s="21">
        <v>24.501000000000001</v>
      </c>
    </row>
    <row r="21" spans="2:20">
      <c r="B21" s="12" t="s">
        <v>47</v>
      </c>
      <c r="C21" s="4"/>
      <c r="D21" s="21">
        <v>0.21395790000000001</v>
      </c>
      <c r="E21" s="21">
        <v>1</v>
      </c>
      <c r="F21" s="21">
        <v>0</v>
      </c>
      <c r="G21" s="21">
        <v>0.2150842</v>
      </c>
      <c r="H21" s="21">
        <v>1</v>
      </c>
      <c r="I21" s="21">
        <v>0</v>
      </c>
      <c r="J21" s="21">
        <v>0.20253160000000001</v>
      </c>
      <c r="K21" s="21">
        <v>1</v>
      </c>
      <c r="L21" s="21">
        <v>0</v>
      </c>
      <c r="M21" s="21">
        <v>0</v>
      </c>
      <c r="N21" s="21">
        <v>0</v>
      </c>
      <c r="O21" s="21">
        <v>0</v>
      </c>
      <c r="Q21" s="22">
        <v>0.57788600000000001</v>
      </c>
      <c r="R21" s="22">
        <v>0.53308610000000001</v>
      </c>
      <c r="S21" s="22">
        <v>1.0707249999999999</v>
      </c>
      <c r="T21" s="22">
        <v>1E-3</v>
      </c>
    </row>
    <row r="22" spans="2:20">
      <c r="B22" s="13" t="s">
        <v>48</v>
      </c>
      <c r="C22" s="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20" ht="15">
      <c r="B23" s="12" t="s">
        <v>49</v>
      </c>
      <c r="C23" s="4" t="s">
        <v>0</v>
      </c>
      <c r="D23" s="21">
        <v>87.720550000000003</v>
      </c>
      <c r="E23" s="21">
        <v>375.00099999999998</v>
      </c>
      <c r="F23" s="21">
        <v>1E-3</v>
      </c>
      <c r="G23" s="21">
        <v>89.877110000000002</v>
      </c>
      <c r="H23" s="21">
        <v>375.00099999999998</v>
      </c>
      <c r="I23" s="21">
        <v>1E-3</v>
      </c>
      <c r="J23" s="21">
        <v>64.380409999999998</v>
      </c>
      <c r="K23" s="21">
        <v>310.00099999999998</v>
      </c>
      <c r="L23" s="21">
        <v>1E-3</v>
      </c>
      <c r="M23" s="21">
        <v>24.501000000000001</v>
      </c>
      <c r="N23" s="21">
        <v>37.500999999999998</v>
      </c>
      <c r="O23" s="21">
        <v>17.800999999999998</v>
      </c>
    </row>
    <row r="24" spans="2:20" ht="15">
      <c r="B24" s="14" t="s">
        <v>50</v>
      </c>
      <c r="C24" s="5" t="s">
        <v>0</v>
      </c>
      <c r="D24" s="22">
        <v>0.57788600000000001</v>
      </c>
      <c r="E24" s="22">
        <v>11.112109999999999</v>
      </c>
      <c r="F24" s="22">
        <v>1E-3</v>
      </c>
      <c r="G24" s="22">
        <v>0.53308610000000001</v>
      </c>
      <c r="H24" s="22">
        <v>11.112109999999999</v>
      </c>
      <c r="I24" s="22">
        <v>1E-3</v>
      </c>
      <c r="J24" s="22">
        <v>1.0707249999999999</v>
      </c>
      <c r="K24" s="22">
        <v>11.112109999999999</v>
      </c>
      <c r="L24" s="22">
        <v>1E-3</v>
      </c>
      <c r="M24" s="22">
        <v>1E-3</v>
      </c>
      <c r="N24" s="22">
        <v>1E-3</v>
      </c>
      <c r="O24" s="22">
        <v>1E-3</v>
      </c>
    </row>
    <row r="25" spans="2:20">
      <c r="C25" s="2"/>
      <c r="D25" s="1"/>
      <c r="E25" s="1"/>
      <c r="F25" s="18"/>
      <c r="G25" s="1"/>
      <c r="H25" s="1"/>
      <c r="I25" s="2"/>
      <c r="J25" s="18"/>
      <c r="K25" s="19"/>
      <c r="L25" s="1"/>
    </row>
    <row r="26" spans="2:20">
      <c r="C26" s="1"/>
      <c r="D26" s="1"/>
      <c r="E26" s="1"/>
      <c r="F26" s="18"/>
      <c r="G26" s="1"/>
      <c r="H26" s="1"/>
      <c r="I26" s="1"/>
      <c r="J26" s="18"/>
      <c r="K26" s="19"/>
      <c r="L26" s="1"/>
    </row>
    <row r="27" spans="2:20">
      <c r="C27" s="1"/>
      <c r="D27" s="1"/>
      <c r="E27" s="1"/>
      <c r="F27" s="18"/>
      <c r="G27" s="1"/>
      <c r="H27" s="1"/>
      <c r="I27" s="1"/>
      <c r="J27" s="18"/>
      <c r="K27" s="19"/>
      <c r="L27" s="1"/>
    </row>
    <row r="28" spans="2:20">
      <c r="C28" s="1"/>
      <c r="D28" s="1"/>
      <c r="E28" s="1"/>
      <c r="F28" s="18"/>
      <c r="G28" s="1"/>
      <c r="H28" s="1"/>
      <c r="I28" s="1"/>
      <c r="J28" s="18"/>
      <c r="K28" s="19"/>
      <c r="L28" s="1"/>
    </row>
    <row r="29" spans="2:20">
      <c r="C29" s="1"/>
      <c r="D29" s="1"/>
      <c r="E29" s="1"/>
      <c r="F29" s="18"/>
      <c r="G29" s="1"/>
      <c r="H29" s="1"/>
      <c r="I29" s="1"/>
      <c r="J29" s="18"/>
      <c r="K29" s="19"/>
      <c r="L29" s="1"/>
    </row>
    <row r="30" spans="2:20">
      <c r="C30" s="1"/>
      <c r="D30" s="1"/>
      <c r="E30" s="1"/>
      <c r="F30" s="18"/>
      <c r="G30" s="1"/>
      <c r="H30" s="1"/>
      <c r="I30" s="1"/>
      <c r="J30" s="18"/>
      <c r="K30" s="19"/>
      <c r="L30" s="1"/>
    </row>
    <row r="31" spans="2:20" ht="15">
      <c r="B31" s="55" t="s">
        <v>152</v>
      </c>
      <c r="C31" s="45"/>
      <c r="D31" s="45"/>
      <c r="E31" s="45"/>
      <c r="F31" s="45"/>
      <c r="G31" s="40"/>
      <c r="H31" s="1"/>
      <c r="I31" s="1"/>
      <c r="J31" s="18"/>
      <c r="K31" s="19"/>
      <c r="L31" s="1"/>
    </row>
    <row r="32" spans="2:20" ht="15">
      <c r="B32" s="47" t="s">
        <v>76</v>
      </c>
      <c r="C32" s="46" t="s">
        <v>77</v>
      </c>
      <c r="D32" s="46"/>
      <c r="E32" s="46" t="s">
        <v>78</v>
      </c>
      <c r="F32" s="46"/>
      <c r="G32" s="35"/>
      <c r="H32" s="1"/>
      <c r="I32" s="1"/>
      <c r="J32" s="18"/>
      <c r="K32" s="19"/>
      <c r="L32" s="1"/>
    </row>
    <row r="33" spans="2:12" ht="15">
      <c r="B33" s="48"/>
      <c r="C33" s="6" t="s">
        <v>86</v>
      </c>
      <c r="D33" s="10" t="s">
        <v>65</v>
      </c>
      <c r="E33" s="10" t="s">
        <v>64</v>
      </c>
      <c r="F33" s="10" t="s">
        <v>65</v>
      </c>
      <c r="G33" s="1"/>
      <c r="H33" s="1"/>
      <c r="I33" s="1"/>
      <c r="J33" s="18"/>
      <c r="K33" s="19"/>
      <c r="L33" s="1"/>
    </row>
    <row r="34" spans="2:12" ht="15">
      <c r="B34" s="9" t="s">
        <v>2</v>
      </c>
      <c r="C34" s="39" t="s">
        <v>136</v>
      </c>
      <c r="D34" s="39">
        <v>7.5558999999999999E-3</v>
      </c>
      <c r="E34" s="39">
        <v>1.9E-2</v>
      </c>
      <c r="F34" s="39">
        <v>1.37585E-2</v>
      </c>
      <c r="G34" s="19"/>
      <c r="H34" s="19">
        <v>0</v>
      </c>
      <c r="I34" s="1" t="s">
        <v>28</v>
      </c>
      <c r="J34" s="18"/>
      <c r="K34" s="19"/>
      <c r="L34" s="1"/>
    </row>
    <row r="35" spans="2:12" ht="15">
      <c r="B35" s="9" t="s">
        <v>3</v>
      </c>
      <c r="C35" s="39" t="s">
        <v>120</v>
      </c>
      <c r="D35" s="39">
        <v>1.4207E-3</v>
      </c>
      <c r="E35" s="39">
        <v>-2E-3</v>
      </c>
      <c r="F35" s="39">
        <v>2.3292999999999999E-3</v>
      </c>
      <c r="G35" s="19"/>
      <c r="H35" s="19">
        <v>0</v>
      </c>
      <c r="I35" s="1" t="s">
        <v>28</v>
      </c>
      <c r="J35" s="18"/>
      <c r="K35" s="19"/>
      <c r="L35" s="1"/>
    </row>
    <row r="36" spans="2:12" ht="15">
      <c r="B36" s="9" t="s">
        <v>4</v>
      </c>
      <c r="C36" s="39" t="s">
        <v>137</v>
      </c>
      <c r="D36" s="39">
        <v>4.1686399999999998E-2</v>
      </c>
      <c r="E36" s="39" t="s">
        <v>127</v>
      </c>
      <c r="F36" s="39">
        <v>4.4419800000000002E-2</v>
      </c>
      <c r="G36" s="19"/>
      <c r="H36" s="19">
        <v>4.9000000000000002E-2</v>
      </c>
      <c r="I36" s="25" t="s">
        <v>60</v>
      </c>
      <c r="J36" s="18"/>
      <c r="K36" s="19"/>
      <c r="L36" s="1" t="s">
        <v>135</v>
      </c>
    </row>
    <row r="37" spans="2:12" ht="15">
      <c r="B37" s="9" t="s">
        <v>5</v>
      </c>
      <c r="C37" s="39">
        <v>-1.2999999999999999E-2</v>
      </c>
      <c r="D37" s="39">
        <v>1.49049E-2</v>
      </c>
      <c r="E37" s="39" t="s">
        <v>128</v>
      </c>
      <c r="F37" s="39">
        <v>1.3877499999999999E-2</v>
      </c>
      <c r="G37" s="19"/>
      <c r="H37" s="19">
        <v>0.4</v>
      </c>
      <c r="I37" s="25"/>
      <c r="J37" s="18"/>
      <c r="K37" s="19"/>
    </row>
    <row r="38" spans="2:12" ht="15">
      <c r="B38" s="9" t="s">
        <v>6</v>
      </c>
      <c r="C38" s="39" t="s">
        <v>138</v>
      </c>
      <c r="D38" s="39">
        <v>1.0174000000000001E-2</v>
      </c>
      <c r="E38" s="39" t="s">
        <v>129</v>
      </c>
      <c r="F38" s="39">
        <v>1.12272E-2</v>
      </c>
      <c r="G38" s="19"/>
      <c r="H38" s="19">
        <v>0</v>
      </c>
      <c r="I38" s="25" t="s">
        <v>61</v>
      </c>
      <c r="J38" s="18"/>
      <c r="K38" s="19"/>
    </row>
    <row r="39" spans="2:12" ht="15">
      <c r="B39" s="9" t="s">
        <v>7</v>
      </c>
      <c r="C39" s="39" t="s">
        <v>139</v>
      </c>
      <c r="D39" s="39">
        <v>0.1624573</v>
      </c>
      <c r="E39" s="39" t="s">
        <v>130</v>
      </c>
      <c r="F39" s="39">
        <v>0.18060209999999999</v>
      </c>
      <c r="G39" s="19"/>
      <c r="H39" s="19">
        <v>0</v>
      </c>
      <c r="I39" s="25" t="s">
        <v>61</v>
      </c>
      <c r="J39" s="18"/>
      <c r="K39" s="19"/>
    </row>
    <row r="40" spans="2:12" ht="15">
      <c r="B40" s="9" t="s">
        <v>8</v>
      </c>
      <c r="C40" s="39">
        <v>0</v>
      </c>
      <c r="D40" s="39">
        <v>1.9032999999999999E-3</v>
      </c>
      <c r="E40" s="39">
        <v>-1E-3</v>
      </c>
      <c r="F40" s="39">
        <v>1.8092E-3</v>
      </c>
      <c r="G40" s="19"/>
      <c r="H40" s="19">
        <v>0.79900000000000004</v>
      </c>
      <c r="I40" s="1"/>
      <c r="J40" s="18"/>
      <c r="K40" s="19"/>
    </row>
    <row r="41" spans="2:12" ht="15">
      <c r="B41" s="9" t="s">
        <v>9</v>
      </c>
      <c r="C41" s="39" t="s">
        <v>140</v>
      </c>
      <c r="D41" s="39">
        <v>2.2315E-3</v>
      </c>
      <c r="E41" s="39" t="s">
        <v>131</v>
      </c>
      <c r="F41" s="39">
        <v>2.1662000000000001E-3</v>
      </c>
      <c r="G41" s="19"/>
      <c r="H41" s="19">
        <v>5.3999999999999999E-2</v>
      </c>
      <c r="I41" s="25" t="s">
        <v>126</v>
      </c>
      <c r="J41" s="18"/>
      <c r="K41" s="19"/>
    </row>
    <row r="42" spans="2:12" ht="15">
      <c r="B42" s="9" t="s">
        <v>10</v>
      </c>
      <c r="C42" s="39" t="s">
        <v>116</v>
      </c>
      <c r="D42" s="39">
        <v>4.7689999999999999E-4</v>
      </c>
      <c r="E42" s="39" t="s">
        <v>115</v>
      </c>
      <c r="F42" s="39">
        <v>5.7339999999999995E-4</v>
      </c>
      <c r="G42" s="19"/>
      <c r="H42" s="19">
        <v>0</v>
      </c>
      <c r="I42" s="25" t="s">
        <v>61</v>
      </c>
      <c r="J42" s="18"/>
      <c r="K42" s="19"/>
    </row>
    <row r="43" spans="2:12" ht="15">
      <c r="B43" s="9" t="s">
        <v>11</v>
      </c>
      <c r="C43" s="39" t="s">
        <v>141</v>
      </c>
      <c r="D43" s="39">
        <v>1.5347899999999999E-2</v>
      </c>
      <c r="E43" s="39">
        <v>-2.4E-2</v>
      </c>
      <c r="F43" s="39">
        <v>1.6801099999999999E-2</v>
      </c>
      <c r="G43" s="19"/>
      <c r="H43" s="19">
        <v>7.3999999999999996E-2</v>
      </c>
      <c r="I43" s="1" t="s">
        <v>72</v>
      </c>
      <c r="J43" s="18"/>
      <c r="K43" s="19"/>
    </row>
    <row r="44" spans="2:12" ht="15">
      <c r="B44" s="9" t="s">
        <v>12</v>
      </c>
      <c r="C44" s="39">
        <v>-1E-3</v>
      </c>
      <c r="D44" s="39">
        <v>2.1413000000000001E-3</v>
      </c>
      <c r="E44" s="39">
        <v>0</v>
      </c>
      <c r="F44" s="39">
        <v>2.1112000000000001E-3</v>
      </c>
      <c r="G44" s="19"/>
      <c r="H44" s="19">
        <v>0.57599999999999996</v>
      </c>
      <c r="I44" s="1"/>
      <c r="J44" s="18"/>
      <c r="K44" s="19"/>
    </row>
    <row r="45" spans="2:12" ht="15">
      <c r="B45" s="9" t="s">
        <v>13</v>
      </c>
      <c r="C45" s="39">
        <v>-2E-3</v>
      </c>
      <c r="D45" s="39">
        <v>7.6970000000000001E-4</v>
      </c>
      <c r="E45" s="39">
        <v>0</v>
      </c>
      <c r="F45" s="39">
        <v>8.3379999999999999E-4</v>
      </c>
      <c r="G45" s="19"/>
      <c r="H45" s="19">
        <v>3.5999999999999997E-2</v>
      </c>
      <c r="I45" s="1"/>
      <c r="J45" s="18"/>
      <c r="K45" s="19"/>
    </row>
    <row r="46" spans="2:12" ht="15">
      <c r="B46" s="9" t="s">
        <v>14</v>
      </c>
      <c r="C46" s="39" t="s">
        <v>142</v>
      </c>
      <c r="D46" s="39">
        <v>7.6471000000000004E-3</v>
      </c>
      <c r="E46" s="39" t="s">
        <v>132</v>
      </c>
      <c r="F46" s="39">
        <v>8.1096999999999992E-3</v>
      </c>
      <c r="G46" s="19"/>
      <c r="H46" s="19">
        <v>5.3999999999999999E-2</v>
      </c>
      <c r="I46" s="25" t="s">
        <v>126</v>
      </c>
      <c r="J46" s="18"/>
      <c r="K46" s="19"/>
    </row>
    <row r="47" spans="2:12" ht="15">
      <c r="B47" s="9" t="s">
        <v>15</v>
      </c>
      <c r="C47" s="39" t="s">
        <v>98</v>
      </c>
      <c r="D47" s="39">
        <v>5.9150000000000001E-4</v>
      </c>
      <c r="E47" s="39" t="s">
        <v>98</v>
      </c>
      <c r="F47" s="39">
        <v>5.6910000000000001E-4</v>
      </c>
      <c r="G47" s="19"/>
      <c r="H47" s="19">
        <v>0</v>
      </c>
      <c r="I47" s="25" t="s">
        <v>61</v>
      </c>
      <c r="J47" s="18"/>
      <c r="K47" s="19"/>
    </row>
    <row r="48" spans="2:12" ht="15">
      <c r="B48" s="9" t="s">
        <v>16</v>
      </c>
      <c r="C48" s="39" t="s">
        <v>131</v>
      </c>
      <c r="D48" s="39">
        <v>1.7541E-3</v>
      </c>
      <c r="E48" s="39" t="s">
        <v>131</v>
      </c>
      <c r="F48" s="39">
        <v>1.9099E-3</v>
      </c>
      <c r="G48" s="19"/>
      <c r="H48" s="19">
        <v>1E-3</v>
      </c>
      <c r="I48" s="25" t="s">
        <v>61</v>
      </c>
      <c r="J48" s="18"/>
      <c r="K48" s="19"/>
    </row>
    <row r="49" spans="2:11" ht="15">
      <c r="B49" s="9" t="s">
        <v>17</v>
      </c>
      <c r="C49" s="39" t="s">
        <v>131</v>
      </c>
      <c r="D49" s="39">
        <v>1.2283000000000001E-3</v>
      </c>
      <c r="E49" s="39">
        <v>-1E-3</v>
      </c>
      <c r="F49" s="39">
        <v>1.5436E-3</v>
      </c>
      <c r="G49" s="19"/>
      <c r="H49" s="19">
        <v>0</v>
      </c>
      <c r="I49" s="1" t="s">
        <v>28</v>
      </c>
      <c r="J49" s="18"/>
      <c r="K49" s="19"/>
    </row>
    <row r="50" spans="2:11" ht="15">
      <c r="B50" s="9" t="s">
        <v>18</v>
      </c>
      <c r="C50" s="39" t="s">
        <v>143</v>
      </c>
      <c r="D50" s="39">
        <v>1.1632999999999999E-3</v>
      </c>
      <c r="E50" s="39" t="s">
        <v>101</v>
      </c>
      <c r="F50" s="39">
        <v>1.1961000000000001E-3</v>
      </c>
      <c r="G50" s="19"/>
      <c r="H50" s="19">
        <v>0</v>
      </c>
      <c r="I50" s="25" t="s">
        <v>61</v>
      </c>
      <c r="J50" s="18"/>
      <c r="K50" s="19"/>
    </row>
    <row r="51" spans="2:11" ht="15">
      <c r="B51" s="9" t="s">
        <v>19</v>
      </c>
      <c r="C51" s="39" t="s">
        <v>144</v>
      </c>
      <c r="D51" s="39">
        <v>1.21394E-2</v>
      </c>
      <c r="E51" s="39" t="s">
        <v>133</v>
      </c>
      <c r="F51" s="39">
        <v>1.8535200000000002E-2</v>
      </c>
      <c r="G51" s="19"/>
      <c r="H51" s="19">
        <v>0</v>
      </c>
      <c r="I51" s="25" t="s">
        <v>61</v>
      </c>
      <c r="J51" s="18"/>
      <c r="K51" s="19"/>
    </row>
    <row r="52" spans="2:11" ht="15">
      <c r="B52" s="9" t="s">
        <v>20</v>
      </c>
      <c r="C52" s="39" t="s">
        <v>145</v>
      </c>
      <c r="D52" s="39">
        <v>3.1505000000000001E-3</v>
      </c>
      <c r="E52" s="39">
        <v>-8.0000000000000002E-3</v>
      </c>
      <c r="F52" s="39">
        <v>5.6480000000000002E-3</v>
      </c>
      <c r="G52" s="19"/>
      <c r="H52" s="19">
        <v>0</v>
      </c>
      <c r="I52" s="1" t="s">
        <v>28</v>
      </c>
      <c r="J52" s="18"/>
      <c r="K52" s="19"/>
    </row>
    <row r="53" spans="2:11" ht="15">
      <c r="B53" s="9" t="s">
        <v>21</v>
      </c>
      <c r="C53" s="39" t="s">
        <v>146</v>
      </c>
      <c r="D53" s="39">
        <v>6.9386999999999999E-3</v>
      </c>
      <c r="E53" s="39">
        <v>0.02</v>
      </c>
      <c r="F53" s="39">
        <v>1.30233E-2</v>
      </c>
      <c r="G53" s="19"/>
      <c r="H53" s="19">
        <v>0</v>
      </c>
      <c r="I53" s="1" t="s">
        <v>28</v>
      </c>
      <c r="J53" s="18"/>
      <c r="K53" s="19"/>
    </row>
    <row r="54" spans="2:11" ht="15">
      <c r="B54" s="9" t="s">
        <v>22</v>
      </c>
      <c r="C54" s="39" t="s">
        <v>116</v>
      </c>
      <c r="D54" s="39">
        <v>3.3540000000000002E-4</v>
      </c>
      <c r="E54" s="39">
        <v>0</v>
      </c>
      <c r="F54" s="39">
        <v>7.961E-4</v>
      </c>
      <c r="G54" s="19"/>
      <c r="H54" s="19">
        <v>0</v>
      </c>
      <c r="I54" s="1" t="s">
        <v>28</v>
      </c>
      <c r="J54" s="18"/>
      <c r="K54" s="19"/>
    </row>
    <row r="55" spans="2:11" ht="15">
      <c r="B55" s="9" t="s">
        <v>23</v>
      </c>
      <c r="C55" s="39" t="s">
        <v>147</v>
      </c>
      <c r="D55" s="39">
        <v>1.3004E-3</v>
      </c>
      <c r="E55" s="39">
        <v>2E-3</v>
      </c>
      <c r="F55" s="39">
        <v>2.7154000000000002E-3</v>
      </c>
      <c r="G55" s="19"/>
      <c r="H55" s="19">
        <v>1.2E-2</v>
      </c>
      <c r="I55" s="1" t="s">
        <v>29</v>
      </c>
      <c r="J55" s="18"/>
      <c r="K55" s="19"/>
    </row>
    <row r="56" spans="2:11" ht="15">
      <c r="B56" s="9" t="s">
        <v>24</v>
      </c>
      <c r="C56" s="39" t="s">
        <v>148</v>
      </c>
      <c r="D56" s="39">
        <v>1.21148E-2</v>
      </c>
      <c r="E56" s="39">
        <v>0</v>
      </c>
      <c r="F56" s="39">
        <v>2.3451400000000001E-2</v>
      </c>
      <c r="G56" s="19"/>
      <c r="H56" s="19">
        <v>3.3000000000000002E-2</v>
      </c>
      <c r="I56" s="1" t="s">
        <v>29</v>
      </c>
      <c r="J56" s="18"/>
      <c r="K56" s="19"/>
    </row>
    <row r="57" spans="2:11" ht="15">
      <c r="B57" s="9" t="s">
        <v>25</v>
      </c>
      <c r="C57" s="39">
        <v>-1E-3</v>
      </c>
      <c r="D57" s="39">
        <v>6.8133000000000004E-3</v>
      </c>
      <c r="E57" s="39">
        <v>-5.0000000000000001E-3</v>
      </c>
      <c r="F57" s="39">
        <v>6.3860999999999996E-3</v>
      </c>
      <c r="G57" s="19"/>
      <c r="H57" s="19">
        <v>0.87</v>
      </c>
      <c r="I57" s="1"/>
      <c r="J57" s="18"/>
      <c r="K57" s="19"/>
    </row>
    <row r="58" spans="2:11" ht="15">
      <c r="B58" s="9" t="s">
        <v>26</v>
      </c>
      <c r="C58" s="39" t="s">
        <v>149</v>
      </c>
      <c r="D58" s="39">
        <v>3.457E-3</v>
      </c>
      <c r="E58" s="39">
        <v>8.0000000000000002E-3</v>
      </c>
      <c r="F58" s="39">
        <v>5.9756999999999996E-3</v>
      </c>
      <c r="G58" s="19"/>
      <c r="H58" s="19">
        <v>0</v>
      </c>
      <c r="I58" s="1" t="s">
        <v>28</v>
      </c>
      <c r="J58" s="18"/>
      <c r="K58" s="19"/>
    </row>
    <row r="59" spans="2:11" ht="15">
      <c r="B59" s="9" t="s">
        <v>27</v>
      </c>
      <c r="C59" s="39" t="s">
        <v>150</v>
      </c>
      <c r="D59" s="39">
        <v>7.1907000000000004E-3</v>
      </c>
      <c r="E59" s="39">
        <v>6.0000000000000001E-3</v>
      </c>
      <c r="F59" s="39">
        <v>8.4568000000000004E-3</v>
      </c>
      <c r="G59" s="19"/>
      <c r="H59" s="19">
        <v>5.0000000000000001E-3</v>
      </c>
      <c r="I59" s="1" t="s">
        <v>28</v>
      </c>
      <c r="J59" s="18"/>
      <c r="K59" s="19"/>
    </row>
    <row r="60" spans="2:11" ht="15">
      <c r="B60" s="9" t="s">
        <v>79</v>
      </c>
      <c r="C60" s="39" t="s">
        <v>151</v>
      </c>
      <c r="D60" s="39">
        <v>0.43671959999999999</v>
      </c>
      <c r="E60" s="39" t="s">
        <v>134</v>
      </c>
      <c r="F60" s="39">
        <v>0.49996800000000002</v>
      </c>
      <c r="H60" s="19"/>
      <c r="I60" t="s">
        <v>28</v>
      </c>
      <c r="J60" s="18"/>
      <c r="K60" s="19"/>
    </row>
    <row r="61" spans="2:11" ht="15">
      <c r="B61" s="9" t="s">
        <v>80</v>
      </c>
      <c r="C61" s="54">
        <v>8497</v>
      </c>
      <c r="D61" s="54"/>
      <c r="E61" s="54">
        <v>8497</v>
      </c>
      <c r="F61" s="54"/>
      <c r="G61" s="37"/>
    </row>
    <row r="62" spans="2:11" ht="15">
      <c r="B62" s="9" t="s">
        <v>81</v>
      </c>
      <c r="C62" s="54" t="s">
        <v>74</v>
      </c>
      <c r="D62" s="54"/>
      <c r="E62" s="54" t="s">
        <v>82</v>
      </c>
      <c r="F62" s="54"/>
    </row>
    <row r="63" spans="2:11" ht="15">
      <c r="B63" s="9" t="s">
        <v>83</v>
      </c>
      <c r="C63" s="54" t="s">
        <v>82</v>
      </c>
      <c r="D63" s="54"/>
      <c r="E63" s="54" t="s">
        <v>82</v>
      </c>
      <c r="F63" s="54"/>
    </row>
    <row r="64" spans="2:11" ht="15">
      <c r="B64" s="9" t="s">
        <v>84</v>
      </c>
      <c r="C64" s="54" t="s">
        <v>82</v>
      </c>
      <c r="D64" s="54"/>
      <c r="E64" s="54" t="s">
        <v>74</v>
      </c>
      <c r="F64" s="54"/>
    </row>
    <row r="65" spans="2:6" ht="15">
      <c r="B65" s="9" t="s">
        <v>73</v>
      </c>
      <c r="C65" s="56">
        <v>0.29730000000000001</v>
      </c>
      <c r="D65" s="56"/>
      <c r="E65" s="56">
        <v>0.20119999999999999</v>
      </c>
      <c r="F65" s="56"/>
    </row>
    <row r="66" spans="2:6" ht="15">
      <c r="B66" s="10" t="s">
        <v>85</v>
      </c>
      <c r="C66" s="53" t="s">
        <v>74</v>
      </c>
      <c r="D66" s="53"/>
      <c r="E66" s="53">
        <v>0</v>
      </c>
      <c r="F66" s="53"/>
    </row>
  </sheetData>
  <mergeCells count="23">
    <mergeCell ref="B1:O1"/>
    <mergeCell ref="B2:B3"/>
    <mergeCell ref="C2:C3"/>
    <mergeCell ref="D2:F2"/>
    <mergeCell ref="G2:I2"/>
    <mergeCell ref="J2:L2"/>
    <mergeCell ref="M2:O2"/>
    <mergeCell ref="C66:D66"/>
    <mergeCell ref="E66:F66"/>
    <mergeCell ref="E61:F61"/>
    <mergeCell ref="B31:F31"/>
    <mergeCell ref="C63:D63"/>
    <mergeCell ref="E63:F63"/>
    <mergeCell ref="C64:D64"/>
    <mergeCell ref="E64:F64"/>
    <mergeCell ref="C65:D65"/>
    <mergeCell ref="E65:F65"/>
    <mergeCell ref="B32:B33"/>
    <mergeCell ref="C32:D32"/>
    <mergeCell ref="E32:F32"/>
    <mergeCell ref="C61:D61"/>
    <mergeCell ref="C62:D62"/>
    <mergeCell ref="E62:F6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3AE0-2A71-4F7B-AD6E-A33692F8B7CC}">
  <dimension ref="C4:T70"/>
  <sheetViews>
    <sheetView zoomScale="70" zoomScaleNormal="70" workbookViewId="0">
      <selection activeCell="F38" activeCellId="1" sqref="D38:D63 F38:F63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12.75" bestFit="1" customWidth="1"/>
    <col min="7" max="7" width="9.375" bestFit="1" customWidth="1"/>
    <col min="8" max="8" width="6.375" bestFit="1" customWidth="1"/>
    <col min="9" max="10" width="7.5" bestFit="1" customWidth="1"/>
    <col min="11" max="11" width="6.375" bestFit="1" customWidth="1"/>
    <col min="12" max="13" width="7.5" bestFit="1" customWidth="1"/>
  </cols>
  <sheetData>
    <row r="4" spans="3:20" ht="15.75">
      <c r="C4" s="60" t="s">
        <v>153</v>
      </c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3:20">
      <c r="C5" s="49" t="s">
        <v>51</v>
      </c>
      <c r="D5" s="49"/>
      <c r="E5" s="52" t="s">
        <v>52</v>
      </c>
      <c r="F5" s="52"/>
      <c r="G5" s="52"/>
      <c r="H5" s="52" t="s">
        <v>53</v>
      </c>
      <c r="I5" s="52"/>
      <c r="J5" s="52"/>
      <c r="K5" s="52" t="s">
        <v>54</v>
      </c>
      <c r="L5" s="52"/>
      <c r="M5" s="52"/>
    </row>
    <row r="6" spans="3:20">
      <c r="C6" s="57"/>
      <c r="D6" s="57"/>
      <c r="E6" s="20" t="s">
        <v>56</v>
      </c>
      <c r="F6" s="20" t="s">
        <v>57</v>
      </c>
      <c r="G6" s="20" t="s">
        <v>58</v>
      </c>
      <c r="H6" s="20" t="s">
        <v>56</v>
      </c>
      <c r="I6" s="20" t="s">
        <v>57</v>
      </c>
      <c r="J6" s="20" t="s">
        <v>58</v>
      </c>
      <c r="K6" s="20" t="s">
        <v>56</v>
      </c>
      <c r="L6" s="20" t="s">
        <v>57</v>
      </c>
      <c r="M6" s="20" t="s">
        <v>58</v>
      </c>
    </row>
    <row r="7" spans="3:20" ht="15">
      <c r="C7" s="13" t="s">
        <v>30</v>
      </c>
      <c r="D7" s="4"/>
      <c r="E7" s="9"/>
      <c r="F7" s="9"/>
      <c r="G7" s="9"/>
      <c r="H7" s="9"/>
      <c r="I7" s="9"/>
      <c r="J7" s="9"/>
      <c r="K7" s="9"/>
      <c r="L7" s="9"/>
      <c r="M7" s="9"/>
    </row>
    <row r="8" spans="3:20" ht="15">
      <c r="C8" s="12" t="s">
        <v>31</v>
      </c>
      <c r="D8" s="4" t="s">
        <v>0</v>
      </c>
      <c r="E8" s="16">
        <v>419.29090000000002</v>
      </c>
      <c r="F8" s="16">
        <v>600</v>
      </c>
      <c r="G8" s="16">
        <v>133.33330000000001</v>
      </c>
      <c r="H8" s="16">
        <v>418.43279999999999</v>
      </c>
      <c r="I8" s="16">
        <v>600</v>
      </c>
      <c r="J8" s="16">
        <v>133.33330000000001</v>
      </c>
      <c r="K8" s="16">
        <v>445.16840000000002</v>
      </c>
      <c r="L8" s="16">
        <v>600</v>
      </c>
      <c r="M8" s="16">
        <v>140</v>
      </c>
    </row>
    <row r="9" spans="3:20" ht="15">
      <c r="C9" s="12" t="s">
        <v>32</v>
      </c>
      <c r="D9" s="4"/>
      <c r="E9" s="16">
        <v>3.9512170000000002</v>
      </c>
      <c r="F9" s="16">
        <v>50</v>
      </c>
      <c r="G9" s="16">
        <v>0.2</v>
      </c>
      <c r="H9" s="16">
        <v>3.6358860000000002</v>
      </c>
      <c r="I9" s="16">
        <v>9.8000000000000007</v>
      </c>
      <c r="J9" s="16">
        <v>0.2</v>
      </c>
      <c r="K9" s="16">
        <v>12.711729999999999</v>
      </c>
      <c r="L9" s="16">
        <v>35</v>
      </c>
      <c r="M9" s="16">
        <v>10</v>
      </c>
    </row>
    <row r="10" spans="3:20" ht="15">
      <c r="C10" s="12" t="s">
        <v>33</v>
      </c>
      <c r="D10" s="4" t="s">
        <v>0</v>
      </c>
      <c r="E10" s="16">
        <v>10.84394</v>
      </c>
      <c r="F10" s="16">
        <v>100.001</v>
      </c>
      <c r="G10" s="16">
        <v>0.30099999999999999</v>
      </c>
      <c r="H10" s="16">
        <v>10.949529999999999</v>
      </c>
      <c r="I10" s="16">
        <v>100.001</v>
      </c>
      <c r="J10" s="16">
        <v>0.40100000000000002</v>
      </c>
      <c r="K10" s="16">
        <v>7.8402580000000004</v>
      </c>
      <c r="L10" s="16">
        <v>31.54862</v>
      </c>
      <c r="M10" s="16">
        <v>0.30099999999999999</v>
      </c>
      <c r="R10" s="16">
        <v>419.29090000000002</v>
      </c>
      <c r="S10" s="16">
        <v>418.43279999999999</v>
      </c>
      <c r="T10" s="16">
        <v>445.16840000000002</v>
      </c>
    </row>
    <row r="11" spans="3:20" ht="28.5">
      <c r="C11" s="12" t="s">
        <v>34</v>
      </c>
      <c r="D11" s="4" t="s">
        <v>0</v>
      </c>
      <c r="E11" s="16">
        <v>10.820180000000001</v>
      </c>
      <c r="F11" s="16">
        <v>100.001</v>
      </c>
      <c r="G11" s="16">
        <v>1E-3</v>
      </c>
      <c r="H11" s="16">
        <v>10.928610000000001</v>
      </c>
      <c r="I11" s="16">
        <v>100.001</v>
      </c>
      <c r="J11" s="16">
        <v>1E-3</v>
      </c>
      <c r="K11" s="16">
        <v>7.7798559999999997</v>
      </c>
      <c r="L11" s="16">
        <v>31.54862</v>
      </c>
      <c r="M11" s="16">
        <v>0.30099999999999999</v>
      </c>
      <c r="R11" s="16">
        <v>3.9512170000000002</v>
      </c>
      <c r="S11" s="16">
        <v>3.6358860000000002</v>
      </c>
      <c r="T11" s="16">
        <v>12.711729999999999</v>
      </c>
    </row>
    <row r="12" spans="3:20" ht="28.5">
      <c r="C12" s="12" t="s">
        <v>35</v>
      </c>
      <c r="D12" s="4" t="s">
        <v>0</v>
      </c>
      <c r="E12" s="16">
        <v>2.4755800000000001E-2</v>
      </c>
      <c r="F12" s="16">
        <v>30.001000000000001</v>
      </c>
      <c r="G12" s="16">
        <v>1E-3</v>
      </c>
      <c r="H12" s="16">
        <v>2.19162E-2</v>
      </c>
      <c r="I12" s="16">
        <v>30.001000000000001</v>
      </c>
      <c r="J12" s="16">
        <v>1E-3</v>
      </c>
      <c r="K12" s="16">
        <v>6.1401900000000002E-2</v>
      </c>
      <c r="L12" s="16">
        <v>2.0009999999999999</v>
      </c>
      <c r="M12" s="16">
        <v>1E-3</v>
      </c>
      <c r="R12" s="16">
        <v>10.84394</v>
      </c>
      <c r="S12" s="16">
        <v>10.949529999999999</v>
      </c>
      <c r="T12" s="16">
        <v>7.8402580000000004</v>
      </c>
    </row>
    <row r="13" spans="3:20" ht="28.5">
      <c r="C13" s="12" t="s">
        <v>36</v>
      </c>
      <c r="D13" s="4" t="s">
        <v>1</v>
      </c>
      <c r="E13" s="16">
        <v>132.48089999999999</v>
      </c>
      <c r="F13" s="16">
        <v>338.00099999999998</v>
      </c>
      <c r="G13" s="16">
        <v>1E-3</v>
      </c>
      <c r="H13" s="16">
        <v>132.02099999999999</v>
      </c>
      <c r="I13" s="16">
        <v>338.00099999999998</v>
      </c>
      <c r="J13" s="16">
        <v>1E-3</v>
      </c>
      <c r="K13" s="16">
        <v>145.47749999999999</v>
      </c>
      <c r="L13" s="16">
        <v>244.001</v>
      </c>
      <c r="M13" s="16">
        <v>30.001000000000001</v>
      </c>
      <c r="R13" s="16">
        <v>10.820180000000001</v>
      </c>
      <c r="S13" s="16">
        <v>10.928610000000001</v>
      </c>
      <c r="T13" s="16">
        <v>7.7798559999999997</v>
      </c>
    </row>
    <row r="14" spans="3:20" ht="28.5">
      <c r="C14" s="12" t="s">
        <v>37</v>
      </c>
      <c r="D14" s="4" t="s">
        <v>0</v>
      </c>
      <c r="E14" s="16">
        <v>299.45299999999997</v>
      </c>
      <c r="F14" s="16">
        <v>582.50099999999998</v>
      </c>
      <c r="G14" s="16">
        <v>105.001</v>
      </c>
      <c r="H14" s="16">
        <v>298.6046</v>
      </c>
      <c r="I14" s="16">
        <v>582.50099999999998</v>
      </c>
      <c r="J14" s="16">
        <v>105.001</v>
      </c>
      <c r="K14" s="16">
        <v>324.21620000000001</v>
      </c>
      <c r="L14" s="16">
        <v>582.50099999999998</v>
      </c>
      <c r="M14" s="16">
        <v>105.001</v>
      </c>
      <c r="R14" s="16">
        <v>2.4755800000000001E-2</v>
      </c>
      <c r="S14" s="16">
        <v>2.19162E-2</v>
      </c>
      <c r="T14" s="16">
        <v>6.1401900000000002E-2</v>
      </c>
    </row>
    <row r="15" spans="3:20" ht="15">
      <c r="C15" s="13" t="s">
        <v>38</v>
      </c>
      <c r="D15" s="4"/>
      <c r="E15" s="16"/>
      <c r="F15" s="16"/>
      <c r="G15" s="16"/>
      <c r="H15" s="16"/>
      <c r="I15" s="16"/>
      <c r="J15" s="16"/>
      <c r="K15" s="16"/>
      <c r="L15" s="16"/>
      <c r="M15" s="16"/>
      <c r="R15" s="16">
        <v>132.48089999999999</v>
      </c>
      <c r="S15" s="16">
        <v>132.02099999999999</v>
      </c>
      <c r="T15" s="16">
        <v>145.47749999999999</v>
      </c>
    </row>
    <row r="16" spans="3:20" ht="28.5">
      <c r="C16" s="12" t="s">
        <v>39</v>
      </c>
      <c r="D16" s="4" t="s">
        <v>0</v>
      </c>
      <c r="E16" s="16">
        <v>1.764966</v>
      </c>
      <c r="F16" s="16">
        <v>11.578950000000001</v>
      </c>
      <c r="G16" s="16">
        <v>0.12519279999999999</v>
      </c>
      <c r="H16" s="16">
        <v>1.714906</v>
      </c>
      <c r="I16" s="16">
        <v>11.578950000000001</v>
      </c>
      <c r="J16" s="16">
        <v>0.12519279999999999</v>
      </c>
      <c r="K16" s="16">
        <v>3.1691880000000001</v>
      </c>
      <c r="L16" s="16">
        <v>11.1</v>
      </c>
      <c r="M16" s="16">
        <v>0.1666667</v>
      </c>
      <c r="R16" s="16">
        <v>299.45299999999997</v>
      </c>
      <c r="S16" s="16">
        <v>298.6046</v>
      </c>
      <c r="T16" s="16">
        <v>324.21620000000001</v>
      </c>
    </row>
    <row r="17" spans="3:20" ht="15">
      <c r="C17" s="12" t="s">
        <v>40</v>
      </c>
      <c r="D17" s="4" t="s">
        <v>0</v>
      </c>
      <c r="E17" s="16">
        <v>0.75000219999999995</v>
      </c>
      <c r="F17" s="16">
        <v>3</v>
      </c>
      <c r="G17" s="16">
        <v>0</v>
      </c>
      <c r="H17" s="16">
        <v>0.74761979999999995</v>
      </c>
      <c r="I17" s="16">
        <v>3</v>
      </c>
      <c r="J17" s="16">
        <v>0</v>
      </c>
      <c r="K17" s="16">
        <v>0.81115000000000004</v>
      </c>
      <c r="L17" s="16">
        <v>2.5</v>
      </c>
      <c r="M17" s="16">
        <v>0</v>
      </c>
      <c r="R17" s="16">
        <v>1.764966</v>
      </c>
      <c r="S17" s="16">
        <v>1.714906</v>
      </c>
      <c r="T17" s="16">
        <v>3.1691880000000001</v>
      </c>
    </row>
    <row r="18" spans="3:20" ht="15">
      <c r="C18" s="12" t="s">
        <v>41</v>
      </c>
      <c r="D18" s="4" t="s">
        <v>0</v>
      </c>
      <c r="E18" s="16">
        <v>0.72036809999999996</v>
      </c>
      <c r="F18" s="16">
        <v>1</v>
      </c>
      <c r="G18" s="16">
        <v>4.7791899999999998E-2</v>
      </c>
      <c r="H18" s="16">
        <v>0.7245994</v>
      </c>
      <c r="I18" s="16">
        <v>1</v>
      </c>
      <c r="J18" s="16">
        <v>4.7791899999999998E-2</v>
      </c>
      <c r="K18" s="16">
        <v>0.60110620000000003</v>
      </c>
      <c r="L18" s="16">
        <v>1</v>
      </c>
      <c r="M18" s="16">
        <v>4.7791899999999998E-2</v>
      </c>
      <c r="R18" s="16">
        <v>0.75000219999999995</v>
      </c>
      <c r="S18" s="16">
        <v>0.74761979999999995</v>
      </c>
      <c r="T18" s="16">
        <v>0.81115000000000004</v>
      </c>
    </row>
    <row r="19" spans="3:20" ht="15">
      <c r="C19" s="12" t="s">
        <v>42</v>
      </c>
      <c r="D19" s="4" t="s">
        <v>0</v>
      </c>
      <c r="E19" s="16">
        <v>1.414229</v>
      </c>
      <c r="F19" s="16">
        <v>2</v>
      </c>
      <c r="G19" s="16">
        <v>0</v>
      </c>
      <c r="H19" s="16">
        <v>1.420004</v>
      </c>
      <c r="I19" s="16">
        <v>2</v>
      </c>
      <c r="J19" s="16">
        <v>0</v>
      </c>
      <c r="K19" s="16">
        <v>1.2513970000000001</v>
      </c>
      <c r="L19" s="16">
        <v>2</v>
      </c>
      <c r="M19" s="16">
        <v>1</v>
      </c>
      <c r="R19" s="16">
        <v>0.72036809999999996</v>
      </c>
      <c r="S19" s="16">
        <v>0.7245994</v>
      </c>
      <c r="T19" s="16">
        <v>0.60110620000000003</v>
      </c>
    </row>
    <row r="20" spans="3:20" ht="15">
      <c r="C20" s="12" t="s">
        <v>43</v>
      </c>
      <c r="D20" s="4"/>
      <c r="E20" s="16">
        <v>56.306379999999997</v>
      </c>
      <c r="F20" s="16">
        <v>461</v>
      </c>
      <c r="G20" s="16">
        <v>0</v>
      </c>
      <c r="H20" s="16">
        <v>56.357590000000002</v>
      </c>
      <c r="I20" s="16">
        <v>461</v>
      </c>
      <c r="J20" s="16">
        <v>0</v>
      </c>
      <c r="K20" s="16">
        <v>54.871510000000001</v>
      </c>
      <c r="L20" s="16">
        <v>76</v>
      </c>
      <c r="M20" s="16">
        <v>33</v>
      </c>
      <c r="R20" s="16">
        <v>1.414229</v>
      </c>
      <c r="S20" s="16">
        <v>1.420004</v>
      </c>
      <c r="T20" s="16">
        <v>1.2513970000000001</v>
      </c>
    </row>
    <row r="21" spans="3:20" ht="27">
      <c r="C21" s="12" t="s">
        <v>44</v>
      </c>
      <c r="D21" s="4" t="s">
        <v>0</v>
      </c>
      <c r="E21" s="16">
        <v>6.164371</v>
      </c>
      <c r="F21" s="16">
        <v>22</v>
      </c>
      <c r="G21" s="16">
        <v>0</v>
      </c>
      <c r="H21" s="16">
        <v>6.1312759999999997</v>
      </c>
      <c r="I21" s="16">
        <v>22</v>
      </c>
      <c r="J21" s="16">
        <v>0</v>
      </c>
      <c r="K21" s="16">
        <v>7.0949720000000003</v>
      </c>
      <c r="L21" s="16">
        <v>13</v>
      </c>
      <c r="M21" s="16">
        <v>0</v>
      </c>
      <c r="R21" s="16">
        <v>56.306379999999997</v>
      </c>
      <c r="S21" s="16">
        <v>56.357590000000002</v>
      </c>
      <c r="T21" s="16">
        <v>54.871510000000001</v>
      </c>
    </row>
    <row r="22" spans="3:20" ht="15">
      <c r="C22" s="12" t="s">
        <v>45</v>
      </c>
      <c r="D22" s="4" t="s">
        <v>0</v>
      </c>
      <c r="E22" s="16">
        <v>7.6618199999999997E-2</v>
      </c>
      <c r="F22" s="16">
        <v>1</v>
      </c>
      <c r="G22" s="16">
        <v>0</v>
      </c>
      <c r="H22" s="16">
        <v>7.9117000000000007E-2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R22" s="16">
        <v>6.164371</v>
      </c>
      <c r="S22" s="16">
        <v>6.1312759999999997</v>
      </c>
      <c r="T22" s="16">
        <v>7.0949720000000003</v>
      </c>
    </row>
    <row r="23" spans="3:20" ht="15">
      <c r="C23" s="12" t="s">
        <v>46</v>
      </c>
      <c r="D23" s="4" t="s">
        <v>0</v>
      </c>
      <c r="E23" s="16">
        <v>4.3019439999999998</v>
      </c>
      <c r="F23" s="16">
        <v>5</v>
      </c>
      <c r="G23" s="16">
        <v>1</v>
      </c>
      <c r="H23" s="16">
        <v>4.2971279999999998</v>
      </c>
      <c r="I23" s="16">
        <v>5</v>
      </c>
      <c r="J23" s="16">
        <v>1</v>
      </c>
      <c r="K23" s="16">
        <v>4.4469719999999997</v>
      </c>
      <c r="L23" s="16">
        <v>5</v>
      </c>
      <c r="M23" s="16">
        <v>1</v>
      </c>
      <c r="R23" s="16">
        <v>7.6618199999999997E-2</v>
      </c>
      <c r="S23" s="16">
        <v>7.9117000000000007E-2</v>
      </c>
      <c r="T23" s="16">
        <v>0</v>
      </c>
    </row>
    <row r="24" spans="3:20" ht="15">
      <c r="C24" s="12" t="s">
        <v>47</v>
      </c>
      <c r="D24" s="4"/>
      <c r="E24" s="16">
        <v>0.22570299999999999</v>
      </c>
      <c r="F24" s="16">
        <v>1</v>
      </c>
      <c r="G24" s="16">
        <v>0</v>
      </c>
      <c r="H24" s="16">
        <v>0.22582540000000001</v>
      </c>
      <c r="I24" s="16">
        <v>1</v>
      </c>
      <c r="J24" s="16">
        <v>0</v>
      </c>
      <c r="K24" s="16">
        <v>0.22346369999999999</v>
      </c>
      <c r="L24" s="16">
        <v>1</v>
      </c>
      <c r="M24" s="16">
        <v>0</v>
      </c>
      <c r="R24" s="16">
        <v>4.3019439999999998</v>
      </c>
      <c r="S24" s="16">
        <v>4.2971279999999998</v>
      </c>
      <c r="T24" s="16">
        <v>4.4469719999999997</v>
      </c>
    </row>
    <row r="25" spans="3:20" ht="15">
      <c r="C25" s="13" t="s">
        <v>48</v>
      </c>
      <c r="D25" s="23"/>
      <c r="E25" s="24"/>
      <c r="F25" s="24"/>
      <c r="G25" s="24"/>
      <c r="H25" s="24"/>
      <c r="I25" s="24"/>
      <c r="J25" s="24"/>
      <c r="K25" s="24"/>
      <c r="L25" s="24"/>
      <c r="M25" s="24"/>
      <c r="R25" s="16">
        <v>0.22570299999999999</v>
      </c>
      <c r="S25" s="16">
        <v>0.22582540000000001</v>
      </c>
      <c r="T25" s="16">
        <v>0.22346369999999999</v>
      </c>
    </row>
    <row r="26" spans="3:20" ht="28.5">
      <c r="C26" s="12" t="s">
        <v>49</v>
      </c>
      <c r="D26" s="4" t="s">
        <v>0</v>
      </c>
      <c r="E26" s="16">
        <v>109.4924</v>
      </c>
      <c r="F26" s="16">
        <v>441.00099999999998</v>
      </c>
      <c r="G26" s="16">
        <v>1E-3</v>
      </c>
      <c r="H26" s="16">
        <v>110.1692</v>
      </c>
      <c r="I26" s="16">
        <v>441.00099999999998</v>
      </c>
      <c r="J26" s="16">
        <v>1E-3</v>
      </c>
      <c r="K26" s="16">
        <v>90.649760000000001</v>
      </c>
      <c r="L26" s="16">
        <v>441.00099999999998</v>
      </c>
      <c r="M26" s="16">
        <v>1E-3</v>
      </c>
      <c r="R26" s="16">
        <v>109.4924</v>
      </c>
      <c r="S26" s="16">
        <v>110.1692</v>
      </c>
      <c r="T26" s="16">
        <v>90.649760000000001</v>
      </c>
    </row>
    <row r="27" spans="3:20" ht="28.5">
      <c r="C27" s="14" t="s">
        <v>50</v>
      </c>
      <c r="D27" s="5" t="s">
        <v>0</v>
      </c>
      <c r="E27" s="22">
        <v>0.75844219999999996</v>
      </c>
      <c r="F27" s="22">
        <v>11.53946</v>
      </c>
      <c r="G27" s="22">
        <v>1E-3</v>
      </c>
      <c r="H27" s="22">
        <v>0.72281550000000006</v>
      </c>
      <c r="I27" s="22">
        <v>11.53946</v>
      </c>
      <c r="J27" s="22">
        <v>1E-3</v>
      </c>
      <c r="K27" s="22">
        <v>1.7815179999999999</v>
      </c>
      <c r="L27" s="22">
        <v>11.53946</v>
      </c>
      <c r="M27" s="22">
        <v>1E-3</v>
      </c>
      <c r="R27" s="22">
        <v>0.75844219999999996</v>
      </c>
      <c r="S27" s="22">
        <v>0.72281550000000006</v>
      </c>
      <c r="T27" s="22">
        <v>1.7815179999999999</v>
      </c>
    </row>
    <row r="35" spans="3:11">
      <c r="C35" s="58" t="s">
        <v>201</v>
      </c>
      <c r="D35" s="58"/>
      <c r="E35" s="58"/>
      <c r="F35" s="58"/>
      <c r="G35" s="58"/>
    </row>
    <row r="36" spans="3:11">
      <c r="C36" s="49" t="s">
        <v>202</v>
      </c>
      <c r="D36" s="59" t="s">
        <v>203</v>
      </c>
      <c r="E36" s="59"/>
      <c r="F36" s="59" t="s">
        <v>204</v>
      </c>
      <c r="G36" s="59"/>
    </row>
    <row r="37" spans="3:11">
      <c r="C37" s="57"/>
      <c r="D37" s="20" t="s">
        <v>205</v>
      </c>
      <c r="E37" s="20" t="s">
        <v>206</v>
      </c>
      <c r="F37" s="20" t="s">
        <v>205</v>
      </c>
      <c r="G37" s="20" t="s">
        <v>206</v>
      </c>
    </row>
    <row r="38" spans="3:11" ht="15">
      <c r="C38" s="9" t="s">
        <v>2</v>
      </c>
      <c r="D38" s="41" t="s">
        <v>172</v>
      </c>
      <c r="E38" s="41">
        <v>1.08606E-2</v>
      </c>
      <c r="F38" s="42" t="s">
        <v>154</v>
      </c>
      <c r="G38" s="41">
        <v>1.2787400000000001E-2</v>
      </c>
      <c r="I38" s="25" t="s">
        <v>171</v>
      </c>
      <c r="J38" t="e">
        <f>ROUND(D38,3)</f>
        <v>#VALUE!</v>
      </c>
      <c r="K38" t="e">
        <f>J38&amp;I38</f>
        <v>#VALUE!</v>
      </c>
    </row>
    <row r="39" spans="3:11" ht="15">
      <c r="C39" s="9" t="s">
        <v>3</v>
      </c>
      <c r="D39" s="41" t="s">
        <v>160</v>
      </c>
      <c r="E39" s="41">
        <v>2.5948E-3</v>
      </c>
      <c r="F39" s="42" t="s">
        <v>155</v>
      </c>
      <c r="G39" s="41">
        <v>2.5668000000000002E-3</v>
      </c>
      <c r="I39" s="25" t="s">
        <v>171</v>
      </c>
      <c r="J39" t="e">
        <f t="shared" ref="J39:J64" si="0">ROUND(D39,3)</f>
        <v>#VALUE!</v>
      </c>
      <c r="K39" t="e">
        <f t="shared" ref="K39:K64" si="1">J39&amp;I39</f>
        <v>#VALUE!</v>
      </c>
    </row>
    <row r="40" spans="3:11" ht="15">
      <c r="C40" s="9" t="s">
        <v>4</v>
      </c>
      <c r="D40" s="41" t="s">
        <v>173</v>
      </c>
      <c r="E40" s="41">
        <v>7.5390600000000002E-2</v>
      </c>
      <c r="F40" s="42" t="s">
        <v>156</v>
      </c>
      <c r="G40" s="41">
        <v>6.28668E-2</v>
      </c>
      <c r="I40" s="25" t="s">
        <v>61</v>
      </c>
      <c r="J40" t="e">
        <f t="shared" si="0"/>
        <v>#VALUE!</v>
      </c>
      <c r="K40" t="e">
        <f t="shared" si="1"/>
        <v>#VALUE!</v>
      </c>
    </row>
    <row r="41" spans="3:11" ht="15">
      <c r="C41" s="9" t="s">
        <v>5</v>
      </c>
      <c r="D41" s="41" t="s">
        <v>174</v>
      </c>
      <c r="E41" s="41">
        <v>3.0745100000000001E-2</v>
      </c>
      <c r="F41" s="42" t="s">
        <v>157</v>
      </c>
      <c r="G41" s="41">
        <v>2.1926399999999999E-2</v>
      </c>
      <c r="I41" s="25" t="s">
        <v>60</v>
      </c>
      <c r="J41" t="e">
        <f t="shared" si="0"/>
        <v>#VALUE!</v>
      </c>
      <c r="K41" t="e">
        <f t="shared" si="1"/>
        <v>#VALUE!</v>
      </c>
    </row>
    <row r="42" spans="3:11" ht="15">
      <c r="C42" s="9" t="s">
        <v>6</v>
      </c>
      <c r="D42" s="41" t="s">
        <v>175</v>
      </c>
      <c r="E42" s="41">
        <v>2.1632200000000001E-2</v>
      </c>
      <c r="F42" s="42" t="s">
        <v>158</v>
      </c>
      <c r="G42" s="41">
        <v>1.6929E-2</v>
      </c>
      <c r="I42" s="25" t="s">
        <v>61</v>
      </c>
      <c r="J42" t="e">
        <f t="shared" si="0"/>
        <v>#VALUE!</v>
      </c>
      <c r="K42" t="e">
        <f t="shared" si="1"/>
        <v>#VALUE!</v>
      </c>
    </row>
    <row r="43" spans="3:11" ht="15">
      <c r="C43" s="9" t="s">
        <v>7</v>
      </c>
      <c r="D43" s="41" t="s">
        <v>176</v>
      </c>
      <c r="E43" s="41">
        <v>0.23511969999999999</v>
      </c>
      <c r="F43" s="42" t="s">
        <v>159</v>
      </c>
      <c r="G43" s="41">
        <v>0.18279629999999999</v>
      </c>
      <c r="I43" s="25" t="s">
        <v>61</v>
      </c>
      <c r="J43" t="e">
        <f t="shared" si="0"/>
        <v>#VALUE!</v>
      </c>
      <c r="K43" t="e">
        <f t="shared" si="1"/>
        <v>#VALUE!</v>
      </c>
    </row>
    <row r="44" spans="3:11" ht="15">
      <c r="C44" s="9" t="s">
        <v>8</v>
      </c>
      <c r="D44" s="41" t="s">
        <v>177</v>
      </c>
      <c r="E44" s="41">
        <v>3.4502999999999999E-3</v>
      </c>
      <c r="F44" s="42" t="s">
        <v>160</v>
      </c>
      <c r="G44" s="41">
        <v>3.0676000000000002E-3</v>
      </c>
      <c r="I44" s="25" t="s">
        <v>61</v>
      </c>
      <c r="J44" t="e">
        <f t="shared" si="0"/>
        <v>#VALUE!</v>
      </c>
      <c r="K44" t="e">
        <f t="shared" si="1"/>
        <v>#VALUE!</v>
      </c>
    </row>
    <row r="45" spans="3:11" ht="15">
      <c r="C45" s="9" t="s">
        <v>9</v>
      </c>
      <c r="D45" s="41" t="s">
        <v>97</v>
      </c>
      <c r="E45" s="41">
        <v>4.2864000000000001E-3</v>
      </c>
      <c r="F45" s="42" t="s">
        <v>93</v>
      </c>
      <c r="G45" s="41">
        <v>2.9255000000000001E-3</v>
      </c>
      <c r="I45" s="1"/>
      <c r="J45">
        <f t="shared" si="0"/>
        <v>1E-3</v>
      </c>
      <c r="K45" t="str">
        <f t="shared" si="1"/>
        <v>0.001</v>
      </c>
    </row>
    <row r="46" spans="3:11" ht="15">
      <c r="C46" s="9" t="s">
        <v>10</v>
      </c>
      <c r="D46" s="41" t="s">
        <v>95</v>
      </c>
      <c r="E46" s="41">
        <v>7.3349999999999999E-4</v>
      </c>
      <c r="F46" s="42" t="s">
        <v>161</v>
      </c>
      <c r="G46" s="41">
        <v>6.2480000000000001E-4</v>
      </c>
      <c r="I46" s="25" t="s">
        <v>171</v>
      </c>
      <c r="J46" t="e">
        <f t="shared" si="0"/>
        <v>#VALUE!</v>
      </c>
      <c r="K46" t="e">
        <f t="shared" si="1"/>
        <v>#VALUE!</v>
      </c>
    </row>
    <row r="47" spans="3:11" ht="15">
      <c r="C47" s="9" t="s">
        <v>11</v>
      </c>
      <c r="D47" s="41" t="s">
        <v>178</v>
      </c>
      <c r="E47" s="41">
        <v>2.2067E-2</v>
      </c>
      <c r="F47" s="42">
        <v>0</v>
      </c>
      <c r="G47" s="41">
        <v>1.6942800000000001E-2</v>
      </c>
      <c r="I47" s="25" t="s">
        <v>61</v>
      </c>
      <c r="J47" t="e">
        <f t="shared" si="0"/>
        <v>#VALUE!</v>
      </c>
      <c r="K47" t="e">
        <f t="shared" si="1"/>
        <v>#VALUE!</v>
      </c>
    </row>
    <row r="48" spans="3:11" ht="15">
      <c r="C48" s="9" t="s">
        <v>12</v>
      </c>
      <c r="D48" s="41" t="s">
        <v>179</v>
      </c>
      <c r="E48" s="41">
        <v>3.6464000000000002E-3</v>
      </c>
      <c r="F48" s="42" t="s">
        <v>162</v>
      </c>
      <c r="G48" s="41">
        <v>3.2260000000000001E-3</v>
      </c>
      <c r="I48" s="25" t="s">
        <v>61</v>
      </c>
      <c r="J48" t="e">
        <f t="shared" si="0"/>
        <v>#VALUE!</v>
      </c>
      <c r="K48" t="e">
        <f t="shared" si="1"/>
        <v>#VALUE!</v>
      </c>
    </row>
    <row r="49" spans="3:11" ht="15">
      <c r="C49" s="9" t="s">
        <v>13</v>
      </c>
      <c r="D49" s="41" t="s">
        <v>180</v>
      </c>
      <c r="E49" s="41">
        <v>1.5138E-3</v>
      </c>
      <c r="F49" s="42" t="s">
        <v>115</v>
      </c>
      <c r="G49" s="41">
        <v>1.1554E-3</v>
      </c>
      <c r="I49" s="25" t="s">
        <v>61</v>
      </c>
      <c r="J49" t="e">
        <f t="shared" si="0"/>
        <v>#VALUE!</v>
      </c>
      <c r="K49" t="e">
        <f t="shared" si="1"/>
        <v>#VALUE!</v>
      </c>
    </row>
    <row r="50" spans="3:11" ht="15">
      <c r="C50" s="9" t="s">
        <v>14</v>
      </c>
      <c r="D50" s="41" t="s">
        <v>181</v>
      </c>
      <c r="E50" s="41">
        <v>1.2840900000000001E-2</v>
      </c>
      <c r="F50" s="42" t="s">
        <v>163</v>
      </c>
      <c r="G50" s="41">
        <v>1.06415E-2</v>
      </c>
      <c r="I50" s="25" t="s">
        <v>61</v>
      </c>
      <c r="J50" t="e">
        <f t="shared" si="0"/>
        <v>#VALUE!</v>
      </c>
      <c r="K50" t="e">
        <f t="shared" si="1"/>
        <v>#VALUE!</v>
      </c>
    </row>
    <row r="51" spans="3:11" ht="15">
      <c r="C51" s="9" t="s">
        <v>15</v>
      </c>
      <c r="D51" s="41" t="s">
        <v>182</v>
      </c>
      <c r="E51" s="41">
        <v>9.9240000000000005E-4</v>
      </c>
      <c r="F51" s="42">
        <v>0</v>
      </c>
      <c r="G51" s="41">
        <v>6.8840000000000004E-4</v>
      </c>
      <c r="I51" s="25" t="s">
        <v>61</v>
      </c>
      <c r="J51" t="e">
        <f t="shared" si="0"/>
        <v>#VALUE!</v>
      </c>
      <c r="K51" t="e">
        <f t="shared" si="1"/>
        <v>#VALUE!</v>
      </c>
    </row>
    <row r="52" spans="3:11" ht="15">
      <c r="C52" s="9" t="s">
        <v>16</v>
      </c>
      <c r="D52" s="41" t="s">
        <v>183</v>
      </c>
      <c r="E52" s="41">
        <v>3.9525999999999997E-3</v>
      </c>
      <c r="F52" s="42" t="s">
        <v>164</v>
      </c>
      <c r="G52" s="41">
        <v>2.9359999999999998E-3</v>
      </c>
      <c r="I52" s="25" t="s">
        <v>61</v>
      </c>
      <c r="J52" t="e">
        <f t="shared" si="0"/>
        <v>#VALUE!</v>
      </c>
      <c r="K52" t="e">
        <f t="shared" si="1"/>
        <v>#VALUE!</v>
      </c>
    </row>
    <row r="53" spans="3:11" ht="15">
      <c r="C53" s="9" t="s">
        <v>17</v>
      </c>
      <c r="D53" s="41" t="s">
        <v>184</v>
      </c>
      <c r="E53" s="41">
        <v>1.7174E-3</v>
      </c>
      <c r="F53" s="42" t="s">
        <v>165</v>
      </c>
      <c r="G53" s="41">
        <v>1.3151E-3</v>
      </c>
      <c r="I53" s="25" t="s">
        <v>126</v>
      </c>
      <c r="J53" t="e">
        <f t="shared" si="0"/>
        <v>#VALUE!</v>
      </c>
      <c r="K53" t="e">
        <f t="shared" si="1"/>
        <v>#VALUE!</v>
      </c>
    </row>
    <row r="54" spans="3:11" ht="15">
      <c r="C54" s="9" t="s">
        <v>18</v>
      </c>
      <c r="D54" s="41" t="s">
        <v>120</v>
      </c>
      <c r="E54" s="41">
        <v>1.1839999999999999E-3</v>
      </c>
      <c r="F54" s="42">
        <v>0</v>
      </c>
      <c r="G54" s="41">
        <v>8.6720000000000005E-4</v>
      </c>
      <c r="I54" s="25" t="s">
        <v>61</v>
      </c>
      <c r="J54" t="e">
        <f t="shared" si="0"/>
        <v>#VALUE!</v>
      </c>
      <c r="K54" t="e">
        <f t="shared" si="1"/>
        <v>#VALUE!</v>
      </c>
    </row>
    <row r="55" spans="3:11" ht="15">
      <c r="C55" s="9" t="s">
        <v>19</v>
      </c>
      <c r="D55" s="41" t="s">
        <v>185</v>
      </c>
      <c r="E55" s="41">
        <v>1.5468600000000001E-2</v>
      </c>
      <c r="F55" s="42" t="s">
        <v>166</v>
      </c>
      <c r="G55" s="41">
        <v>1.5556E-2</v>
      </c>
      <c r="I55" s="25" t="s">
        <v>61</v>
      </c>
      <c r="J55" t="e">
        <f t="shared" si="0"/>
        <v>#VALUE!</v>
      </c>
      <c r="K55" t="e">
        <f t="shared" si="1"/>
        <v>#VALUE!</v>
      </c>
    </row>
    <row r="56" spans="3:11" ht="15">
      <c r="C56" s="9" t="s">
        <v>20</v>
      </c>
      <c r="D56" s="41" t="s">
        <v>186</v>
      </c>
      <c r="E56" s="41">
        <v>3.6405000000000001E-3</v>
      </c>
      <c r="F56" s="42" t="s">
        <v>124</v>
      </c>
      <c r="G56" s="41">
        <v>4.5065000000000001E-3</v>
      </c>
      <c r="I56" s="25" t="s">
        <v>61</v>
      </c>
      <c r="J56" t="e">
        <f t="shared" si="0"/>
        <v>#VALUE!</v>
      </c>
      <c r="K56" t="e">
        <f t="shared" si="1"/>
        <v>#VALUE!</v>
      </c>
    </row>
    <row r="57" spans="3:11" ht="15">
      <c r="C57" s="9" t="s">
        <v>21</v>
      </c>
      <c r="D57" s="41" t="s">
        <v>187</v>
      </c>
      <c r="E57" s="41">
        <v>7.6229999999999996E-3</v>
      </c>
      <c r="F57" s="42" t="s">
        <v>105</v>
      </c>
      <c r="G57" s="41">
        <v>9.8107000000000003E-3</v>
      </c>
      <c r="I57" s="25" t="s">
        <v>60</v>
      </c>
      <c r="J57" t="e">
        <f t="shared" si="0"/>
        <v>#VALUE!</v>
      </c>
      <c r="K57" t="e">
        <f t="shared" si="1"/>
        <v>#VALUE!</v>
      </c>
    </row>
    <row r="58" spans="3:11" ht="15">
      <c r="C58" s="9" t="s">
        <v>22</v>
      </c>
      <c r="D58" s="41" t="s">
        <v>188</v>
      </c>
      <c r="E58" s="41">
        <v>3.277E-4</v>
      </c>
      <c r="F58" s="42">
        <v>0</v>
      </c>
      <c r="G58" s="41">
        <v>2.9119999999999998E-4</v>
      </c>
      <c r="I58" s="25" t="s">
        <v>60</v>
      </c>
      <c r="J58" t="e">
        <f t="shared" si="0"/>
        <v>#VALUE!</v>
      </c>
      <c r="K58" t="e">
        <f t="shared" si="1"/>
        <v>#VALUE!</v>
      </c>
    </row>
    <row r="59" spans="3:11" ht="15">
      <c r="C59" s="9" t="s">
        <v>23</v>
      </c>
      <c r="D59" s="41" t="s">
        <v>189</v>
      </c>
      <c r="E59" s="41">
        <v>1.4182999999999999E-3</v>
      </c>
      <c r="F59" s="42" t="s">
        <v>167</v>
      </c>
      <c r="G59" s="41">
        <v>1.8814999999999999E-3</v>
      </c>
      <c r="I59" s="25" t="s">
        <v>60</v>
      </c>
      <c r="J59" t="e">
        <f t="shared" si="0"/>
        <v>#VALUE!</v>
      </c>
      <c r="K59" t="e">
        <f t="shared" si="1"/>
        <v>#VALUE!</v>
      </c>
    </row>
    <row r="60" spans="3:11" ht="15">
      <c r="C60" s="9" t="s">
        <v>24</v>
      </c>
      <c r="D60" s="41" t="s">
        <v>190</v>
      </c>
      <c r="E60" s="41">
        <v>1.41637E-2</v>
      </c>
      <c r="F60" s="42" t="s">
        <v>168</v>
      </c>
      <c r="G60" s="41">
        <v>2.00999E-2</v>
      </c>
      <c r="I60" s="25" t="s">
        <v>61</v>
      </c>
      <c r="J60" t="e">
        <f t="shared" si="0"/>
        <v>#VALUE!</v>
      </c>
      <c r="K60" t="e">
        <f t="shared" si="1"/>
        <v>#VALUE!</v>
      </c>
    </row>
    <row r="61" spans="3:11" ht="15">
      <c r="C61" s="9" t="s">
        <v>25</v>
      </c>
      <c r="D61" s="41" t="s">
        <v>191</v>
      </c>
      <c r="E61" s="41">
        <v>7.7129E-3</v>
      </c>
      <c r="F61" s="42" t="s">
        <v>97</v>
      </c>
      <c r="G61" s="41">
        <v>5.0328999999999999E-3</v>
      </c>
      <c r="I61" s="1"/>
      <c r="J61">
        <f t="shared" si="0"/>
        <v>-7.0000000000000001E-3</v>
      </c>
      <c r="K61" t="str">
        <f t="shared" si="1"/>
        <v>-0.007</v>
      </c>
    </row>
    <row r="62" spans="3:11" ht="15">
      <c r="C62" s="9" t="s">
        <v>26</v>
      </c>
      <c r="D62" s="41" t="s">
        <v>192</v>
      </c>
      <c r="E62" s="41">
        <v>3.9915999999999997E-3</v>
      </c>
      <c r="F62" s="42" t="s">
        <v>169</v>
      </c>
      <c r="G62" s="41">
        <v>4.6528000000000003E-3</v>
      </c>
      <c r="I62" s="25" t="s">
        <v>171</v>
      </c>
      <c r="J62" t="e">
        <f t="shared" si="0"/>
        <v>#VALUE!</v>
      </c>
      <c r="K62" t="e">
        <f t="shared" si="1"/>
        <v>#VALUE!</v>
      </c>
    </row>
    <row r="63" spans="3:11" ht="15">
      <c r="C63" s="9" t="s">
        <v>27</v>
      </c>
      <c r="D63" s="41" t="s">
        <v>179</v>
      </c>
      <c r="E63" s="41">
        <v>8.0047999999999994E-3</v>
      </c>
      <c r="F63" s="42" t="s">
        <v>158</v>
      </c>
      <c r="G63" s="41">
        <v>6.6557999999999999E-3</v>
      </c>
      <c r="I63" s="25" t="s">
        <v>61</v>
      </c>
      <c r="J63" t="e">
        <f t="shared" si="0"/>
        <v>#VALUE!</v>
      </c>
      <c r="K63" t="e">
        <f t="shared" si="1"/>
        <v>#VALUE!</v>
      </c>
    </row>
    <row r="64" spans="3:11" ht="15">
      <c r="C64" s="9" t="s">
        <v>194</v>
      </c>
      <c r="D64" s="41" t="s">
        <v>193</v>
      </c>
      <c r="E64" s="41">
        <v>0.63121459999999996</v>
      </c>
      <c r="F64" s="42" t="s">
        <v>170</v>
      </c>
      <c r="G64" s="41">
        <v>0.50203469999999994</v>
      </c>
      <c r="I64" t="s">
        <v>28</v>
      </c>
      <c r="J64" t="e">
        <f t="shared" si="0"/>
        <v>#VALUE!</v>
      </c>
      <c r="K64" t="e">
        <f t="shared" si="1"/>
        <v>#VALUE!</v>
      </c>
    </row>
    <row r="65" spans="3:7" ht="15">
      <c r="C65" s="9" t="s">
        <v>195</v>
      </c>
      <c r="D65" s="54">
        <v>5299</v>
      </c>
      <c r="E65" s="54"/>
      <c r="F65" s="54">
        <v>5299</v>
      </c>
      <c r="G65" s="54"/>
    </row>
    <row r="66" spans="3:7" ht="15">
      <c r="C66" s="9" t="s">
        <v>196</v>
      </c>
      <c r="D66" s="54" t="s">
        <v>74</v>
      </c>
      <c r="E66" s="54"/>
      <c r="F66" s="54" t="s">
        <v>197</v>
      </c>
      <c r="G66" s="54"/>
    </row>
    <row r="67" spans="3:7" ht="15">
      <c r="C67" s="9" t="s">
        <v>198</v>
      </c>
      <c r="D67" s="54" t="s">
        <v>197</v>
      </c>
      <c r="E67" s="54"/>
      <c r="F67" s="54" t="s">
        <v>197</v>
      </c>
      <c r="G67" s="54"/>
    </row>
    <row r="68" spans="3:7" ht="15">
      <c r="C68" s="9" t="s">
        <v>199</v>
      </c>
      <c r="D68" s="54" t="s">
        <v>197</v>
      </c>
      <c r="E68" s="54"/>
      <c r="F68" s="54" t="s">
        <v>74</v>
      </c>
      <c r="G68" s="54"/>
    </row>
    <row r="69" spans="3:7" ht="15">
      <c r="C69" s="9" t="s">
        <v>73</v>
      </c>
      <c r="D69" s="56">
        <v>0.56169999999999998</v>
      </c>
      <c r="E69" s="56"/>
      <c r="F69" s="56">
        <v>0.15210000000000001</v>
      </c>
      <c r="G69" s="56"/>
    </row>
    <row r="70" spans="3:7" ht="15">
      <c r="C70" s="10" t="s">
        <v>200</v>
      </c>
      <c r="D70" s="53" t="s">
        <v>74</v>
      </c>
      <c r="E70" s="53"/>
      <c r="F70" s="53">
        <v>0</v>
      </c>
      <c r="G70" s="53"/>
    </row>
  </sheetData>
  <autoFilter ref="F38:F64" xr:uid="{121D7533-072C-404B-8C30-DF64FCC38D0F}"/>
  <mergeCells count="22">
    <mergeCell ref="C4:M4"/>
    <mergeCell ref="C5:C6"/>
    <mergeCell ref="D5:D6"/>
    <mergeCell ref="E5:G5"/>
    <mergeCell ref="H5:J5"/>
    <mergeCell ref="K5:M5"/>
    <mergeCell ref="C35:G35"/>
    <mergeCell ref="C36:C37"/>
    <mergeCell ref="D36:E36"/>
    <mergeCell ref="F36:G36"/>
    <mergeCell ref="D65:E65"/>
    <mergeCell ref="F65:G65"/>
    <mergeCell ref="D69:E69"/>
    <mergeCell ref="F69:G69"/>
    <mergeCell ref="D70:E70"/>
    <mergeCell ref="F70:G70"/>
    <mergeCell ref="D66:E66"/>
    <mergeCell ref="F66:G66"/>
    <mergeCell ref="D67:E67"/>
    <mergeCell ref="F67:G67"/>
    <mergeCell ref="D68:E68"/>
    <mergeCell ref="F68:G6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F1AD-D829-48BB-A5CA-BD058DF7ACF1}">
  <dimension ref="C2:Y65"/>
  <sheetViews>
    <sheetView topLeftCell="A16" zoomScale="70" zoomScaleNormal="70" workbookViewId="0">
      <selection activeCell="F40" sqref="F40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8.75" bestFit="1" customWidth="1"/>
    <col min="7" max="7" width="9.375" bestFit="1" customWidth="1"/>
    <col min="8" max="8" width="10.5" bestFit="1" customWidth="1"/>
    <col min="9" max="9" width="9.5" bestFit="1" customWidth="1"/>
    <col min="10" max="10" width="10.5" bestFit="1" customWidth="1"/>
    <col min="11" max="11" width="11.625" bestFit="1" customWidth="1"/>
    <col min="12" max="12" width="9.5" bestFit="1" customWidth="1"/>
    <col min="13" max="16" width="10.5" bestFit="1" customWidth="1"/>
  </cols>
  <sheetData>
    <row r="2" spans="3:25" ht="15.75">
      <c r="C2" s="51" t="s">
        <v>62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3:25">
      <c r="C3" s="49" t="s">
        <v>51</v>
      </c>
      <c r="D3" s="49"/>
      <c r="E3" s="52" t="s">
        <v>52</v>
      </c>
      <c r="F3" s="52"/>
      <c r="G3" s="52"/>
      <c r="H3" s="52" t="s">
        <v>53</v>
      </c>
      <c r="I3" s="52"/>
      <c r="J3" s="52"/>
      <c r="K3" s="52" t="s">
        <v>54</v>
      </c>
      <c r="L3" s="52"/>
      <c r="M3" s="52"/>
      <c r="N3" s="52" t="s">
        <v>55</v>
      </c>
      <c r="O3" s="52"/>
      <c r="P3" s="52"/>
    </row>
    <row r="4" spans="3:25">
      <c r="C4" s="57"/>
      <c r="D4" s="57"/>
      <c r="E4" s="20" t="s">
        <v>56</v>
      </c>
      <c r="F4" s="20" t="s">
        <v>57</v>
      </c>
      <c r="G4" s="20" t="s">
        <v>58</v>
      </c>
      <c r="H4" s="20" t="s">
        <v>56</v>
      </c>
      <c r="I4" s="20" t="s">
        <v>57</v>
      </c>
      <c r="J4" s="20" t="s">
        <v>58</v>
      </c>
      <c r="K4" s="20" t="s">
        <v>56</v>
      </c>
      <c r="L4" s="20" t="s">
        <v>57</v>
      </c>
      <c r="M4" s="20" t="s">
        <v>58</v>
      </c>
      <c r="N4" s="20" t="s">
        <v>56</v>
      </c>
      <c r="O4" s="20" t="s">
        <v>57</v>
      </c>
      <c r="P4" s="20" t="s">
        <v>58</v>
      </c>
    </row>
    <row r="5" spans="3:25">
      <c r="C5" s="13" t="s">
        <v>30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3:25" ht="15.75">
      <c r="C6" s="12" t="s">
        <v>31</v>
      </c>
      <c r="D6" s="9" t="s">
        <v>0</v>
      </c>
      <c r="E6" s="16">
        <v>487.86009999999999</v>
      </c>
      <c r="F6" s="16">
        <v>1000</v>
      </c>
      <c r="G6" s="16">
        <v>250</v>
      </c>
      <c r="H6" s="16">
        <v>493.2448</v>
      </c>
      <c r="I6" s="16">
        <v>1000</v>
      </c>
      <c r="J6" s="16">
        <v>250</v>
      </c>
      <c r="K6" s="16">
        <v>463.2011</v>
      </c>
      <c r="L6" s="16">
        <v>1000</v>
      </c>
      <c r="M6" s="16">
        <v>250</v>
      </c>
      <c r="N6" s="26">
        <v>469.64409999999998</v>
      </c>
      <c r="O6" s="16">
        <v>757.57569999999998</v>
      </c>
      <c r="P6" s="16">
        <v>287.95440000000002</v>
      </c>
    </row>
    <row r="7" spans="3:25" ht="15">
      <c r="C7" s="12" t="s">
        <v>32</v>
      </c>
      <c r="D7" s="9"/>
      <c r="E7" s="16">
        <v>6.0674760000000001</v>
      </c>
      <c r="F7" s="16">
        <v>227</v>
      </c>
      <c r="G7" s="16">
        <v>0.1</v>
      </c>
      <c r="H7" s="16">
        <v>3.4609169999999998</v>
      </c>
      <c r="I7" s="16">
        <v>9.9</v>
      </c>
      <c r="J7" s="16">
        <v>0.1</v>
      </c>
      <c r="K7" s="16">
        <v>16.768840000000001</v>
      </c>
      <c r="L7" s="16">
        <v>49.6</v>
      </c>
      <c r="M7" s="16">
        <v>10</v>
      </c>
      <c r="N7" s="16">
        <v>80.436670000000007</v>
      </c>
      <c r="O7" s="16">
        <v>227</v>
      </c>
      <c r="P7" s="16">
        <v>50.7</v>
      </c>
    </row>
    <row r="8" spans="3:25" ht="15">
      <c r="C8" s="12" t="s">
        <v>33</v>
      </c>
      <c r="D8" s="9" t="s">
        <v>0</v>
      </c>
      <c r="E8" s="16">
        <v>19.626729999999998</v>
      </c>
      <c r="F8" s="16">
        <v>152</v>
      </c>
      <c r="G8" s="16">
        <v>1.2509999999999999</v>
      </c>
      <c r="H8" s="16">
        <v>21.568269999999998</v>
      </c>
      <c r="I8" s="16">
        <v>150</v>
      </c>
      <c r="J8" s="16">
        <v>1.2509999999999999</v>
      </c>
      <c r="K8" s="16">
        <v>10.822570000000001</v>
      </c>
      <c r="L8" s="16">
        <v>70</v>
      </c>
      <c r="M8" s="16">
        <v>1.2509999999999999</v>
      </c>
      <c r="N8" s="16">
        <v>8.439311</v>
      </c>
      <c r="O8" s="16">
        <v>75.658900000000003</v>
      </c>
      <c r="P8" s="16">
        <v>1.763115</v>
      </c>
    </row>
    <row r="9" spans="3:25" ht="28.5">
      <c r="C9" s="12" t="s">
        <v>34</v>
      </c>
      <c r="D9" s="9" t="s">
        <v>0</v>
      </c>
      <c r="E9" s="16">
        <v>20.911619999999999</v>
      </c>
      <c r="F9" s="16">
        <v>170</v>
      </c>
      <c r="G9" s="16">
        <v>1E-3</v>
      </c>
      <c r="H9" s="16">
        <v>23.173819999999999</v>
      </c>
      <c r="I9" s="16">
        <v>170</v>
      </c>
      <c r="J9" s="16">
        <v>0</v>
      </c>
      <c r="K9" s="16">
        <v>10.659079999999999</v>
      </c>
      <c r="L9" s="16">
        <v>70</v>
      </c>
      <c r="M9" s="16">
        <v>0</v>
      </c>
      <c r="N9" s="16">
        <v>7.5741050000000003</v>
      </c>
      <c r="O9" s="16">
        <v>74.343109999999996</v>
      </c>
      <c r="P9" s="16">
        <v>0.44152859999999999</v>
      </c>
      <c r="V9" s="16">
        <v>487.86009999999999</v>
      </c>
      <c r="W9" s="16">
        <v>493.2448</v>
      </c>
      <c r="X9" s="16">
        <v>463.2011</v>
      </c>
      <c r="Y9" s="26">
        <v>469.64409999999998</v>
      </c>
    </row>
    <row r="10" spans="3:25" ht="28.5">
      <c r="C10" s="12" t="s">
        <v>35</v>
      </c>
      <c r="D10" s="9"/>
      <c r="E10" s="16">
        <v>0.24107290000000001</v>
      </c>
      <c r="F10" s="16">
        <v>50</v>
      </c>
      <c r="G10" s="26">
        <v>0</v>
      </c>
      <c r="H10" s="16">
        <v>0.25503530000000002</v>
      </c>
      <c r="I10" s="16">
        <v>50</v>
      </c>
      <c r="J10" s="16">
        <v>0</v>
      </c>
      <c r="K10" s="16">
        <v>0.1644622</v>
      </c>
      <c r="L10" s="16">
        <v>35.644559999999998</v>
      </c>
      <c r="M10" s="16">
        <v>0</v>
      </c>
      <c r="N10" s="16">
        <v>0.86620560000000002</v>
      </c>
      <c r="O10" s="16">
        <v>3.2904740000000001</v>
      </c>
      <c r="P10" s="16">
        <v>0</v>
      </c>
      <c r="V10" s="16">
        <v>6.0674760000000001</v>
      </c>
      <c r="W10" s="16">
        <v>3.4609169999999998</v>
      </c>
      <c r="X10" s="16">
        <v>16.768840000000001</v>
      </c>
      <c r="Y10" s="16">
        <v>80.436670000000007</v>
      </c>
    </row>
    <row r="11" spans="3:25" ht="28.5">
      <c r="C11" s="12" t="s">
        <v>36</v>
      </c>
      <c r="D11" s="27" t="s">
        <v>60</v>
      </c>
      <c r="E11" s="16">
        <v>120.1058</v>
      </c>
      <c r="F11" s="16">
        <v>423.88159999999999</v>
      </c>
      <c r="G11" s="16">
        <v>1E-3</v>
      </c>
      <c r="H11" s="16">
        <v>119.1677</v>
      </c>
      <c r="I11" s="16">
        <v>423.88159999999999</v>
      </c>
      <c r="J11" s="16">
        <v>0</v>
      </c>
      <c r="K11" s="16">
        <v>124.17189999999999</v>
      </c>
      <c r="L11" s="16">
        <v>415.2552</v>
      </c>
      <c r="M11" s="16">
        <v>0</v>
      </c>
      <c r="N11" s="16">
        <v>135.4796</v>
      </c>
      <c r="O11" s="16">
        <v>258.46260000000001</v>
      </c>
      <c r="P11" s="16">
        <v>70.075069999999997</v>
      </c>
      <c r="V11" s="16">
        <v>19.626729999999998</v>
      </c>
      <c r="W11" s="16">
        <v>21.568269999999998</v>
      </c>
      <c r="X11" s="16">
        <v>10.822570000000001</v>
      </c>
      <c r="Y11" s="16">
        <v>8.439311</v>
      </c>
    </row>
    <row r="12" spans="3:25" ht="28.5">
      <c r="C12" s="12" t="s">
        <v>37</v>
      </c>
      <c r="D12" s="27" t="s">
        <v>61</v>
      </c>
      <c r="E12" s="16">
        <v>624.61559999999997</v>
      </c>
      <c r="F12" s="16">
        <v>840</v>
      </c>
      <c r="G12" s="16">
        <v>91.667659999999998</v>
      </c>
      <c r="H12" s="16">
        <v>330.46289999999999</v>
      </c>
      <c r="I12" s="16">
        <v>840</v>
      </c>
      <c r="J12" s="16">
        <v>91.667659999999998</v>
      </c>
      <c r="K12" s="16">
        <v>298.12079999999997</v>
      </c>
      <c r="L12" s="16">
        <v>840</v>
      </c>
      <c r="M12" s="16">
        <v>91.667659999999998</v>
      </c>
      <c r="N12" s="16">
        <v>289.8306</v>
      </c>
      <c r="O12" s="16">
        <v>430.74650000000003</v>
      </c>
      <c r="P12" s="16">
        <v>150.02070000000001</v>
      </c>
      <c r="V12" s="16">
        <v>20.911619999999999</v>
      </c>
      <c r="W12" s="16">
        <v>23.173819999999999</v>
      </c>
      <c r="X12" s="16">
        <v>10.659079999999999</v>
      </c>
      <c r="Y12" s="16">
        <v>7.5741050000000003</v>
      </c>
    </row>
    <row r="13" spans="3:25" ht="15.75">
      <c r="C13" s="13" t="s">
        <v>38</v>
      </c>
      <c r="D13" s="2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V13" s="16">
        <v>0.24107290000000001</v>
      </c>
      <c r="W13" s="16">
        <v>0.25503530000000002</v>
      </c>
      <c r="X13" s="16">
        <v>0.1644622</v>
      </c>
      <c r="Y13" s="16">
        <v>0.86620560000000002</v>
      </c>
    </row>
    <row r="14" spans="3:25" ht="28.5">
      <c r="C14" s="12" t="s">
        <v>39</v>
      </c>
      <c r="D14" s="9" t="s">
        <v>0</v>
      </c>
      <c r="E14" s="16">
        <v>1.096482</v>
      </c>
      <c r="F14" s="16">
        <v>69.691670000000002</v>
      </c>
      <c r="G14" s="16">
        <v>3.1790499999999999E-2</v>
      </c>
      <c r="H14" s="16">
        <v>0.90043870000000004</v>
      </c>
      <c r="I14" s="16">
        <v>8.5</v>
      </c>
      <c r="J14" s="16">
        <v>3.1790499999999999E-2</v>
      </c>
      <c r="K14" s="16">
        <v>1.903829</v>
      </c>
      <c r="L14" s="16">
        <v>14.1</v>
      </c>
      <c r="M14" s="16">
        <v>0.18181820000000001</v>
      </c>
      <c r="N14" s="16">
        <v>6.5583109999999998</v>
      </c>
      <c r="O14" s="16">
        <v>69.691670000000002</v>
      </c>
      <c r="P14" s="16">
        <v>0.53936170000000005</v>
      </c>
      <c r="V14" s="16">
        <v>120.1058</v>
      </c>
      <c r="W14" s="16">
        <v>119.1677</v>
      </c>
      <c r="X14" s="16">
        <v>124.17189999999999</v>
      </c>
      <c r="Y14" s="16">
        <v>135.4796</v>
      </c>
    </row>
    <row r="15" spans="3:25" ht="15.75">
      <c r="C15" s="12" t="s">
        <v>40</v>
      </c>
      <c r="D15" s="27" t="s">
        <v>60</v>
      </c>
      <c r="E15" s="16">
        <v>0.75029880000000004</v>
      </c>
      <c r="F15" s="16">
        <v>2.5</v>
      </c>
      <c r="G15" s="16">
        <v>0</v>
      </c>
      <c r="H15" s="16">
        <v>0.74519480000000005</v>
      </c>
      <c r="I15" s="16">
        <v>2.5</v>
      </c>
      <c r="J15" s="16">
        <v>0</v>
      </c>
      <c r="K15" s="16">
        <v>0.77197269999999996</v>
      </c>
      <c r="L15" s="16">
        <v>2.5</v>
      </c>
      <c r="M15" s="16">
        <v>0</v>
      </c>
      <c r="N15" s="16">
        <v>0.85777780000000003</v>
      </c>
      <c r="O15" s="16">
        <v>2</v>
      </c>
      <c r="P15" s="16">
        <v>0.5</v>
      </c>
      <c r="V15" s="16">
        <v>624.61559999999997</v>
      </c>
      <c r="W15" s="16">
        <v>330.46289999999999</v>
      </c>
      <c r="X15" s="16">
        <v>298.12079999999997</v>
      </c>
      <c r="Y15" s="16">
        <v>289.8306</v>
      </c>
    </row>
    <row r="16" spans="3:25" ht="15">
      <c r="C16" s="12" t="s">
        <v>41</v>
      </c>
      <c r="D16" s="9" t="s">
        <v>0</v>
      </c>
      <c r="E16" s="16">
        <v>0.71079720000000002</v>
      </c>
      <c r="F16" s="16">
        <v>1</v>
      </c>
      <c r="G16" s="16">
        <v>6.0012700000000002E-2</v>
      </c>
      <c r="H16" s="16">
        <v>0.74601700000000004</v>
      </c>
      <c r="I16" s="16">
        <v>1</v>
      </c>
      <c r="J16" s="16">
        <v>6.0012700000000002E-2</v>
      </c>
      <c r="K16" s="16">
        <v>0.55594969999999999</v>
      </c>
      <c r="L16" s="16">
        <v>1</v>
      </c>
      <c r="M16" s="16">
        <v>6.0012700000000002E-2</v>
      </c>
      <c r="N16" s="16">
        <v>0.24937309999999999</v>
      </c>
      <c r="O16" s="16">
        <v>0.85547890000000004</v>
      </c>
      <c r="P16" s="16">
        <v>6.0012700000000002E-2</v>
      </c>
      <c r="V16" s="16">
        <v>1.096482</v>
      </c>
      <c r="W16" s="16">
        <v>0.90043870000000004</v>
      </c>
      <c r="X16" s="16">
        <v>1.903829</v>
      </c>
      <c r="Y16" s="16">
        <v>6.5583109999999998</v>
      </c>
    </row>
    <row r="17" spans="3:25" ht="15.75">
      <c r="C17" s="12" t="s">
        <v>42</v>
      </c>
      <c r="D17" s="27" t="s">
        <v>61</v>
      </c>
      <c r="E17" s="16">
        <v>1.2285330000000001</v>
      </c>
      <c r="F17" s="16">
        <v>2</v>
      </c>
      <c r="G17" s="16">
        <v>1</v>
      </c>
      <c r="H17" s="16">
        <v>1.2539229999999999</v>
      </c>
      <c r="I17" s="16">
        <v>2</v>
      </c>
      <c r="J17" s="16">
        <v>1</v>
      </c>
      <c r="K17" s="16">
        <v>1.1149500000000001</v>
      </c>
      <c r="L17" s="16">
        <v>2</v>
      </c>
      <c r="M17" s="16">
        <v>1</v>
      </c>
      <c r="N17" s="16">
        <v>1</v>
      </c>
      <c r="O17" s="16">
        <v>1</v>
      </c>
      <c r="P17" s="16">
        <v>1</v>
      </c>
      <c r="V17" s="16">
        <v>0.75029880000000004</v>
      </c>
      <c r="W17" s="16">
        <v>0.74519480000000005</v>
      </c>
      <c r="X17" s="16">
        <v>0.77197269999999996</v>
      </c>
      <c r="Y17" s="16">
        <v>0.85777780000000003</v>
      </c>
    </row>
    <row r="18" spans="3:25" ht="15.75">
      <c r="C18" s="12" t="s">
        <v>43</v>
      </c>
      <c r="D18" s="27" t="s">
        <v>61</v>
      </c>
      <c r="E18" s="16">
        <v>56.835880000000003</v>
      </c>
      <c r="F18" s="16">
        <v>365</v>
      </c>
      <c r="G18" s="16">
        <v>0</v>
      </c>
      <c r="H18" s="16">
        <v>57.408279999999998</v>
      </c>
      <c r="I18" s="16">
        <v>365</v>
      </c>
      <c r="J18" s="16">
        <v>0</v>
      </c>
      <c r="K18" s="16">
        <v>54.866210000000002</v>
      </c>
      <c r="L18" s="16">
        <v>90</v>
      </c>
      <c r="M18" s="16">
        <v>0</v>
      </c>
      <c r="N18" s="16">
        <v>50.366669999999999</v>
      </c>
      <c r="O18" s="16">
        <v>65</v>
      </c>
      <c r="P18" s="16">
        <v>39</v>
      </c>
      <c r="V18" s="16">
        <v>0.71079720000000002</v>
      </c>
      <c r="W18" s="16">
        <v>0.74601700000000004</v>
      </c>
      <c r="X18" s="16">
        <v>0.55594969999999999</v>
      </c>
      <c r="Y18" s="16">
        <v>0.24937309999999999</v>
      </c>
    </row>
    <row r="19" spans="3:25" ht="27">
      <c r="C19" s="12" t="s">
        <v>44</v>
      </c>
      <c r="D19" s="27" t="s">
        <v>60</v>
      </c>
      <c r="E19" s="16">
        <v>5.9806970000000002</v>
      </c>
      <c r="F19" s="16">
        <v>15</v>
      </c>
      <c r="G19" s="16">
        <v>0</v>
      </c>
      <c r="H19" s="16">
        <v>5.9713200000000004</v>
      </c>
      <c r="I19" s="16">
        <v>15</v>
      </c>
      <c r="J19" s="16">
        <v>0</v>
      </c>
      <c r="K19" s="16">
        <v>6.047739</v>
      </c>
      <c r="L19" s="16">
        <v>13</v>
      </c>
      <c r="M19" s="16">
        <v>0</v>
      </c>
      <c r="N19" s="16">
        <v>4.7333299999999996</v>
      </c>
      <c r="O19" s="16">
        <v>8</v>
      </c>
      <c r="P19" s="16">
        <v>3</v>
      </c>
      <c r="V19" s="16">
        <v>1.2285330000000001</v>
      </c>
      <c r="W19" s="16">
        <v>1.2539229999999999</v>
      </c>
      <c r="X19" s="16">
        <v>1.1149500000000001</v>
      </c>
      <c r="Y19" s="16">
        <v>1</v>
      </c>
    </row>
    <row r="20" spans="3:25" ht="15.75">
      <c r="C20" s="12" t="s">
        <v>45</v>
      </c>
      <c r="D20" s="27" t="s">
        <v>61</v>
      </c>
      <c r="E20" s="16">
        <v>7.3441300000000001E-2</v>
      </c>
      <c r="F20" s="16">
        <v>1</v>
      </c>
      <c r="G20" s="16">
        <v>0</v>
      </c>
      <c r="H20" s="16">
        <v>6.9805199999999998E-2</v>
      </c>
      <c r="I20" s="16">
        <v>1</v>
      </c>
      <c r="J20" s="16">
        <v>0</v>
      </c>
      <c r="K20" s="16">
        <v>8.6668339999999996E-2</v>
      </c>
      <c r="L20" s="16">
        <v>1</v>
      </c>
      <c r="M20" s="16">
        <v>0</v>
      </c>
      <c r="N20" s="16">
        <v>0.26666699999999999</v>
      </c>
      <c r="O20" s="16">
        <v>1</v>
      </c>
      <c r="P20" s="16">
        <v>0</v>
      </c>
      <c r="V20" s="16">
        <v>56.835880000000003</v>
      </c>
      <c r="W20" s="16">
        <v>57.408279999999998</v>
      </c>
      <c r="X20" s="16">
        <v>54.866210000000002</v>
      </c>
      <c r="Y20" s="16">
        <v>50.366669999999999</v>
      </c>
    </row>
    <row r="21" spans="3:25" ht="15.75">
      <c r="C21" s="12" t="s">
        <v>46</v>
      </c>
      <c r="D21" s="27" t="s">
        <v>61</v>
      </c>
      <c r="E21" s="16">
        <v>4.1080540000000001</v>
      </c>
      <c r="F21" s="16">
        <v>5</v>
      </c>
      <c r="G21" s="16">
        <v>1</v>
      </c>
      <c r="H21" s="16">
        <v>4.076975</v>
      </c>
      <c r="I21" s="16">
        <v>5</v>
      </c>
      <c r="J21" s="16">
        <v>1</v>
      </c>
      <c r="K21" s="16">
        <v>4.2437189999999996</v>
      </c>
      <c r="L21" s="16">
        <v>5</v>
      </c>
      <c r="M21" s="16">
        <v>1</v>
      </c>
      <c r="N21" s="16">
        <v>4.5666669999999998</v>
      </c>
      <c r="O21" s="16">
        <v>5</v>
      </c>
      <c r="P21" s="16">
        <v>4</v>
      </c>
      <c r="V21" s="16">
        <v>5.9806970000000002</v>
      </c>
      <c r="W21" s="16">
        <v>5.9713200000000004</v>
      </c>
      <c r="X21" s="16">
        <v>6.047739</v>
      </c>
      <c r="Y21" s="16">
        <v>4.7333299999999996</v>
      </c>
    </row>
    <row r="22" spans="3:25" ht="15">
      <c r="C22" s="12" t="s">
        <v>47</v>
      </c>
      <c r="D22" s="9"/>
      <c r="E22" s="16">
        <v>0.17683599999999999</v>
      </c>
      <c r="F22" s="16">
        <v>1</v>
      </c>
      <c r="G22" s="16">
        <v>0</v>
      </c>
      <c r="H22" s="16">
        <v>0.17762449999999999</v>
      </c>
      <c r="I22" s="16">
        <v>1</v>
      </c>
      <c r="J22" s="16">
        <v>0</v>
      </c>
      <c r="K22" s="16">
        <v>0.17148240000000001</v>
      </c>
      <c r="L22" s="16">
        <v>1</v>
      </c>
      <c r="M22" s="16">
        <v>0</v>
      </c>
      <c r="N22" s="16">
        <v>0.26666699999999999</v>
      </c>
      <c r="O22" s="16">
        <v>1</v>
      </c>
      <c r="P22" s="16">
        <v>0</v>
      </c>
      <c r="V22" s="16">
        <v>7.3441300000000001E-2</v>
      </c>
      <c r="W22" s="16">
        <v>6.9805199999999998E-2</v>
      </c>
      <c r="X22" s="16">
        <v>8.6668339999999996E-2</v>
      </c>
      <c r="Y22" s="16">
        <v>0.26666699999999999</v>
      </c>
    </row>
    <row r="23" spans="3:25" ht="15">
      <c r="C23" s="13" t="s">
        <v>48</v>
      </c>
      <c r="D23" s="9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V23" s="16">
        <v>4.1080540000000001</v>
      </c>
      <c r="W23" s="16">
        <v>4.076975</v>
      </c>
      <c r="X23" s="16">
        <v>4.2437189999999996</v>
      </c>
      <c r="Y23" s="16">
        <v>4.5666669999999998</v>
      </c>
    </row>
    <row r="24" spans="3:25" ht="28.5">
      <c r="C24" s="12" t="s">
        <v>49</v>
      </c>
      <c r="D24" s="9" t="s">
        <v>0</v>
      </c>
      <c r="E24" s="16">
        <v>118.6384</v>
      </c>
      <c r="F24" s="16">
        <v>554</v>
      </c>
      <c r="G24" s="16">
        <v>0</v>
      </c>
      <c r="H24" s="16">
        <v>123.313</v>
      </c>
      <c r="I24" s="16">
        <v>554</v>
      </c>
      <c r="J24" s="16">
        <v>0</v>
      </c>
      <c r="K24" s="16">
        <v>98.456500000000005</v>
      </c>
      <c r="L24" s="16">
        <v>554</v>
      </c>
      <c r="M24" s="16">
        <v>0</v>
      </c>
      <c r="N24" s="16">
        <v>37.805790000000002</v>
      </c>
      <c r="O24" s="16">
        <v>159.49600000000001</v>
      </c>
      <c r="P24" s="16">
        <v>4.1496490000000001</v>
      </c>
      <c r="V24" s="16">
        <v>0.17683599999999999</v>
      </c>
      <c r="W24" s="16">
        <v>0.17762449999999999</v>
      </c>
      <c r="X24" s="16">
        <v>0.17148240000000001</v>
      </c>
      <c r="Y24" s="16">
        <v>0.26666699999999999</v>
      </c>
    </row>
    <row r="25" spans="3:25" ht="28.5">
      <c r="C25" s="14" t="s">
        <v>50</v>
      </c>
      <c r="D25" s="28" t="s">
        <v>60</v>
      </c>
      <c r="E25" s="17">
        <v>0.78735270000000002</v>
      </c>
      <c r="F25" s="17">
        <v>19</v>
      </c>
      <c r="G25" s="17">
        <v>0</v>
      </c>
      <c r="H25" s="17">
        <v>0.82066070000000002</v>
      </c>
      <c r="I25" s="17">
        <v>19</v>
      </c>
      <c r="J25" s="17">
        <v>0</v>
      </c>
      <c r="K25" s="17">
        <v>0.63585650000000005</v>
      </c>
      <c r="L25" s="17">
        <v>19</v>
      </c>
      <c r="M25" s="17">
        <v>0</v>
      </c>
      <c r="N25" s="17">
        <v>0.61967510000000003</v>
      </c>
      <c r="O25" s="17">
        <v>3.5542989999999999</v>
      </c>
      <c r="P25" s="17">
        <v>0</v>
      </c>
      <c r="V25" s="16">
        <v>118.6384</v>
      </c>
      <c r="W25" s="16">
        <v>123.313</v>
      </c>
      <c r="X25" s="16">
        <v>98.456500000000005</v>
      </c>
      <c r="Y25" s="16">
        <v>37.805790000000002</v>
      </c>
    </row>
    <row r="26" spans="3:25" ht="15">
      <c r="V26" s="17">
        <v>0.78735270000000002</v>
      </c>
      <c r="W26" s="17">
        <v>0.82066070000000002</v>
      </c>
      <c r="X26" s="17">
        <v>0.63585650000000005</v>
      </c>
      <c r="Y26" s="17">
        <v>0.61967510000000003</v>
      </c>
    </row>
    <row r="29" spans="3:25">
      <c r="C29" s="61" t="s">
        <v>229</v>
      </c>
      <c r="D29" s="58"/>
      <c r="E29" s="58"/>
      <c r="F29" s="58"/>
      <c r="G29" s="58"/>
    </row>
    <row r="30" spans="3:25">
      <c r="C30" s="49" t="s">
        <v>202</v>
      </c>
      <c r="D30" s="59" t="s">
        <v>203</v>
      </c>
      <c r="E30" s="59"/>
      <c r="F30" s="59" t="s">
        <v>204</v>
      </c>
      <c r="G30" s="59"/>
      <c r="N30" s="43"/>
    </row>
    <row r="31" spans="3:25">
      <c r="C31" s="57"/>
      <c r="D31" s="20" t="s">
        <v>205</v>
      </c>
      <c r="E31" s="20" t="s">
        <v>206</v>
      </c>
      <c r="F31" s="20" t="s">
        <v>205</v>
      </c>
      <c r="G31" s="20" t="s">
        <v>206</v>
      </c>
    </row>
    <row r="32" spans="3:25" ht="15">
      <c r="C32" s="9" t="s">
        <v>2</v>
      </c>
      <c r="D32" s="3" t="s">
        <v>208</v>
      </c>
      <c r="E32" s="3">
        <v>4.3711000000000002E-3</v>
      </c>
      <c r="F32" s="3" t="s">
        <v>221</v>
      </c>
      <c r="G32" s="3">
        <v>7.4270999999999998E-3</v>
      </c>
      <c r="J32" s="25"/>
    </row>
    <row r="33" spans="3:14" ht="15">
      <c r="C33" s="9" t="s">
        <v>3</v>
      </c>
      <c r="D33" s="3" t="s">
        <v>116</v>
      </c>
      <c r="E33" s="3">
        <v>5.2059999999999997E-4</v>
      </c>
      <c r="F33" s="3">
        <v>0</v>
      </c>
      <c r="G33" s="3">
        <v>8.3580000000000004E-4</v>
      </c>
      <c r="J33" s="1"/>
    </row>
    <row r="34" spans="3:14" ht="15">
      <c r="C34" s="9" t="s">
        <v>4</v>
      </c>
      <c r="D34" s="3" t="s">
        <v>209</v>
      </c>
      <c r="E34" s="3">
        <v>4.6326800000000001E-2</v>
      </c>
      <c r="F34" s="3" t="s">
        <v>222</v>
      </c>
      <c r="G34" s="3">
        <v>4.8146700000000001E-2</v>
      </c>
      <c r="J34" s="1"/>
      <c r="M34" s="62">
        <v>-4.9000000000000002E-2</v>
      </c>
      <c r="N34" s="62">
        <v>-5.0999999999999997E-2</v>
      </c>
    </row>
    <row r="35" spans="3:14" ht="15">
      <c r="C35" s="9" t="s">
        <v>5</v>
      </c>
      <c r="D35" s="3" t="s">
        <v>210</v>
      </c>
      <c r="E35" s="3">
        <v>8.2327000000000008E-3</v>
      </c>
      <c r="F35" s="3" t="s">
        <v>157</v>
      </c>
      <c r="G35" s="3">
        <v>8.2527E-3</v>
      </c>
      <c r="J35" s="1"/>
      <c r="M35" s="62">
        <v>2E-3</v>
      </c>
      <c r="N35" s="62">
        <v>0</v>
      </c>
    </row>
    <row r="36" spans="3:14" ht="15">
      <c r="C36" s="9" t="s">
        <v>6</v>
      </c>
      <c r="D36" s="3" t="s">
        <v>211</v>
      </c>
      <c r="E36" s="3">
        <v>7.2845999999999996E-3</v>
      </c>
      <c r="F36" s="3" t="s">
        <v>223</v>
      </c>
      <c r="G36" s="3">
        <v>7.8127000000000005E-3</v>
      </c>
      <c r="J36" s="25"/>
      <c r="M36" s="62">
        <v>0.193</v>
      </c>
      <c r="N36" s="62">
        <v>5.0999999999999997E-2</v>
      </c>
    </row>
    <row r="37" spans="3:14" ht="15">
      <c r="C37" s="9" t="s">
        <v>7</v>
      </c>
      <c r="D37" s="3" t="s">
        <v>212</v>
      </c>
      <c r="E37" s="3">
        <v>0.109539</v>
      </c>
      <c r="F37" s="3" t="s">
        <v>224</v>
      </c>
      <c r="G37" s="3">
        <v>0.1093287</v>
      </c>
      <c r="J37" s="25"/>
      <c r="M37" s="62">
        <v>-1.6E-2</v>
      </c>
      <c r="N37" s="62">
        <v>1.2E-2</v>
      </c>
    </row>
    <row r="38" spans="3:14" ht="15">
      <c r="C38" s="9" t="s">
        <v>8</v>
      </c>
      <c r="D38" s="3">
        <v>0</v>
      </c>
      <c r="E38" s="3">
        <v>1.5229E-3</v>
      </c>
      <c r="F38" s="3">
        <v>1E-3</v>
      </c>
      <c r="G38" s="3">
        <v>1.4675999999999999E-3</v>
      </c>
      <c r="J38" s="1"/>
      <c r="M38" s="62">
        <v>-2.7E-2</v>
      </c>
      <c r="N38" s="62">
        <v>3.6999999999999998E-2</v>
      </c>
    </row>
    <row r="39" spans="3:14" ht="15">
      <c r="C39" s="9" t="s">
        <v>9</v>
      </c>
      <c r="D39" s="3" t="s">
        <v>104</v>
      </c>
      <c r="E39" s="3">
        <v>1.0533000000000001E-3</v>
      </c>
      <c r="F39" s="3">
        <v>0</v>
      </c>
      <c r="G39" s="3">
        <v>1.0471E-3</v>
      </c>
      <c r="J39" s="1"/>
      <c r="M39" s="62">
        <v>-0.752</v>
      </c>
      <c r="N39" s="62">
        <v>-0.48599999999999999</v>
      </c>
    </row>
    <row r="40" spans="3:14" ht="15">
      <c r="C40" s="9" t="s">
        <v>10</v>
      </c>
      <c r="D40" s="3" t="s">
        <v>180</v>
      </c>
      <c r="E40" s="3">
        <v>3.2220000000000003E-4</v>
      </c>
      <c r="F40" s="3" t="s">
        <v>225</v>
      </c>
      <c r="G40" s="3">
        <v>3.6230000000000002E-4</v>
      </c>
      <c r="J40" s="25"/>
      <c r="M40" s="62">
        <v>0</v>
      </c>
      <c r="N40" s="62">
        <v>1E-3</v>
      </c>
    </row>
    <row r="41" spans="3:14" ht="15">
      <c r="C41" s="9" t="s">
        <v>11</v>
      </c>
      <c r="D41" s="3" t="s">
        <v>213</v>
      </c>
      <c r="E41" s="3">
        <v>1.00065E-2</v>
      </c>
      <c r="F41" s="3" t="s">
        <v>226</v>
      </c>
      <c r="G41" s="3">
        <v>9.9991999999999998E-3</v>
      </c>
      <c r="J41" s="25"/>
      <c r="M41" s="62">
        <v>-3.0000000000000001E-3</v>
      </c>
      <c r="N41" s="62">
        <v>0</v>
      </c>
    </row>
    <row r="42" spans="3:14" ht="15">
      <c r="C42" s="9" t="s">
        <v>12</v>
      </c>
      <c r="D42" s="3">
        <v>-2E-3</v>
      </c>
      <c r="E42" s="3">
        <v>1.4553999999999999E-3</v>
      </c>
      <c r="F42" s="3" t="s">
        <v>167</v>
      </c>
      <c r="G42" s="3">
        <v>1.4779000000000001E-3</v>
      </c>
      <c r="J42" s="25"/>
      <c r="M42" s="62">
        <v>6.0000000000000001E-3</v>
      </c>
      <c r="N42" s="62">
        <v>1E-3</v>
      </c>
    </row>
    <row r="43" spans="3:14" ht="15">
      <c r="C43" s="9" t="s">
        <v>13</v>
      </c>
      <c r="D43" s="3" t="s">
        <v>120</v>
      </c>
      <c r="E43" s="3">
        <v>8.1680000000000001E-4</v>
      </c>
      <c r="F43" s="3" t="s">
        <v>104</v>
      </c>
      <c r="G43" s="3">
        <v>8.3799999999999999E-4</v>
      </c>
      <c r="J43" s="25"/>
      <c r="M43" s="62">
        <v>8.5999999999999993E-2</v>
      </c>
      <c r="N43" s="62">
        <v>5.3999999999999999E-2</v>
      </c>
    </row>
    <row r="44" spans="3:14" ht="15">
      <c r="C44" s="9" t="s">
        <v>14</v>
      </c>
      <c r="D44" s="3" t="s">
        <v>214</v>
      </c>
      <c r="E44" s="3">
        <v>8.1761999999999998E-3</v>
      </c>
      <c r="F44" s="3">
        <v>-5.0000000000000001E-3</v>
      </c>
      <c r="G44" s="3">
        <v>8.5097000000000003E-3</v>
      </c>
      <c r="J44" s="1"/>
      <c r="M44" s="62">
        <v>-2E-3</v>
      </c>
      <c r="N44" s="62">
        <v>-3.0000000000000001E-3</v>
      </c>
    </row>
    <row r="45" spans="3:14" ht="15">
      <c r="C45" s="9" t="s">
        <v>15</v>
      </c>
      <c r="D45" s="3" t="s">
        <v>106</v>
      </c>
      <c r="E45" s="3">
        <v>3.0689999999999998E-4</v>
      </c>
      <c r="F45" s="3">
        <v>0</v>
      </c>
      <c r="G45" s="3">
        <v>2.7950000000000002E-4</v>
      </c>
      <c r="J45" s="1"/>
      <c r="M45" s="62">
        <v>-5.0000000000000001E-3</v>
      </c>
      <c r="N45" s="62">
        <v>-3.0000000000000001E-3</v>
      </c>
    </row>
    <row r="46" spans="3:14" ht="15">
      <c r="C46" s="9" t="s">
        <v>16</v>
      </c>
      <c r="D46" s="3" t="s">
        <v>215</v>
      </c>
      <c r="E46" s="3">
        <v>1.2236E-3</v>
      </c>
      <c r="F46" s="3" t="s">
        <v>101</v>
      </c>
      <c r="G46" s="3">
        <v>1.3359000000000001E-3</v>
      </c>
      <c r="J46" s="25"/>
      <c r="M46" s="62">
        <v>-3.2000000000000001E-2</v>
      </c>
      <c r="N46" s="62">
        <v>-5.0000000000000001E-3</v>
      </c>
    </row>
    <row r="47" spans="3:14" ht="15">
      <c r="C47" s="9" t="s">
        <v>17</v>
      </c>
      <c r="D47" s="3">
        <v>-1E-3</v>
      </c>
      <c r="E47" s="3">
        <v>1.3217999999999999E-3</v>
      </c>
      <c r="F47" s="3">
        <v>0</v>
      </c>
      <c r="G47" s="3">
        <v>1.3328000000000001E-3</v>
      </c>
      <c r="J47" s="1"/>
      <c r="M47" s="62">
        <v>1E-3</v>
      </c>
      <c r="N47" s="62">
        <v>0</v>
      </c>
    </row>
    <row r="48" spans="3:14" ht="15">
      <c r="C48" s="9" t="s">
        <v>18</v>
      </c>
      <c r="D48" s="3" t="s">
        <v>143</v>
      </c>
      <c r="E48" s="3">
        <v>9.2889999999999997E-4</v>
      </c>
      <c r="F48" s="3">
        <v>-1E-3</v>
      </c>
      <c r="G48" s="3">
        <v>9.3300000000000002E-4</v>
      </c>
      <c r="J48" s="1"/>
      <c r="M48" s="62">
        <v>1.0999999999999999E-2</v>
      </c>
      <c r="N48" s="62">
        <v>-4.0000000000000001E-3</v>
      </c>
    </row>
    <row r="49" spans="3:14" ht="15">
      <c r="C49" s="9" t="s">
        <v>19</v>
      </c>
      <c r="D49" s="3" t="s">
        <v>216</v>
      </c>
      <c r="E49" s="3">
        <v>1.0609E-2</v>
      </c>
      <c r="F49" s="3" t="s">
        <v>227</v>
      </c>
      <c r="G49" s="3">
        <v>1.48719E-2</v>
      </c>
      <c r="J49" s="25"/>
      <c r="M49" s="62">
        <v>-1E-3</v>
      </c>
      <c r="N49" s="62">
        <v>0</v>
      </c>
    </row>
    <row r="50" spans="3:14" ht="15">
      <c r="C50" s="9" t="s">
        <v>20</v>
      </c>
      <c r="D50" s="3">
        <v>-1E-3</v>
      </c>
      <c r="E50" s="3">
        <v>2.2078000000000002E-3</v>
      </c>
      <c r="F50" s="3">
        <v>1E-3</v>
      </c>
      <c r="G50" s="3">
        <v>3.0709999999999999E-3</v>
      </c>
      <c r="J50" s="1"/>
      <c r="M50" s="62">
        <v>-8.0000000000000002E-3</v>
      </c>
      <c r="N50" s="62">
        <v>-1E-3</v>
      </c>
    </row>
    <row r="51" spans="3:14" ht="15">
      <c r="C51" s="9" t="s">
        <v>21</v>
      </c>
      <c r="D51" s="3" t="s">
        <v>217</v>
      </c>
      <c r="E51" s="3">
        <v>6.3487999999999999E-3</v>
      </c>
      <c r="F51" s="3">
        <v>-8.9999999999999993E-3</v>
      </c>
      <c r="G51" s="3">
        <v>1.0103600000000001E-2</v>
      </c>
      <c r="J51" s="1"/>
      <c r="M51" s="62">
        <v>-9.6000000000000002E-2</v>
      </c>
      <c r="N51" s="62">
        <v>-7.0999999999999994E-2</v>
      </c>
    </row>
    <row r="52" spans="3:14" ht="15">
      <c r="C52" s="9" t="s">
        <v>22</v>
      </c>
      <c r="D52" s="3" t="s">
        <v>88</v>
      </c>
      <c r="E52" s="3">
        <v>2.6439999999999998E-4</v>
      </c>
      <c r="F52" s="3">
        <v>0</v>
      </c>
      <c r="G52" s="3">
        <v>6.5090000000000005E-4</v>
      </c>
      <c r="J52" s="1"/>
      <c r="M52" s="62">
        <v>-1E-3</v>
      </c>
      <c r="N52" s="62">
        <v>1E-3</v>
      </c>
    </row>
    <row r="53" spans="3:14" ht="15">
      <c r="C53" s="9" t="s">
        <v>23</v>
      </c>
      <c r="D53" s="3" t="s">
        <v>131</v>
      </c>
      <c r="E53" s="3">
        <v>9.6449999999999997E-4</v>
      </c>
      <c r="F53" s="3">
        <v>-2E-3</v>
      </c>
      <c r="G53" s="3">
        <v>2.1124E-3</v>
      </c>
      <c r="J53" s="1"/>
      <c r="M53" s="62">
        <v>-2.5000000000000001E-2</v>
      </c>
      <c r="N53" s="62">
        <v>-8.9999999999999993E-3</v>
      </c>
    </row>
    <row r="54" spans="3:14" ht="15">
      <c r="C54" s="9" t="s">
        <v>24</v>
      </c>
      <c r="D54" s="3" t="s">
        <v>218</v>
      </c>
      <c r="E54" s="3">
        <v>9.5575999999999994E-3</v>
      </c>
      <c r="F54" s="3">
        <v>1.2E-2</v>
      </c>
      <c r="G54" s="3">
        <v>1.5219099999999999E-2</v>
      </c>
      <c r="J54" s="1"/>
      <c r="M54" s="62">
        <v>-1E-3</v>
      </c>
      <c r="N54" s="62">
        <v>0</v>
      </c>
    </row>
    <row r="55" spans="3:14" ht="15">
      <c r="C55" s="9" t="s">
        <v>25</v>
      </c>
      <c r="D55" s="3">
        <v>2E-3</v>
      </c>
      <c r="E55" s="3">
        <v>6.3508999999999996E-3</v>
      </c>
      <c r="F55" s="3">
        <v>-5.0000000000000001E-3</v>
      </c>
      <c r="G55" s="3">
        <v>5.5252000000000001E-3</v>
      </c>
      <c r="J55" s="1"/>
      <c r="M55" s="62">
        <v>-6.0000000000000001E-3</v>
      </c>
      <c r="N55" s="62">
        <v>-2E-3</v>
      </c>
    </row>
    <row r="56" spans="3:14" ht="15">
      <c r="C56" s="9" t="s">
        <v>26</v>
      </c>
      <c r="D56" s="3" t="s">
        <v>219</v>
      </c>
      <c r="E56" s="3">
        <v>2.9464000000000001E-3</v>
      </c>
      <c r="F56" s="3">
        <v>7.0000000000000001E-3</v>
      </c>
      <c r="G56" s="3">
        <v>4.5934000000000001E-3</v>
      </c>
      <c r="J56" s="1"/>
      <c r="M56" s="62">
        <v>-5.8999999999999997E-2</v>
      </c>
      <c r="N56" s="62">
        <v>1.2E-2</v>
      </c>
    </row>
    <row r="57" spans="3:14" ht="15">
      <c r="C57" s="9" t="s">
        <v>27</v>
      </c>
      <c r="D57" s="3">
        <v>6.0000000000000001E-3</v>
      </c>
      <c r="E57" s="3">
        <v>6.2725000000000003E-3</v>
      </c>
      <c r="F57" s="3">
        <v>8.9999999999999993E-3</v>
      </c>
      <c r="G57" s="3">
        <v>6.8846000000000003E-3</v>
      </c>
      <c r="J57" s="1"/>
      <c r="M57" s="62">
        <v>2E-3</v>
      </c>
      <c r="N57" s="62">
        <v>-5.0000000000000001E-3</v>
      </c>
    </row>
    <row r="58" spans="3:14" ht="15">
      <c r="C58" s="9" t="s">
        <v>207</v>
      </c>
      <c r="D58" s="3">
        <v>2.4E-2</v>
      </c>
      <c r="E58" s="3">
        <v>9.1696999999999994E-3</v>
      </c>
      <c r="F58" s="3">
        <v>-5.0000000000000001E-3</v>
      </c>
      <c r="G58" s="3">
        <v>1.09298E-2</v>
      </c>
      <c r="J58" s="1"/>
      <c r="M58" s="62">
        <v>-6.0000000000000001E-3</v>
      </c>
      <c r="N58" s="62">
        <v>7.0000000000000001E-3</v>
      </c>
    </row>
    <row r="59" spans="3:14" ht="15">
      <c r="C59" s="9" t="s">
        <v>194</v>
      </c>
      <c r="D59" s="3" t="s">
        <v>220</v>
      </c>
      <c r="E59" s="3">
        <v>0.51721119999999998</v>
      </c>
      <c r="F59" s="3" t="s">
        <v>228</v>
      </c>
      <c r="G59" s="3">
        <v>0.31812190000000001</v>
      </c>
      <c r="M59" s="62">
        <v>6.0000000000000001E-3</v>
      </c>
      <c r="N59" s="62">
        <v>8.9999999999999993E-3</v>
      </c>
    </row>
    <row r="60" spans="3:14" ht="15">
      <c r="C60" s="9" t="s">
        <v>195</v>
      </c>
      <c r="D60" s="54">
        <v>5299</v>
      </c>
      <c r="E60" s="54"/>
      <c r="F60" s="54">
        <v>5299</v>
      </c>
      <c r="G60" s="54"/>
      <c r="M60" s="62">
        <v>2.4E-2</v>
      </c>
      <c r="N60" s="62">
        <v>-5.0000000000000001E-3</v>
      </c>
    </row>
    <row r="61" spans="3:14" ht="15">
      <c r="C61" s="9" t="s">
        <v>196</v>
      </c>
      <c r="D61" s="54" t="s">
        <v>74</v>
      </c>
      <c r="E61" s="54"/>
      <c r="F61" s="54" t="s">
        <v>197</v>
      </c>
      <c r="G61" s="54"/>
      <c r="M61" s="62">
        <v>7.67</v>
      </c>
      <c r="N61" s="62">
        <v>7.1719999999999997</v>
      </c>
    </row>
    <row r="62" spans="3:14" ht="15">
      <c r="C62" s="9" t="s">
        <v>198</v>
      </c>
      <c r="D62" s="54" t="s">
        <v>197</v>
      </c>
      <c r="E62" s="54"/>
      <c r="F62" s="54" t="s">
        <v>197</v>
      </c>
      <c r="G62" s="54"/>
    </row>
    <row r="63" spans="3:14" ht="15">
      <c r="C63" s="9" t="s">
        <v>199</v>
      </c>
      <c r="D63" s="54" t="s">
        <v>197</v>
      </c>
      <c r="E63" s="54"/>
      <c r="F63" s="54" t="s">
        <v>74</v>
      </c>
      <c r="G63" s="54"/>
    </row>
    <row r="64" spans="3:14" ht="15">
      <c r="C64" s="9" t="s">
        <v>73</v>
      </c>
      <c r="D64" s="56">
        <v>0.34079999999999999</v>
      </c>
      <c r="E64" s="56"/>
      <c r="F64" s="56">
        <v>8.1699999999999995E-2</v>
      </c>
      <c r="G64" s="56"/>
    </row>
    <row r="65" spans="3:7" ht="15">
      <c r="C65" s="10" t="s">
        <v>200</v>
      </c>
      <c r="D65" s="53" t="s">
        <v>74</v>
      </c>
      <c r="E65" s="53"/>
      <c r="F65" s="53">
        <v>0</v>
      </c>
      <c r="G65" s="53"/>
    </row>
  </sheetData>
  <mergeCells count="23">
    <mergeCell ref="C2:P2"/>
    <mergeCell ref="C3:C4"/>
    <mergeCell ref="D3:D4"/>
    <mergeCell ref="E3:G3"/>
    <mergeCell ref="H3:J3"/>
    <mergeCell ref="K3:M3"/>
    <mergeCell ref="N3:P3"/>
    <mergeCell ref="C29:G29"/>
    <mergeCell ref="C30:C31"/>
    <mergeCell ref="D30:E30"/>
    <mergeCell ref="F30:G30"/>
    <mergeCell ref="D60:E60"/>
    <mergeCell ref="F60:G60"/>
    <mergeCell ref="D64:E64"/>
    <mergeCell ref="F64:G64"/>
    <mergeCell ref="D65:E65"/>
    <mergeCell ref="F65:G65"/>
    <mergeCell ref="D61:E61"/>
    <mergeCell ref="F61:G61"/>
    <mergeCell ref="D62:E62"/>
    <mergeCell ref="F62:G62"/>
    <mergeCell ref="D63:E63"/>
    <mergeCell ref="F63:G6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B3D6-DD85-40A1-A8C1-46667202BAAE}">
  <dimension ref="A2:W255"/>
  <sheetViews>
    <sheetView topLeftCell="A26" workbookViewId="0">
      <selection activeCell="K32" sqref="K32"/>
    </sheetView>
  </sheetViews>
  <sheetFormatPr defaultRowHeight="14.25"/>
  <cols>
    <col min="12" max="12" width="14.375" customWidth="1"/>
  </cols>
  <sheetData>
    <row r="2" spans="1:20">
      <c r="L2" s="65" t="s">
        <v>268</v>
      </c>
      <c r="M2" s="65"/>
      <c r="N2" s="65"/>
      <c r="O2" s="65"/>
      <c r="P2" s="65"/>
      <c r="Q2" s="65"/>
      <c r="R2" s="65"/>
      <c r="S2" s="65"/>
      <c r="T2" s="65"/>
    </row>
    <row r="3" spans="1:20">
      <c r="M3" s="65" t="s">
        <v>246</v>
      </c>
      <c r="N3" s="65"/>
      <c r="O3" s="65"/>
      <c r="P3" s="65"/>
      <c r="Q3" s="65" t="s">
        <v>266</v>
      </c>
      <c r="R3" s="65"/>
      <c r="S3" s="65"/>
      <c r="T3" s="6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64" t="s">
        <v>258</v>
      </c>
      <c r="N4" s="64" t="s">
        <v>260</v>
      </c>
      <c r="O4" s="64" t="s">
        <v>262</v>
      </c>
      <c r="P4" s="64" t="s">
        <v>264</v>
      </c>
      <c r="Q4" s="64" t="s">
        <v>258</v>
      </c>
      <c r="R4" s="64" t="s">
        <v>260</v>
      </c>
      <c r="S4" s="64" t="s">
        <v>262</v>
      </c>
      <c r="T4" s="64" t="s">
        <v>264</v>
      </c>
    </row>
    <row r="5" spans="1:20" ht="15">
      <c r="A5" s="1" t="s">
        <v>230</v>
      </c>
      <c r="B5" s="1">
        <v>568.48630000000003</v>
      </c>
      <c r="C5" s="1">
        <v>540.79319999999996</v>
      </c>
      <c r="D5" s="1">
        <v>613.90520000000004</v>
      </c>
      <c r="E5" s="1">
        <v>597.31690000000003</v>
      </c>
      <c r="H5" s="31" t="s">
        <v>2</v>
      </c>
      <c r="I5" s="32" t="s">
        <v>87</v>
      </c>
      <c r="J5" s="32">
        <v>1.4999999999999999E-2</v>
      </c>
      <c r="L5" t="s">
        <v>248</v>
      </c>
      <c r="M5">
        <f>$I5+$I6*B6</f>
        <v>1.416384E-2</v>
      </c>
      <c r="N5">
        <f>$I5+$I6*C6</f>
        <v>2.2648477E-2</v>
      </c>
      <c r="O5">
        <f t="shared" ref="N5:P5" si="0">$I5+$I6*D6</f>
        <v>7.0556399999999984E-3</v>
      </c>
      <c r="P5">
        <f t="shared" si="0"/>
        <v>-4.6493340000000008E-2</v>
      </c>
      <c r="Q5">
        <f>$J$5+$J$6*B6</f>
        <v>1.4999999999999999E-2</v>
      </c>
      <c r="R5">
        <f>$J$5+$J$6*C6</f>
        <v>1.4999999999999999E-2</v>
      </c>
      <c r="S5">
        <f>$J$5+$J$6*D6</f>
        <v>1.4999999999999999E-2</v>
      </c>
      <c r="T5">
        <f t="shared" ref="R5:T5" si="1">$J$5+$J$6*E6</f>
        <v>1.4999999999999999E-2</v>
      </c>
    </row>
    <row r="6" spans="1:20" ht="15">
      <c r="A6" s="1" t="s">
        <v>3</v>
      </c>
      <c r="B6" s="1">
        <v>12.83616</v>
      </c>
      <c r="C6" s="1">
        <v>4.3515230000000003</v>
      </c>
      <c r="D6" s="1">
        <v>19.94436</v>
      </c>
      <c r="E6" s="1">
        <v>73.493340000000003</v>
      </c>
      <c r="H6" s="31" t="s">
        <v>3</v>
      </c>
      <c r="I6" s="32">
        <v>-1E-3</v>
      </c>
      <c r="J6" s="32">
        <v>0</v>
      </c>
      <c r="L6" t="s">
        <v>250</v>
      </c>
      <c r="M6">
        <f>$I7+2*$I$11*LN(B8)+$I$15*LN(B9)+$I$16*LN(B10)+$I$17*LN(B11)</f>
        <v>-2.5580434189710247E-2</v>
      </c>
      <c r="N6">
        <f>$I7+2*$I$11*LN(C8)+$I$15*LN(C9)+$I$16*LN(C10)+$I$17*LN(C11)</f>
        <v>-2.5632685299844651E-2</v>
      </c>
      <c r="O6">
        <f>$I7+2*$I$11*LN(D8)+$I$15*LN(D9)+$I$16*LN(D10)+$I$17*LN(D11)</f>
        <v>-2.5045473062657225E-2</v>
      </c>
      <c r="P6">
        <f t="shared" ref="N6:P6" si="2">$I7+2*$I$11*LN(E8)+$I$15*LN(E9)+$I$16*LN(E10)+$I$17*LN(E11)</f>
        <v>-2.5001700453539971E-2</v>
      </c>
      <c r="Q6">
        <f>$J$7+2*$J$11*LN(B8)+$J$15*LN(B9)+$J$16*LN(B10)+$J$17*LN(B11)</f>
        <v>4.5053264815615321E-2</v>
      </c>
      <c r="R6">
        <f t="shared" ref="R6:T6" si="3">$J$7+2*$J$11*LN(C8)+$J$15*LN(C9)+$J$16*LN(C10)+$J$17*LN(C11)</f>
        <v>4.7493467151643237E-2</v>
      </c>
      <c r="S6">
        <f t="shared" si="3"/>
        <v>3.9806072045746391E-2</v>
      </c>
      <c r="T6">
        <f t="shared" si="3"/>
        <v>3.1251359624581379E-2</v>
      </c>
    </row>
    <row r="7" spans="1:20" ht="15">
      <c r="A7" s="1" t="s">
        <v>231</v>
      </c>
      <c r="B7" s="1">
        <v>11.207649999999999</v>
      </c>
      <c r="C7" s="1">
        <v>14.43947</v>
      </c>
      <c r="D7" s="1">
        <v>6.5791690000000003</v>
      </c>
      <c r="E7" s="1">
        <v>2.7111369999999999</v>
      </c>
      <c r="H7" s="31" t="s">
        <v>4</v>
      </c>
      <c r="I7" s="32">
        <v>-8.3000000000000004E-2</v>
      </c>
      <c r="J7" s="32">
        <v>0.03</v>
      </c>
      <c r="L7" s="29" t="s">
        <v>252</v>
      </c>
      <c r="M7">
        <f>$I$8+2*$I$12*LN(B9)+$I$15*LN(B8)+$I$18*LN(B10)</f>
        <v>-1.0230025215986455E-2</v>
      </c>
      <c r="N7">
        <f>$I$8+2*$I$12*LN(C9)+$I$15*LN(C8)+$I$18*LN(C10)</f>
        <v>-1.014004385554469E-2</v>
      </c>
      <c r="O7">
        <f t="shared" ref="N7:P7" si="4">$I$8+2*$I$12*LN(D9)+$I$15*LN(D8)+$I$18*LN(D10)</f>
        <v>-1.0554582787819212E-2</v>
      </c>
      <c r="P7">
        <f t="shared" si="4"/>
        <v>-1.058906765488455E-2</v>
      </c>
      <c r="Q7">
        <f>$J$8+2*$J$12*LN(B9)+$J$15*LN(B8)+$J$18*LN(B10)</f>
        <v>4.0178754393962873E-3</v>
      </c>
      <c r="R7">
        <f t="shared" ref="R7:T7" si="5">$J$8+2*$J$12*LN(C9)+$J$15*LN(C8)+$J$18*LN(C10)</f>
        <v>3.9371020715507831E-3</v>
      </c>
      <c r="S7">
        <f t="shared" si="5"/>
        <v>4.3193355740528136E-3</v>
      </c>
      <c r="T7">
        <f t="shared" si="5"/>
        <v>4.7349061815563252E-3</v>
      </c>
    </row>
    <row r="8" spans="1:20" ht="15">
      <c r="A8" s="1" t="s">
        <v>232</v>
      </c>
      <c r="B8" s="1">
        <v>11.09665</v>
      </c>
      <c r="C8" s="1">
        <v>14.32105</v>
      </c>
      <c r="D8" s="1">
        <v>6.4773949999999996</v>
      </c>
      <c r="E8" s="1">
        <v>2.6304569999999998</v>
      </c>
      <c r="H8" s="31" t="s">
        <v>5</v>
      </c>
      <c r="I8" s="32">
        <v>-1.2999999999999999E-2</v>
      </c>
      <c r="J8" s="32">
        <v>1.4999999999999999E-2</v>
      </c>
      <c r="L8" t="s">
        <v>254</v>
      </c>
      <c r="M8">
        <f>$I$9+2*$I$13*LN(B10)+$I$16*LN(B8)+$I$18*LN(B9)+$I$19*LN(B11)</f>
        <v>9.3930538669527608E-2</v>
      </c>
      <c r="N8">
        <f t="shared" ref="N8:P8" si="6">$I$9+2*$I$13*LN(C10)+$I$16*LN(C8)+$I$18*LN(C9)+$I$19*LN(C11)</f>
        <v>9.2836562567472164E-2</v>
      </c>
      <c r="O8">
        <f t="shared" si="6"/>
        <v>9.5918199940076332E-2</v>
      </c>
      <c r="P8">
        <f t="shared" si="6"/>
        <v>9.7235020764603525E-2</v>
      </c>
      <c r="Q8">
        <f>$J$9+2*$J$13*LN(B10)+$J$16*LN(B8)+$J$18*LN(B9)+$J$19*LN(B11)</f>
        <v>1.6375690561855935E-2</v>
      </c>
      <c r="R8">
        <f t="shared" ref="R8:T8" si="7">$J$9+2*$J$13*LN(C10)+$J$16*LN(C8)+$J$18*LN(C9)+$J$19*LN(C11)</f>
        <v>1.6104725425611203E-2</v>
      </c>
      <c r="S8">
        <f t="shared" si="7"/>
        <v>1.6746649047019307E-2</v>
      </c>
      <c r="T8">
        <f t="shared" si="7"/>
        <v>1.7194467481691268E-2</v>
      </c>
    </row>
    <row r="9" spans="1:20" ht="15">
      <c r="A9" s="1" t="s">
        <v>233</v>
      </c>
      <c r="B9" s="1">
        <v>0.1119966</v>
      </c>
      <c r="C9" s="1">
        <v>0.11942460000000001</v>
      </c>
      <c r="D9" s="1">
        <v>0.1027739</v>
      </c>
      <c r="E9" s="1">
        <v>8.1679199999999993E-2</v>
      </c>
      <c r="H9" s="31" t="s">
        <v>6</v>
      </c>
      <c r="I9" s="32">
        <v>-0.04</v>
      </c>
      <c r="J9" s="32">
        <v>3.0000000000000001E-3</v>
      </c>
      <c r="L9" t="s">
        <v>256</v>
      </c>
      <c r="M9">
        <f>$I$10+2*$I$14*LN(B11)+$I$17*LN(B8)+$I$19*LN(B10)</f>
        <v>0.29930571048575288</v>
      </c>
      <c r="N9">
        <f t="shared" ref="N9:P9" si="8">$I$10+2*$I$14*LN(C11)+$I$17*LN(C8)+$I$19*LN(C10)</f>
        <v>0.3031397021267262</v>
      </c>
      <c r="O9">
        <f t="shared" si="8"/>
        <v>0.29193464800731284</v>
      </c>
      <c r="P9">
        <f t="shared" si="8"/>
        <v>0.27530830308299514</v>
      </c>
      <c r="Q9">
        <f>$J$10+2*$J$14*LN(B11)+$J$17*LN(B8)+$J$19*LN(B10)</f>
        <v>9.1762805556416138E-2</v>
      </c>
      <c r="R9">
        <f t="shared" ref="R9:T9" si="9">$J$10+2*$J$14*LN(C11)+$J$17*LN(C8)+$J$19*LN(C10)</f>
        <v>9.0787526519567174E-2</v>
      </c>
      <c r="S9">
        <f t="shared" si="9"/>
        <v>9.3325768440498974E-2</v>
      </c>
      <c r="T9">
        <f t="shared" si="9"/>
        <v>9.7600765872335113E-2</v>
      </c>
    </row>
    <row r="10" spans="1:20" ht="15">
      <c r="A10" s="1" t="s">
        <v>234</v>
      </c>
      <c r="B10" s="1">
        <v>66.480440000000002</v>
      </c>
      <c r="C10" s="1">
        <v>63.499200000000002</v>
      </c>
      <c r="D10" s="1">
        <v>70.94453</v>
      </c>
      <c r="E10" s="1">
        <v>72.822460000000007</v>
      </c>
      <c r="H10" s="31" t="s">
        <v>7</v>
      </c>
      <c r="I10" s="32" t="s">
        <v>92</v>
      </c>
      <c r="J10" s="32">
        <v>0.224</v>
      </c>
    </row>
    <row r="11" spans="1:20" ht="15">
      <c r="A11" s="1" t="s">
        <v>235</v>
      </c>
      <c r="B11" s="1">
        <v>270.75850000000003</v>
      </c>
      <c r="C11" s="1">
        <v>277.12090000000001</v>
      </c>
      <c r="D11" s="1">
        <v>264.05779999999999</v>
      </c>
      <c r="E11" s="1">
        <v>235.7062</v>
      </c>
      <c r="H11" s="31" t="s">
        <v>8</v>
      </c>
      <c r="I11" s="32" t="s">
        <v>93</v>
      </c>
      <c r="J11" s="32">
        <v>5.0000000000000001E-3</v>
      </c>
    </row>
    <row r="12" spans="1:20" ht="15">
      <c r="A12" s="1" t="s">
        <v>236</v>
      </c>
      <c r="B12" s="1"/>
      <c r="C12" s="1"/>
      <c r="D12" s="1"/>
      <c r="E12" s="1"/>
      <c r="H12" s="31" t="s">
        <v>9</v>
      </c>
      <c r="I12" s="32" t="s">
        <v>94</v>
      </c>
      <c r="J12" s="32" t="s">
        <v>97</v>
      </c>
    </row>
    <row r="13" spans="1:20" ht="15">
      <c r="A13" s="1" t="s">
        <v>237</v>
      </c>
      <c r="B13" s="1"/>
      <c r="C13" s="1"/>
      <c r="D13" s="1"/>
      <c r="E13" s="1"/>
      <c r="H13" s="31" t="s">
        <v>10</v>
      </c>
      <c r="I13" s="32">
        <v>8.0000000000000002E-3</v>
      </c>
      <c r="J13" s="32">
        <v>2E-3</v>
      </c>
      <c r="L13" s="65" t="s">
        <v>267</v>
      </c>
      <c r="M13" s="65"/>
      <c r="N13" s="65"/>
      <c r="O13" s="65"/>
      <c r="P13" s="65"/>
      <c r="Q13" s="65"/>
      <c r="R13" s="65"/>
      <c r="S13" s="65"/>
      <c r="T13" s="65"/>
    </row>
    <row r="14" spans="1:20" ht="15">
      <c r="A14" s="1" t="s">
        <v>20</v>
      </c>
      <c r="B14" s="1"/>
      <c r="C14" s="1"/>
      <c r="D14" s="1"/>
      <c r="E14" s="1"/>
      <c r="H14" s="31" t="s">
        <v>11</v>
      </c>
      <c r="I14" s="32">
        <v>2.3E-2</v>
      </c>
      <c r="J14" s="32" t="s">
        <v>117</v>
      </c>
      <c r="M14" t="s">
        <v>245</v>
      </c>
      <c r="Q14" t="s">
        <v>265</v>
      </c>
    </row>
    <row r="15" spans="1:20" ht="15">
      <c r="A15" s="1" t="s">
        <v>25</v>
      </c>
      <c r="B15" s="1"/>
      <c r="C15" s="1"/>
      <c r="D15" s="1"/>
      <c r="E15" s="1"/>
      <c r="H15" s="31" t="s">
        <v>12</v>
      </c>
      <c r="I15" s="32" t="s">
        <v>97</v>
      </c>
      <c r="J15" s="32" t="s">
        <v>93</v>
      </c>
      <c r="M15" t="s">
        <v>257</v>
      </c>
      <c r="N15" t="s">
        <v>259</v>
      </c>
      <c r="O15" t="s">
        <v>261</v>
      </c>
      <c r="P15" t="s">
        <v>263</v>
      </c>
      <c r="Q15" t="s">
        <v>257</v>
      </c>
      <c r="R15" t="s">
        <v>259</v>
      </c>
      <c r="S15" t="s">
        <v>261</v>
      </c>
      <c r="T15" t="s">
        <v>263</v>
      </c>
    </row>
    <row r="16" spans="1:20" ht="15">
      <c r="A16" s="1" t="s">
        <v>19</v>
      </c>
      <c r="B16" s="1"/>
      <c r="C16" s="1"/>
      <c r="D16" s="1"/>
      <c r="E16" s="1"/>
      <c r="H16" s="31" t="s">
        <v>13</v>
      </c>
      <c r="I16" s="32">
        <v>-2E-3</v>
      </c>
      <c r="J16" s="32" t="s">
        <v>112</v>
      </c>
      <c r="L16" t="s">
        <v>247</v>
      </c>
      <c r="M16" s="29">
        <v>1.416384E-2</v>
      </c>
      <c r="N16" s="29">
        <v>2.2648477E-2</v>
      </c>
      <c r="O16" s="29">
        <v>7.0556399999999984E-3</v>
      </c>
      <c r="P16" s="29">
        <v>-4.6493340000000008E-2</v>
      </c>
      <c r="Q16" s="29">
        <v>1.4999999999999999E-2</v>
      </c>
      <c r="R16" s="29">
        <v>1.4999999999999999E-2</v>
      </c>
      <c r="S16" s="29">
        <v>1.4999999999999999E-2</v>
      </c>
      <c r="T16" s="29">
        <v>1.4999999999999999E-2</v>
      </c>
    </row>
    <row r="17" spans="1:23" ht="15">
      <c r="A17" s="1" t="s">
        <v>21</v>
      </c>
      <c r="B17" s="1"/>
      <c r="C17" s="1"/>
      <c r="D17" s="1"/>
      <c r="E17" s="1"/>
      <c r="H17" s="31" t="s">
        <v>14</v>
      </c>
      <c r="I17" s="32">
        <v>1.2999999999999999E-2</v>
      </c>
      <c r="J17" s="32" t="s">
        <v>94</v>
      </c>
      <c r="L17" t="s">
        <v>249</v>
      </c>
      <c r="M17" s="29">
        <v>-2.5580434189710247E-2</v>
      </c>
      <c r="N17" s="29">
        <v>-2.5632685299844651E-2</v>
      </c>
      <c r="O17" s="29">
        <v>-2.5045473062657225E-2</v>
      </c>
      <c r="P17" s="29">
        <v>-2.5001700453539971E-2</v>
      </c>
      <c r="Q17" s="29">
        <v>4.5053264815615321E-2</v>
      </c>
      <c r="R17" s="29">
        <v>4.7493467151643237E-2</v>
      </c>
      <c r="S17" s="29">
        <v>3.9806072045746391E-2</v>
      </c>
      <c r="T17" s="29">
        <v>3.1251359624581379E-2</v>
      </c>
    </row>
    <row r="18" spans="1:23" ht="15">
      <c r="A18" s="1" t="s">
        <v>22</v>
      </c>
      <c r="B18" s="1"/>
      <c r="C18" s="1"/>
      <c r="D18" s="1"/>
      <c r="E18" s="1"/>
      <c r="H18" s="31" t="s">
        <v>15</v>
      </c>
      <c r="I18" s="32">
        <v>-2E-3</v>
      </c>
      <c r="J18" s="32">
        <v>-1E-3</v>
      </c>
      <c r="L18" t="s">
        <v>251</v>
      </c>
      <c r="M18" s="29">
        <v>-1.0230025215986455E-2</v>
      </c>
      <c r="N18" s="29">
        <v>-1.014004385554469E-2</v>
      </c>
      <c r="O18" s="29">
        <v>-1.0554582787819212E-2</v>
      </c>
      <c r="P18" s="29">
        <v>-1.058906765488455E-2</v>
      </c>
      <c r="Q18" s="29">
        <v>4.0178754393962873E-3</v>
      </c>
      <c r="R18" s="29">
        <v>3.9371020715507831E-3</v>
      </c>
      <c r="S18" s="29">
        <v>4.3193355740528136E-3</v>
      </c>
      <c r="T18" s="29">
        <v>4.7349061815563252E-3</v>
      </c>
    </row>
    <row r="19" spans="1:23" ht="15">
      <c r="A19" s="1" t="s">
        <v>23</v>
      </c>
      <c r="B19" s="1"/>
      <c r="C19" s="1"/>
      <c r="D19" s="1"/>
      <c r="E19" s="1"/>
      <c r="H19" s="31" t="s">
        <v>16</v>
      </c>
      <c r="I19" s="32">
        <v>1.2E-2</v>
      </c>
      <c r="J19" s="32" t="s">
        <v>93</v>
      </c>
      <c r="L19" t="s">
        <v>253</v>
      </c>
      <c r="M19" s="29">
        <v>9.3930538669527608E-2</v>
      </c>
      <c r="N19" s="29">
        <v>9.2836562567472164E-2</v>
      </c>
      <c r="O19" s="29">
        <v>9.5918199940076332E-2</v>
      </c>
      <c r="P19" s="29">
        <v>9.7235020764603525E-2</v>
      </c>
      <c r="Q19" s="29">
        <v>1.6375690561855935E-2</v>
      </c>
      <c r="R19" s="29">
        <v>1.6104725425611203E-2</v>
      </c>
      <c r="S19" s="29">
        <v>1.6746649047019307E-2</v>
      </c>
      <c r="T19" s="29">
        <v>1.7194467481691268E-2</v>
      </c>
    </row>
    <row r="20" spans="1:23" ht="15">
      <c r="A20" s="1" t="s">
        <v>24</v>
      </c>
      <c r="B20" s="1"/>
      <c r="C20" s="1"/>
      <c r="D20" s="1"/>
      <c r="E20" s="1"/>
      <c r="H20" s="31" t="s">
        <v>17</v>
      </c>
      <c r="I20" s="32">
        <v>-4.0000000000000001E-3</v>
      </c>
      <c r="J20" s="32">
        <v>-4.0000000000000001E-3</v>
      </c>
      <c r="L20" t="s">
        <v>255</v>
      </c>
      <c r="M20" s="29">
        <v>0.29930571048575288</v>
      </c>
      <c r="N20" s="29">
        <v>0.3031397021267262</v>
      </c>
      <c r="O20" s="29">
        <v>0.29193464800731284</v>
      </c>
      <c r="P20" s="29">
        <v>0.27530830308299514</v>
      </c>
      <c r="Q20" s="29">
        <v>9.1762805556416138E-2</v>
      </c>
      <c r="R20" s="29">
        <v>9.0787526519567174E-2</v>
      </c>
      <c r="S20" s="29">
        <v>9.3325768440498974E-2</v>
      </c>
      <c r="T20" s="29">
        <v>9.7600765872335113E-2</v>
      </c>
    </row>
    <row r="21" spans="1:23" ht="15">
      <c r="A21" s="1" t="s">
        <v>26</v>
      </c>
      <c r="B21" s="1"/>
      <c r="C21" s="1"/>
      <c r="D21" s="1"/>
      <c r="E21" s="1"/>
      <c r="H21" s="31" t="s">
        <v>18</v>
      </c>
      <c r="I21" s="32">
        <v>-7.0000000000000001E-3</v>
      </c>
      <c r="J21" s="32">
        <v>-1.2E-2</v>
      </c>
    </row>
    <row r="22" spans="1:23" ht="15">
      <c r="A22" s="1" t="s">
        <v>27</v>
      </c>
      <c r="B22" s="1"/>
      <c r="C22" s="1"/>
      <c r="D22" s="1"/>
      <c r="E22" s="1"/>
      <c r="H22" s="31" t="s">
        <v>19</v>
      </c>
      <c r="I22" s="32">
        <v>-7.4999999999999997E-2</v>
      </c>
      <c r="J22" s="32" t="s">
        <v>119</v>
      </c>
      <c r="M22" s="65" t="s">
        <v>267</v>
      </c>
      <c r="N22" s="65"/>
      <c r="O22" s="65"/>
      <c r="P22" s="65"/>
      <c r="Q22" s="65"/>
      <c r="R22" s="65"/>
      <c r="S22" s="65"/>
      <c r="T22" s="66"/>
      <c r="U22" s="66"/>
      <c r="V22" s="66"/>
      <c r="W22" s="66"/>
    </row>
    <row r="23" spans="1:23" ht="15">
      <c r="H23" s="31" t="s">
        <v>20</v>
      </c>
      <c r="I23" s="32">
        <v>-3.0000000000000001E-3</v>
      </c>
      <c r="J23" s="32">
        <v>-5.0000000000000001E-3</v>
      </c>
      <c r="L23" s="65"/>
      <c r="M23" s="68"/>
      <c r="N23" s="68"/>
      <c r="O23" s="68" t="s">
        <v>247</v>
      </c>
      <c r="P23" s="68" t="s">
        <v>249</v>
      </c>
      <c r="Q23" s="68" t="s">
        <v>251</v>
      </c>
      <c r="R23" s="68" t="s">
        <v>253</v>
      </c>
      <c r="S23" s="68" t="s">
        <v>255</v>
      </c>
    </row>
    <row r="24" spans="1:23" ht="15">
      <c r="H24" s="31" t="s">
        <v>21</v>
      </c>
      <c r="I24" s="32" t="s">
        <v>105</v>
      </c>
      <c r="J24" s="32">
        <v>0.01</v>
      </c>
      <c r="L24" s="65"/>
      <c r="M24" s="71" t="s">
        <v>245</v>
      </c>
      <c r="N24" s="23" t="s">
        <v>257</v>
      </c>
      <c r="O24" s="79">
        <v>2.3E-2</v>
      </c>
      <c r="P24" s="79">
        <v>-2.5999999999999999E-2</v>
      </c>
      <c r="Q24" s="79">
        <v>-0.01</v>
      </c>
      <c r="R24" s="79">
        <v>9.2999999999999999E-2</v>
      </c>
      <c r="S24" s="79">
        <v>0.30299999999999999</v>
      </c>
    </row>
    <row r="25" spans="1:23" ht="15">
      <c r="H25" s="31" t="s">
        <v>22</v>
      </c>
      <c r="I25" s="32">
        <v>1E-3</v>
      </c>
      <c r="J25" s="32">
        <v>2E-3</v>
      </c>
      <c r="L25" s="65"/>
      <c r="M25" s="69"/>
      <c r="N25" s="23" t="s">
        <v>259</v>
      </c>
      <c r="O25" s="79">
        <v>7.0000000000000001E-3</v>
      </c>
      <c r="P25" s="79">
        <v>-2.5000000000000001E-2</v>
      </c>
      <c r="Q25" s="79">
        <v>-1.0999999999999999E-2</v>
      </c>
      <c r="R25" s="79">
        <v>9.6000000000000002E-2</v>
      </c>
      <c r="S25" s="79">
        <v>0.29199999999999998</v>
      </c>
    </row>
    <row r="26" spans="1:23" ht="15">
      <c r="H26" s="31" t="s">
        <v>23</v>
      </c>
      <c r="I26" s="32" t="s">
        <v>93</v>
      </c>
      <c r="J26" s="32" t="s">
        <v>94</v>
      </c>
      <c r="L26" s="65"/>
      <c r="M26" s="69"/>
      <c r="N26" s="23" t="s">
        <v>261</v>
      </c>
      <c r="O26" s="79">
        <v>-4.5999999999999999E-2</v>
      </c>
      <c r="P26" s="79">
        <v>-2.5000000000000001E-2</v>
      </c>
      <c r="Q26" s="79">
        <v>-1.0999999999999999E-2</v>
      </c>
      <c r="R26" s="79">
        <v>9.7000000000000003E-2</v>
      </c>
      <c r="S26" s="79">
        <v>0.27500000000000002</v>
      </c>
    </row>
    <row r="27" spans="1:23" ht="15">
      <c r="H27" s="31" t="s">
        <v>24</v>
      </c>
      <c r="I27" s="32">
        <v>1.9E-2</v>
      </c>
      <c r="J27" s="32" t="s">
        <v>122</v>
      </c>
      <c r="L27" s="65"/>
      <c r="M27" s="69"/>
      <c r="N27" s="23" t="s">
        <v>263</v>
      </c>
      <c r="O27" s="79">
        <v>1.4E-2</v>
      </c>
      <c r="P27" s="79">
        <v>-2.5999999999999999E-2</v>
      </c>
      <c r="Q27" s="79">
        <v>-0.01</v>
      </c>
      <c r="R27" s="79">
        <v>9.4E-2</v>
      </c>
      <c r="S27" s="79">
        <v>0.29899999999999999</v>
      </c>
    </row>
    <row r="28" spans="1:23" ht="15">
      <c r="H28" s="31" t="s">
        <v>25</v>
      </c>
      <c r="I28" s="32">
        <v>2.3E-2</v>
      </c>
      <c r="J28" s="32">
        <v>-1.0999999999999999E-2</v>
      </c>
      <c r="L28" s="65"/>
      <c r="M28" s="69" t="s">
        <v>266</v>
      </c>
      <c r="N28" s="23" t="s">
        <v>257</v>
      </c>
      <c r="O28" s="79">
        <v>1.4999999999999999E-2</v>
      </c>
      <c r="P28" s="79">
        <v>4.7E-2</v>
      </c>
      <c r="Q28" s="79">
        <v>4.0000000000000001E-3</v>
      </c>
      <c r="R28" s="79">
        <v>1.6E-2</v>
      </c>
      <c r="S28" s="79">
        <v>9.0999999999999998E-2</v>
      </c>
    </row>
    <row r="29" spans="1:23" ht="15">
      <c r="H29" s="31" t="s">
        <v>26</v>
      </c>
      <c r="I29" s="32">
        <v>3.4000000000000002E-2</v>
      </c>
      <c r="J29" s="32" t="s">
        <v>124</v>
      </c>
      <c r="L29" s="65"/>
      <c r="M29" s="69"/>
      <c r="N29" s="23" t="s">
        <v>259</v>
      </c>
      <c r="O29" s="79">
        <v>1.4999999999999999E-2</v>
      </c>
      <c r="P29" s="79">
        <v>0.04</v>
      </c>
      <c r="Q29" s="79">
        <v>4.0000000000000001E-3</v>
      </c>
      <c r="R29" s="79">
        <v>1.7000000000000001E-2</v>
      </c>
      <c r="S29" s="79">
        <v>9.2999999999999999E-2</v>
      </c>
    </row>
    <row r="30" spans="1:23" ht="15">
      <c r="H30" s="31" t="s">
        <v>27</v>
      </c>
      <c r="I30" s="32" t="s">
        <v>94</v>
      </c>
      <c r="J30" s="32" t="s">
        <v>97</v>
      </c>
      <c r="L30" s="65"/>
      <c r="M30" s="69"/>
      <c r="N30" s="23" t="s">
        <v>261</v>
      </c>
      <c r="O30" s="79">
        <v>1.4999999999999999E-2</v>
      </c>
      <c r="P30" s="79">
        <v>3.1E-2</v>
      </c>
      <c r="Q30" s="79">
        <v>5.0000000000000001E-3</v>
      </c>
      <c r="R30" s="79">
        <v>1.7000000000000001E-2</v>
      </c>
      <c r="S30" s="79">
        <v>9.8000000000000004E-2</v>
      </c>
    </row>
    <row r="31" spans="1:23" ht="15.75" thickBot="1">
      <c r="C31" t="s">
        <v>244</v>
      </c>
      <c r="D31" t="s">
        <v>71</v>
      </c>
      <c r="E31" t="s">
        <v>276</v>
      </c>
      <c r="F31" t="s">
        <v>71</v>
      </c>
      <c r="G31" t="s">
        <v>276</v>
      </c>
      <c r="H31" s="31" t="s">
        <v>79</v>
      </c>
      <c r="I31" s="32">
        <v>5.2679999999999998</v>
      </c>
      <c r="J31" s="32">
        <v>5.0880000000000001</v>
      </c>
      <c r="L31" s="65"/>
      <c r="M31" s="70"/>
      <c r="N31" s="67" t="s">
        <v>263</v>
      </c>
      <c r="O31" s="80">
        <v>1.4999999999999999E-2</v>
      </c>
      <c r="P31" s="80">
        <v>4.4999999999999998E-2</v>
      </c>
      <c r="Q31" s="80">
        <v>4.0000000000000001E-3</v>
      </c>
      <c r="R31" s="80">
        <v>1.6E-2</v>
      </c>
      <c r="S31" s="80">
        <v>9.1999999999999998E-2</v>
      </c>
    </row>
    <row r="32" spans="1:23" ht="15" thickTop="1">
      <c r="C32">
        <v>1</v>
      </c>
      <c r="D32">
        <f>$I$5+$I$6*C32</f>
        <v>2.5999999999999999E-2</v>
      </c>
      <c r="E32">
        <f>$J$5+$J$6*C32</f>
        <v>1.4999999999999999E-2</v>
      </c>
      <c r="F32" s="1">
        <f>(EXP($I$5*LN(C32)+$I$6*C32))+568.4863</f>
        <v>569.48530049983344</v>
      </c>
      <c r="G32" s="1">
        <f>(EXP($J$5*LN(C32)))+568.4863</f>
        <v>569.48630000000003</v>
      </c>
    </row>
    <row r="33" spans="2:7">
      <c r="C33">
        <v>2</v>
      </c>
      <c r="D33">
        <f t="shared" ref="D33:D96" si="10">$I$5+$I$6*C33</f>
        <v>2.5000000000000001E-2</v>
      </c>
      <c r="E33">
        <f t="shared" ref="E33:E96" si="11">$J$5+$J$6*C33</f>
        <v>1.4999999999999999E-2</v>
      </c>
      <c r="F33" s="1">
        <f>(EXP($I$5*LN(C33)+$I$6*C33))+568.4863</f>
        <v>569.50315545064802</v>
      </c>
      <c r="G33" s="1">
        <f>(EXP($J$5*LN(C33)))+568.4863</f>
        <v>569.49675144648677</v>
      </c>
    </row>
    <row r="34" spans="2:7">
      <c r="C34">
        <v>3</v>
      </c>
      <c r="D34">
        <f t="shared" si="10"/>
        <v>2.4E-2</v>
      </c>
      <c r="E34">
        <f t="shared" si="11"/>
        <v>1.4999999999999999E-2</v>
      </c>
      <c r="F34" s="1">
        <f>(EXP($I$5*LN(C34)+$I$6*C34))+568.4863</f>
        <v>569.51332115728849</v>
      </c>
      <c r="G34" s="1">
        <f>(EXP($J$5*LN(C34)))+568.4863</f>
        <v>569.50291571502862</v>
      </c>
    </row>
    <row r="35" spans="2:7">
      <c r="C35">
        <v>4</v>
      </c>
      <c r="D35">
        <f t="shared" si="10"/>
        <v>2.3E-2</v>
      </c>
      <c r="E35">
        <f t="shared" si="11"/>
        <v>1.4999999999999999E-2</v>
      </c>
      <c r="F35" s="1">
        <f>(EXP($I$5*LN(C35)+$I$6*C35))+568.4863</f>
        <v>569.52029500751269</v>
      </c>
      <c r="G35" s="1">
        <f>(EXP($J$5*LN(C35)))+568.4863</f>
        <v>569.50731212570724</v>
      </c>
    </row>
    <row r="36" spans="2:7">
      <c r="C36">
        <v>5</v>
      </c>
      <c r="D36">
        <f t="shared" si="10"/>
        <v>2.1999999999999999E-2</v>
      </c>
      <c r="E36">
        <f t="shared" si="11"/>
        <v>1.4999999999999999E-2</v>
      </c>
      <c r="F36" s="1">
        <f>(EXP($I$5*LN(C36)+$I$6*C36))+568.4863</f>
        <v>569.52550377984903</v>
      </c>
      <c r="G36" s="1">
        <f>(EXP($J$5*LN(C36)))+568.4863</f>
        <v>569.51073533559031</v>
      </c>
    </row>
    <row r="37" spans="2:7">
      <c r="C37">
        <v>6</v>
      </c>
      <c r="D37">
        <f t="shared" si="10"/>
        <v>2.0999999999999998E-2</v>
      </c>
      <c r="E37">
        <f t="shared" si="11"/>
        <v>1.4999999999999999E-2</v>
      </c>
      <c r="F37" s="1">
        <f>(EXP($I$5*LN(C37)+$I$6*C37))+568.4863</f>
        <v>569.5295882516499</v>
      </c>
      <c r="G37" s="1">
        <f>(EXP($J$5*LN(C37)))+568.4863</f>
        <v>569.51354081977183</v>
      </c>
    </row>
    <row r="38" spans="2:7">
      <c r="C38">
        <v>7</v>
      </c>
      <c r="D38">
        <f t="shared" si="10"/>
        <v>0.02</v>
      </c>
      <c r="E38">
        <f t="shared" si="11"/>
        <v>1.4999999999999999E-2</v>
      </c>
      <c r="F38" s="1">
        <f>(EXP($I$5*LN(C38)+$I$6*C38))+568.4863</f>
        <v>569.53289242166863</v>
      </c>
      <c r="G38" s="1">
        <f>(EXP($J$5*LN(C38)))+568.4863</f>
        <v>569.51591881604611</v>
      </c>
    </row>
    <row r="39" spans="2:7">
      <c r="C39">
        <v>8</v>
      </c>
      <c r="D39">
        <f t="shared" si="10"/>
        <v>1.9E-2</v>
      </c>
      <c r="E39">
        <f t="shared" si="11"/>
        <v>1.4999999999999999E-2</v>
      </c>
      <c r="F39" s="1">
        <f>(EXP($I$5*LN(C39)+$I$6*C39))+568.4863</f>
        <v>569.5356227138592</v>
      </c>
      <c r="G39" s="1">
        <f>(EXP($J$5*LN(C39)))+568.4863</f>
        <v>569.51798317930138</v>
      </c>
    </row>
    <row r="40" spans="2:7">
      <c r="C40">
        <v>9</v>
      </c>
      <c r="D40">
        <f t="shared" si="10"/>
        <v>1.7999999999999999E-2</v>
      </c>
      <c r="E40">
        <f t="shared" si="11"/>
        <v>1.4999999999999999E-2</v>
      </c>
      <c r="F40" s="1">
        <f>(EXP($I$5*LN(C40)+$I$6*C40))+568.4863</f>
        <v>569.5379128818787</v>
      </c>
      <c r="G40" s="1">
        <f>(EXP($J$5*LN(C40)))+568.4863</f>
        <v>569.51980751204314</v>
      </c>
    </row>
    <row r="41" spans="2:7">
      <c r="C41">
        <v>10</v>
      </c>
      <c r="D41">
        <f t="shared" si="10"/>
        <v>1.7000000000000001E-2</v>
      </c>
      <c r="E41">
        <f t="shared" si="11"/>
        <v>1.4999999999999999E-2</v>
      </c>
      <c r="F41" s="1">
        <f>(EXP($I$5*LN(C41)+$I$6*C41))+568.4863</f>
        <v>569.53985461827835</v>
      </c>
      <c r="G41" s="1">
        <f>(EXP($J$5*LN(C41)))+568.4863</f>
        <v>569.52144216667932</v>
      </c>
    </row>
    <row r="42" spans="2:7">
      <c r="C42">
        <v>11</v>
      </c>
      <c r="D42">
        <f t="shared" si="10"/>
        <v>1.6E-2</v>
      </c>
      <c r="E42">
        <f t="shared" si="11"/>
        <v>1.4999999999999999E-2</v>
      </c>
      <c r="F42" s="1">
        <f>(EXP($I$5*LN(C42)+$I$6*C42))+568.4863</f>
        <v>569.54151355934869</v>
      </c>
      <c r="G42" s="1">
        <f>(EXP($J$5*LN(C42)))+568.4863</f>
        <v>569.52292311884116</v>
      </c>
    </row>
    <row r="43" spans="2:7">
      <c r="C43">
        <v>12</v>
      </c>
      <c r="D43">
        <f t="shared" si="10"/>
        <v>1.4999999999999999E-2</v>
      </c>
      <c r="E43">
        <f t="shared" si="11"/>
        <v>1.4999999999999999E-2</v>
      </c>
      <c r="F43" s="1">
        <f>(EXP($I$5*LN(C43)+$I$6*C43))+568.4863</f>
        <v>569.54293832758822</v>
      </c>
      <c r="G43" s="1">
        <f>(EXP($J$5*LN(C43)))+568.4863</f>
        <v>569.52427697222868</v>
      </c>
    </row>
    <row r="44" spans="2:7">
      <c r="C44">
        <v>13</v>
      </c>
      <c r="D44">
        <f t="shared" si="10"/>
        <v>1.3999999999999999E-2</v>
      </c>
      <c r="E44">
        <f t="shared" si="11"/>
        <v>1.4999999999999999E-2</v>
      </c>
      <c r="F44" s="1">
        <f>(EXP($I$5*LN(C44)+$I$6*C44))+568.4863</f>
        <v>569.54416595906162</v>
      </c>
      <c r="G44" s="1">
        <f>(EXP($J$5*LN(C44)))+568.4863</f>
        <v>569.52552395798023</v>
      </c>
    </row>
    <row r="45" spans="2:7">
      <c r="C45">
        <v>14</v>
      </c>
      <c r="D45">
        <f t="shared" si="10"/>
        <v>1.2999999999999999E-2</v>
      </c>
      <c r="E45">
        <f t="shared" si="11"/>
        <v>1.4999999999999999E-2</v>
      </c>
      <c r="F45" s="1">
        <f>(EXP($I$5*LN(C45)+$I$6*C45))+568.4863</f>
        <v>569.54522532330896</v>
      </c>
      <c r="G45" s="1">
        <f>(EXP($J$5*LN(C45)))+568.4863</f>
        <v>569.52667982200376</v>
      </c>
    </row>
    <row r="46" spans="2:7">
      <c r="C46">
        <v>15</v>
      </c>
      <c r="D46">
        <f t="shared" si="10"/>
        <v>1.2E-2</v>
      </c>
      <c r="E46">
        <f t="shared" si="11"/>
        <v>1.4999999999999999E-2</v>
      </c>
      <c r="F46" s="1">
        <f>(EXP($I$5*LN(C46)+$I$6*C46))+568.4863</f>
        <v>569.54613936631665</v>
      </c>
      <c r="G46" s="1">
        <f>(EXP($J$5*LN(C46)))+568.4863</f>
        <v>569.52775706119166</v>
      </c>
    </row>
    <row r="47" spans="2:7">
      <c r="B47">
        <v>28</v>
      </c>
      <c r="C47">
        <v>16</v>
      </c>
      <c r="D47">
        <f t="shared" si="10"/>
        <v>1.0999999999999999E-2</v>
      </c>
      <c r="E47">
        <f t="shared" si="11"/>
        <v>1.4999999999999999E-2</v>
      </c>
      <c r="F47" s="1">
        <f>(EXP($I$5*LN(C47)+$I$6*C47))+568.4863</f>
        <v>569.54692663176661</v>
      </c>
      <c r="G47" s="1">
        <f>(EXP($J$5*LN(C47)))+568.4863</f>
        <v>569.52876576084111</v>
      </c>
    </row>
    <row r="48" spans="2:7">
      <c r="C48">
        <v>17</v>
      </c>
      <c r="D48">
        <f t="shared" si="10"/>
        <v>9.9999999999999985E-3</v>
      </c>
      <c r="E48">
        <f t="shared" si="11"/>
        <v>1.4999999999999999E-2</v>
      </c>
      <c r="F48" s="1">
        <f>(EXP($I$5*LN(C48)+$I$6*C48))+568.4863</f>
        <v>569.54760232266176</v>
      </c>
      <c r="G48" s="1">
        <f>(EXP($J$5*LN(C48)))+568.4863</f>
        <v>569.52971417839433</v>
      </c>
    </row>
    <row r="49" spans="3:7">
      <c r="C49">
        <v>18</v>
      </c>
      <c r="D49">
        <f t="shared" si="10"/>
        <v>8.9999999999999976E-3</v>
      </c>
      <c r="E49">
        <f t="shared" si="11"/>
        <v>1.4999999999999999E-2</v>
      </c>
      <c r="F49" s="1">
        <f>(EXP($I$5*LN(C49)+$I$6*C49))+568.4863</f>
        <v>569.54817906063806</v>
      </c>
      <c r="G49" s="1">
        <f>(EXP($J$5*LN(C49)))+568.4863</f>
        <v>569.5306091604989</v>
      </c>
    </row>
    <row r="50" spans="3:7">
      <c r="C50">
        <v>19</v>
      </c>
      <c r="D50">
        <f t="shared" si="10"/>
        <v>8.0000000000000002E-3</v>
      </c>
      <c r="E50">
        <f t="shared" si="11"/>
        <v>1.4999999999999999E-2</v>
      </c>
      <c r="F50" s="1">
        <f>(EXP($I$5*LN(C50)+$I$6*C50))+568.4863</f>
        <v>569.54866744080471</v>
      </c>
      <c r="G50" s="1">
        <f>(EXP($J$5*LN(C50)))+568.4863</f>
        <v>569.53145644744768</v>
      </c>
    </row>
    <row r="51" spans="3:7">
      <c r="C51">
        <v>20</v>
      </c>
      <c r="D51">
        <f t="shared" si="10"/>
        <v>6.9999999999999993E-3</v>
      </c>
      <c r="E51">
        <f t="shared" si="11"/>
        <v>1.4999999999999999E-2</v>
      </c>
      <c r="F51" s="1">
        <f>(EXP($I$5*LN(C51)+$I$6*C51))+568.4863</f>
        <v>569.54907644487457</v>
      </c>
      <c r="G51" s="1">
        <f>(EXP($J$5*LN(C51)))+568.4863</f>
        <v>569.53226089964062</v>
      </c>
    </row>
    <row r="52" spans="3:7">
      <c r="C52">
        <v>21</v>
      </c>
      <c r="D52">
        <f t="shared" si="10"/>
        <v>5.9999999999999984E-3</v>
      </c>
      <c r="E52">
        <f t="shared" si="11"/>
        <v>1.4999999999999999E-2</v>
      </c>
      <c r="F52" s="1">
        <f>(EXP($I$5*LN(C52)+$I$6*C52))+568.4863</f>
        <v>569.54941375395174</v>
      </c>
      <c r="G52" s="1">
        <f>(EXP($J$5*LN(C52)))+568.4863</f>
        <v>569.53302666888158</v>
      </c>
    </row>
    <row r="53" spans="3:7">
      <c r="C53">
        <v>22</v>
      </c>
      <c r="D53">
        <f t="shared" si="10"/>
        <v>5.000000000000001E-3</v>
      </c>
      <c r="E53">
        <f t="shared" si="11"/>
        <v>1.4999999999999999E-2</v>
      </c>
      <c r="F53" s="1">
        <f>(EXP($I$5*LN(C53)+$I$6*C53))+568.4863</f>
        <v>569.54968598889616</v>
      </c>
      <c r="G53" s="1">
        <f>(EXP($J$5*LN(C53)))+568.4863</f>
        <v>569.53375732989468</v>
      </c>
    </row>
    <row r="54" spans="3:7">
      <c r="C54">
        <v>23</v>
      </c>
      <c r="D54">
        <f t="shared" si="10"/>
        <v>4.0000000000000001E-3</v>
      </c>
      <c r="E54">
        <f t="shared" si="11"/>
        <v>1.4999999999999999E-2</v>
      </c>
      <c r="F54" s="1">
        <f>(EXP($I$5*LN(C54)+$I$6*C54))+568.4863</f>
        <v>569.54989889751891</v>
      </c>
      <c r="G54" s="1">
        <f>(EXP($J$5*LN(C54)))+568.4863</f>
        <v>569.53445598265944</v>
      </c>
    </row>
    <row r="55" spans="3:7">
      <c r="C55">
        <v>24</v>
      </c>
      <c r="D55">
        <f t="shared" si="10"/>
        <v>2.9999999999999992E-3</v>
      </c>
      <c r="E55">
        <f t="shared" si="11"/>
        <v>1.4999999999999999E-2</v>
      </c>
      <c r="F55" s="1">
        <f>(EXP($I$5*LN(C55)+$I$6*C55))+568.4863</f>
        <v>569.5500575021382</v>
      </c>
      <c r="G55" s="1">
        <f>(EXP($J$5*LN(C55)))+568.4863</f>
        <v>569.53512533300841</v>
      </c>
    </row>
    <row r="56" spans="3:7">
      <c r="C56">
        <v>25</v>
      </c>
      <c r="D56">
        <f t="shared" si="10"/>
        <v>1.9999999999999983E-3</v>
      </c>
      <c r="E56">
        <f t="shared" si="11"/>
        <v>1.4999999999999999E-2</v>
      </c>
      <c r="F56" s="1">
        <f>(EXP($I$5*LN(C56)+$I$6*C56))+568.4863</f>
        <v>569.55016621716993</v>
      </c>
      <c r="G56" s="1">
        <f>(EXP($J$5*LN(C56)))+568.4863</f>
        <v>569.53576775680597</v>
      </c>
    </row>
    <row r="57" spans="3:7">
      <c r="C57">
        <v>26</v>
      </c>
      <c r="D57">
        <f t="shared" si="10"/>
        <v>9.9999999999999742E-4</v>
      </c>
      <c r="E57">
        <f t="shared" si="11"/>
        <v>1.4999999999999999E-2</v>
      </c>
      <c r="F57" s="1">
        <f>(EXP($I$5*LN(C57)+$I$6*C57))+568.4863</f>
        <v>569.55022894377873</v>
      </c>
      <c r="G57" s="1">
        <f>(EXP($J$5*LN(C57)))+568.4863</f>
        <v>569.53638535156472</v>
      </c>
    </row>
    <row r="58" spans="3:7">
      <c r="C58">
        <v>27</v>
      </c>
      <c r="D58">
        <f t="shared" si="10"/>
        <v>0</v>
      </c>
      <c r="E58">
        <f t="shared" si="11"/>
        <v>1.4999999999999999E-2</v>
      </c>
      <c r="F58" s="1">
        <f>(EXP($I$5*LN(C58)+$I$6*C58))+568.4863</f>
        <v>569.55024914676358</v>
      </c>
      <c r="G58" s="1">
        <f>(EXP($J$5*LN(C58)))+568.4863</f>
        <v>569.53697997834308</v>
      </c>
    </row>
    <row r="59" spans="3:7">
      <c r="C59">
        <v>28</v>
      </c>
      <c r="D59">
        <f t="shared" si="10"/>
        <v>-1.0000000000000009E-3</v>
      </c>
      <c r="E59">
        <f t="shared" si="11"/>
        <v>1.4999999999999999E-2</v>
      </c>
      <c r="F59" s="1">
        <f>(EXP($I$5*LN(C59)+$I$6*C59))+568.4863</f>
        <v>569.55022991753822</v>
      </c>
      <c r="G59" s="1">
        <f>(EXP($J$5*LN(C59)))+568.4863</f>
        <v>569.53755329603939</v>
      </c>
    </row>
    <row r="60" spans="3:7">
      <c r="C60">
        <v>29</v>
      </c>
      <c r="D60">
        <f t="shared" si="10"/>
        <v>-2.0000000000000018E-3</v>
      </c>
      <c r="E60">
        <f t="shared" si="11"/>
        <v>1.4999999999999999E-2</v>
      </c>
      <c r="F60" s="1">
        <f>(EXP($I$5*LN(C60)+$I$6*C60))+568.4863</f>
        <v>569.55017402612361</v>
      </c>
      <c r="G60" s="1">
        <f>(EXP($J$5*LN(C60)))+568.4863</f>
        <v>569.53810678968193</v>
      </c>
    </row>
    <row r="61" spans="3:7">
      <c r="C61">
        <v>30</v>
      </c>
      <c r="D61">
        <f t="shared" si="10"/>
        <v>-2.9999999999999992E-3</v>
      </c>
      <c r="E61">
        <f t="shared" si="11"/>
        <v>1.4999999999999999E-2</v>
      </c>
      <c r="F61" s="1">
        <f>(EXP($I$5*LN(C61)+$I$6*C61))+568.4863</f>
        <v>569.55008396437711</v>
      </c>
      <c r="G61" s="1">
        <f>(EXP($J$5*LN(C61)))+568.4863</f>
        <v>569.53864179393497</v>
      </c>
    </row>
    <row r="62" spans="3:7">
      <c r="C62">
        <v>31</v>
      </c>
      <c r="D62">
        <f t="shared" si="10"/>
        <v>-4.0000000000000001E-3</v>
      </c>
      <c r="E62">
        <f t="shared" si="11"/>
        <v>1.4999999999999999E-2</v>
      </c>
      <c r="F62" s="1">
        <f>(EXP($I$5*LN(C62)+$I$6*C62))+568.4863</f>
        <v>569.54996198217532</v>
      </c>
      <c r="G62" s="1">
        <f>(EXP($J$5*LN(C62)))+568.4863</f>
        <v>569.53915951275849</v>
      </c>
    </row>
    <row r="63" spans="3:7">
      <c r="C63">
        <v>32</v>
      </c>
      <c r="D63">
        <f t="shared" si="10"/>
        <v>-5.000000000000001E-3</v>
      </c>
      <c r="E63">
        <f t="shared" si="11"/>
        <v>1.4999999999999999E-2</v>
      </c>
      <c r="F63" s="1">
        <f>(EXP($I$5*LN(C63)+$I$6*C63))+568.4863</f>
        <v>569.54981011788664</v>
      </c>
      <c r="G63" s="1">
        <f>(EXP($J$5*LN(C63)))+568.4863</f>
        <v>569.53966103595485</v>
      </c>
    </row>
    <row r="64" spans="3:7">
      <c r="C64">
        <v>33</v>
      </c>
      <c r="D64">
        <f t="shared" si="10"/>
        <v>-6.0000000000000019E-3</v>
      </c>
      <c r="E64">
        <f t="shared" si="11"/>
        <v>1.4999999999999999E-2</v>
      </c>
      <c r="F64" s="1">
        <f>(EXP($I$5*LN(C64)+$I$6*C64))+568.4863</f>
        <v>569.54963022418417</v>
      </c>
      <c r="G64" s="1">
        <f>(EXP($J$5*LN(C64)))+568.4863</f>
        <v>569.54014735317594</v>
      </c>
    </row>
    <row r="65" spans="3:7">
      <c r="C65">
        <v>34</v>
      </c>
      <c r="D65">
        <f t="shared" si="10"/>
        <v>-7.0000000000000027E-3</v>
      </c>
      <c r="E65">
        <f t="shared" si="11"/>
        <v>1.4999999999999999E-2</v>
      </c>
      <c r="F65" s="1">
        <f>(EXP($I$5*LN(C65)+$I$6*C65))+568.4863</f>
        <v>569.54942399002823</v>
      </c>
      <c r="G65" s="1">
        <f>(EXP($J$5*LN(C65)))+568.4863</f>
        <v>569.54061936584333</v>
      </c>
    </row>
    <row r="66" spans="3:7">
      <c r="C66">
        <v>35</v>
      </c>
      <c r="D66">
        <f t="shared" si="10"/>
        <v>-8.0000000000000036E-3</v>
      </c>
      <c r="E66">
        <f t="shared" si="11"/>
        <v>1.4999999999999999E-2</v>
      </c>
      <c r="F66" s="1">
        <f>(EXP($I$5*LN(C66)+$I$6*C66))+568.4863</f>
        <v>569.54919295948298</v>
      </c>
      <c r="G66" s="1">
        <f>(EXP($J$5*LN(C66)))+568.4863</f>
        <v>569.54107789734621</v>
      </c>
    </row>
    <row r="67" spans="3:7">
      <c r="C67">
        <v>36</v>
      </c>
      <c r="D67">
        <f t="shared" si="10"/>
        <v>-9.0000000000000045E-3</v>
      </c>
      <c r="E67">
        <f t="shared" si="11"/>
        <v>1.4999999999999999E-2</v>
      </c>
      <c r="F67" s="1">
        <f>(EXP($I$5*LN(C67)+$I$6*C67))+568.4863</f>
        <v>569.54893854789941</v>
      </c>
      <c r="G67" s="1">
        <f>(EXP($J$5*LN(C67)))+568.4863</f>
        <v>569.54152370180554</v>
      </c>
    </row>
    <row r="68" spans="3:7">
      <c r="C68">
        <v>37</v>
      </c>
      <c r="D68">
        <f t="shared" si="10"/>
        <v>-9.9999999999999985E-3</v>
      </c>
      <c r="E68">
        <f t="shared" si="11"/>
        <v>1.4999999999999999E-2</v>
      </c>
      <c r="F68" s="1">
        <f>(EXP($I$5*LN(C68)+$I$6*C68))+568.4863</f>
        <v>569.5486620558944</v>
      </c>
      <c r="G68" s="1">
        <f>(EXP($J$5*LN(C68)))+568.4863</f>
        <v>569.54195747164033</v>
      </c>
    </row>
    <row r="69" spans="3:7">
      <c r="C69">
        <v>38</v>
      </c>
      <c r="D69">
        <f t="shared" si="10"/>
        <v>-1.0999999999999999E-2</v>
      </c>
      <c r="E69">
        <f t="shared" si="11"/>
        <v>1.4999999999999999E-2</v>
      </c>
      <c r="F69" s="1">
        <f>(EXP($I$5*LN(C69)+$I$6*C69))+568.4863</f>
        <v>569.54836468147914</v>
      </c>
      <c r="G69" s="1">
        <f>(EXP($J$5*LN(C69)))+568.4863</f>
        <v>569.5423798441285</v>
      </c>
    </row>
    <row r="70" spans="3:7">
      <c r="C70">
        <v>39</v>
      </c>
      <c r="D70">
        <f t="shared" si="10"/>
        <v>-1.2E-2</v>
      </c>
      <c r="E70">
        <f t="shared" si="11"/>
        <v>1.4999999999999999E-2</v>
      </c>
      <c r="F70" s="1">
        <f>(EXP($I$5*LN(C70)+$I$6*C70))+568.4863</f>
        <v>569.54804753062115</v>
      </c>
      <c r="G70" s="1">
        <f>(EXP($J$5*LN(C70)))+568.4863</f>
        <v>569.54279140711685</v>
      </c>
    </row>
    <row r="71" spans="3:7">
      <c r="C71">
        <v>40</v>
      </c>
      <c r="D71">
        <f t="shared" si="10"/>
        <v>-1.3000000000000001E-2</v>
      </c>
      <c r="E71">
        <f t="shared" si="11"/>
        <v>1.4999999999999999E-2</v>
      </c>
      <c r="F71" s="1">
        <f>(EXP($I$5*LN(C71)+$I$6*C71))+568.4863</f>
        <v>569.54771162647944</v>
      </c>
      <c r="G71" s="1">
        <f>(EXP($J$5*LN(C71)))+568.4863</f>
        <v>569.54319270401049</v>
      </c>
    </row>
    <row r="72" spans="3:7">
      <c r="C72">
        <v>41</v>
      </c>
      <c r="D72">
        <f t="shared" si="10"/>
        <v>-1.4000000000000002E-2</v>
      </c>
      <c r="E72">
        <f t="shared" si="11"/>
        <v>1.4999999999999999E-2</v>
      </c>
      <c r="F72" s="1">
        <f>(EXP($I$5*LN(C72)+$I$6*C72))+568.4863</f>
        <v>569.54735791750625</v>
      </c>
      <c r="G72" s="1">
        <f>(EXP($J$5*LN(C72)))+568.4863</f>
        <v>569.54358423814733</v>
      </c>
    </row>
    <row r="73" spans="3:7">
      <c r="C73">
        <v>42</v>
      </c>
      <c r="D73">
        <f t="shared" si="10"/>
        <v>-1.5000000000000003E-2</v>
      </c>
      <c r="E73">
        <f t="shared" si="11"/>
        <v>1.4999999999999999E-2</v>
      </c>
      <c r="F73" s="1">
        <f>(EXP($I$5*LN(C73)+$I$6*C73))+568.4863</f>
        <v>569.54698728457902</v>
      </c>
      <c r="G73" s="1">
        <f>(EXP($J$5*LN(C73)))+568.4863</f>
        <v>569.54396647664771</v>
      </c>
    </row>
    <row r="74" spans="3:7">
      <c r="C74">
        <v>43</v>
      </c>
      <c r="D74">
        <f t="shared" si="10"/>
        <v>-1.6000000000000004E-2</v>
      </c>
      <c r="E74">
        <f t="shared" si="11"/>
        <v>1.4999999999999999E-2</v>
      </c>
      <c r="F74" s="1">
        <f>(EXP($I$5*LN(C74)+$I$6*C74))+568.4863</f>
        <v>569.54660054729959</v>
      </c>
      <c r="G74" s="1">
        <f>(EXP($J$5*LN(C74)))+568.4863</f>
        <v>569.54433985381127</v>
      </c>
    </row>
    <row r="75" spans="3:7">
      <c r="C75">
        <v>44</v>
      </c>
      <c r="D75">
        <f t="shared" si="10"/>
        <v>-1.6999999999999998E-2</v>
      </c>
      <c r="E75">
        <f t="shared" si="11"/>
        <v>1.4999999999999999E-2</v>
      </c>
      <c r="F75" s="1">
        <f>(EXP($I$5*LN(C75)+$I$6*C75))+568.4863</f>
        <v>569.54619846957416</v>
      </c>
      <c r="G75" s="1">
        <f>(EXP($J$5*LN(C75)))+568.4863</f>
        <v>569.54470477412531</v>
      </c>
    </row>
    <row r="76" spans="3:7">
      <c r="C76">
        <v>45</v>
      </c>
      <c r="D76">
        <f t="shared" si="10"/>
        <v>-1.7999999999999999E-2</v>
      </c>
      <c r="E76">
        <f t="shared" si="11"/>
        <v>1.4999999999999999E-2</v>
      </c>
      <c r="F76" s="1">
        <f>(EXP($I$5*LN(C76)+$I$6*C76))+568.4863</f>
        <v>569.54578176457017</v>
      </c>
      <c r="G76" s="1">
        <f>(EXP($J$5*LN(C76)))+568.4863</f>
        <v>569.54506161493498</v>
      </c>
    </row>
    <row r="77" spans="3:7">
      <c r="C77">
        <v>46</v>
      </c>
      <c r="D77">
        <f t="shared" si="10"/>
        <v>-1.9E-2</v>
      </c>
      <c r="E77">
        <f t="shared" si="11"/>
        <v>1.4999999999999999E-2</v>
      </c>
      <c r="F77" s="1">
        <f>(EXP($I$5*LN(C77)+$I$6*C77))+568.4863</f>
        <v>569.54535109913286</v>
      </c>
      <c r="G77" s="1">
        <f>(EXP($J$5*LN(C77)))+568.4863</f>
        <v>569.54541072882193</v>
      </c>
    </row>
    <row r="78" spans="3:7">
      <c r="C78">
        <v>47</v>
      </c>
      <c r="D78">
        <f t="shared" si="10"/>
        <v>-0.02</v>
      </c>
      <c r="E78">
        <f t="shared" si="11"/>
        <v>1.4999999999999999E-2</v>
      </c>
      <c r="F78" s="1">
        <f>(EXP($I$5*LN(C78)+$I$6*C78))+568.4863</f>
        <v>569.54490709772983</v>
      </c>
      <c r="G78" s="1">
        <f>(EXP($J$5*LN(C78)))+568.4863</f>
        <v>569.54575244572698</v>
      </c>
    </row>
    <row r="79" spans="3:7">
      <c r="C79">
        <v>48</v>
      </c>
      <c r="D79">
        <f t="shared" si="10"/>
        <v>-2.1000000000000001E-2</v>
      </c>
      <c r="E79">
        <f t="shared" si="11"/>
        <v>1.4999999999999999E-2</v>
      </c>
      <c r="F79" s="1">
        <f>(EXP($I$5*LN(C79)+$I$6*C79))+568.4863</f>
        <v>569.54445034598359</v>
      </c>
      <c r="G79" s="1">
        <f>(EXP($J$5*LN(C79)))+568.4863</f>
        <v>569.54608707485033</v>
      </c>
    </row>
    <row r="80" spans="3:7">
      <c r="C80">
        <v>49</v>
      </c>
      <c r="D80">
        <f t="shared" si="10"/>
        <v>-2.2000000000000002E-2</v>
      </c>
      <c r="E80">
        <f t="shared" si="11"/>
        <v>1.4999999999999999E-2</v>
      </c>
      <c r="F80" s="1">
        <f>(EXP($I$5*LN(C80)+$I$6*C80))+568.4863</f>
        <v>569.54398139384261</v>
      </c>
      <c r="G80" s="1">
        <f>(EXP($J$5*LN(C80)))+568.4863</f>
        <v>569.54641490635618</v>
      </c>
    </row>
    <row r="81" spans="3:7">
      <c r="C81">
        <v>50</v>
      </c>
      <c r="D81">
        <f t="shared" si="10"/>
        <v>-2.3000000000000003E-2</v>
      </c>
      <c r="E81">
        <f t="shared" si="11"/>
        <v>1.4999999999999999E-2</v>
      </c>
      <c r="F81" s="1">
        <f>(EXP($I$5*LN(C81)+$I$6*C81))+568.4863</f>
        <v>569.54350075843411</v>
      </c>
      <c r="G81" s="1">
        <f>(EXP($J$5*LN(C81)))+568.4863</f>
        <v>569.54673621290578</v>
      </c>
    </row>
    <row r="82" spans="3:7">
      <c r="C82">
        <v>51</v>
      </c>
      <c r="D82">
        <f t="shared" si="10"/>
        <v>-2.4000000000000004E-2</v>
      </c>
      <c r="E82">
        <f t="shared" si="11"/>
        <v>1.4999999999999999E-2</v>
      </c>
      <c r="F82" s="1">
        <f>(EXP($I$5*LN(C82)+$I$6*C82))+568.4863</f>
        <v>569.54300892663639</v>
      </c>
      <c r="G82" s="1">
        <f>(EXP($J$5*LN(C82)))+568.4863</f>
        <v>569.54705125103931</v>
      </c>
    </row>
    <row r="83" spans="3:7">
      <c r="C83">
        <v>52</v>
      </c>
      <c r="D83">
        <f t="shared" si="10"/>
        <v>-2.5000000000000005E-2</v>
      </c>
      <c r="E83">
        <f t="shared" si="11"/>
        <v>1.4999999999999999E-2</v>
      </c>
      <c r="F83" s="1">
        <f>(EXP($I$5*LN(C83)+$I$6*C83))+568.4863</f>
        <v>569.54250635740425</v>
      </c>
      <c r="G83" s="1">
        <f>(EXP($J$5*LN(C83)))+568.4863</f>
        <v>569.54736026242324</v>
      </c>
    </row>
    <row r="84" spans="3:7">
      <c r="C84">
        <v>53</v>
      </c>
      <c r="D84">
        <f t="shared" si="10"/>
        <v>-2.5999999999999999E-2</v>
      </c>
      <c r="E84">
        <f t="shared" si="11"/>
        <v>1.4999999999999999E-2</v>
      </c>
      <c r="F84" s="1">
        <f>(EXP($I$5*LN(C84)+$I$6*C84))+568.4863</f>
        <v>569.54199348387272</v>
      </c>
      <c r="G84" s="1">
        <f>(EXP($J$5*LN(C84)))+568.4863</f>
        <v>569.5476634749798</v>
      </c>
    </row>
    <row r="85" spans="3:7">
      <c r="C85">
        <v>54</v>
      </c>
      <c r="D85">
        <f t="shared" si="10"/>
        <v>-2.7E-2</v>
      </c>
      <c r="E85">
        <f t="shared" si="11"/>
        <v>1.4999999999999999E-2</v>
      </c>
      <c r="F85" s="1">
        <f>(EXP($I$5*LN(C85)+$I$6*C85))+568.4863</f>
        <v>569.54147071526802</v>
      </c>
      <c r="G85" s="1">
        <f>(EXP($J$5*LN(C85)))+568.4863</f>
        <v>569.54796110391146</v>
      </c>
    </row>
    <row r="86" spans="3:7">
      <c r="C86">
        <v>55</v>
      </c>
      <c r="D86">
        <f t="shared" si="10"/>
        <v>-2.8000000000000001E-2</v>
      </c>
      <c r="E86">
        <f t="shared" si="11"/>
        <v>1.4999999999999999E-2</v>
      </c>
      <c r="F86" s="1">
        <f>(EXP($I$5*LN(C86)+$I$6*C86))+568.4863</f>
        <v>569.54093843864223</v>
      </c>
      <c r="G86" s="1">
        <f>(EXP($J$5*LN(C86)))+568.4863</f>
        <v>569.5482533526307</v>
      </c>
    </row>
    <row r="87" spans="3:7">
      <c r="C87">
        <v>56</v>
      </c>
      <c r="D87">
        <f t="shared" si="10"/>
        <v>-2.9000000000000001E-2</v>
      </c>
      <c r="E87">
        <f t="shared" si="11"/>
        <v>1.4999999999999999E-2</v>
      </c>
      <c r="F87" s="1">
        <f>(EXP($I$5*LN(C87)+$I$6*C87))+568.4863</f>
        <v>569.54039702045441</v>
      </c>
      <c r="G87" s="1">
        <f>(EXP($J$5*LN(C87)))+568.4863</f>
        <v>569.54854041360693</v>
      </c>
    </row>
    <row r="88" spans="3:7">
      <c r="C88">
        <v>57</v>
      </c>
      <c r="D88">
        <f t="shared" si="10"/>
        <v>-3.0000000000000002E-2</v>
      </c>
      <c r="E88">
        <f t="shared" si="11"/>
        <v>1.4999999999999999E-2</v>
      </c>
      <c r="F88" s="1">
        <f>(EXP($I$5*LN(C88)+$I$6*C88))+568.4863</f>
        <v>569.53984680801261</v>
      </c>
      <c r="G88" s="1">
        <f>(EXP($J$5*LN(C88)))+568.4863</f>
        <v>569.54882246913871</v>
      </c>
    </row>
    <row r="89" spans="3:7">
      <c r="C89">
        <v>58</v>
      </c>
      <c r="D89">
        <f t="shared" si="10"/>
        <v>-3.1000000000000003E-2</v>
      </c>
      <c r="E89">
        <f t="shared" si="11"/>
        <v>1.4999999999999999E-2</v>
      </c>
      <c r="F89" s="1">
        <f>(EXP($I$5*LN(C89)+$I$6*C89))+568.4863</f>
        <v>569.53928813079085</v>
      </c>
      <c r="G89" s="1">
        <f>(EXP($J$5*LN(C89)))+568.4863</f>
        <v>569.54909969205869</v>
      </c>
    </row>
    <row r="90" spans="3:7">
      <c r="C90">
        <v>59</v>
      </c>
      <c r="D90">
        <f t="shared" si="10"/>
        <v>-3.2000000000000001E-2</v>
      </c>
      <c r="E90">
        <f t="shared" si="11"/>
        <v>1.4999999999999999E-2</v>
      </c>
      <c r="F90" s="1">
        <f>(EXP($I$5*LN(C90)+$I$6*C90))+568.4863</f>
        <v>569.53872130163506</v>
      </c>
      <c r="G90" s="1">
        <f>(EXP($J$5*LN(C90)))+568.4863</f>
        <v>569.54937224637865</v>
      </c>
    </row>
    <row r="91" spans="3:7">
      <c r="C91">
        <v>60</v>
      </c>
      <c r="D91">
        <f t="shared" si="10"/>
        <v>-3.3000000000000002E-2</v>
      </c>
      <c r="E91">
        <f t="shared" si="11"/>
        <v>1.4999999999999999E-2</v>
      </c>
      <c r="F91" s="1">
        <f>(EXP($I$5*LN(C91)+$I$6*C91))+568.4863</f>
        <v>569.53814661786816</v>
      </c>
      <c r="G91" s="1">
        <f>(EXP($J$5*LN(C91)))+568.4863</f>
        <v>569.54964028788004</v>
      </c>
    </row>
    <row r="92" spans="3:7">
      <c r="C92">
        <v>61</v>
      </c>
      <c r="D92">
        <f t="shared" si="10"/>
        <v>-3.4000000000000002E-2</v>
      </c>
      <c r="E92">
        <f t="shared" si="11"/>
        <v>1.4999999999999999E-2</v>
      </c>
      <c r="F92" s="1">
        <f>(EXP($I$5*LN(C92)+$I$6*C92))+568.4863</f>
        <v>569.53756436230469</v>
      </c>
      <c r="G92" s="1">
        <f>(EXP($J$5*LN(C92)))+568.4863</f>
        <v>569.54990396465712</v>
      </c>
    </row>
    <row r="93" spans="3:7">
      <c r="C93">
        <v>62</v>
      </c>
      <c r="D93">
        <f t="shared" si="10"/>
        <v>-3.5000000000000003E-2</v>
      </c>
      <c r="E93">
        <f t="shared" si="11"/>
        <v>1.4999999999999999E-2</v>
      </c>
      <c r="F93" s="1">
        <f>(EXP($I$5*LN(C93)+$I$6*C93))+568.4863</f>
        <v>569.53697480418373</v>
      </c>
      <c r="G93" s="1">
        <f>(EXP($J$5*LN(C93)))+568.4863</f>
        <v>569.55016341761416</v>
      </c>
    </row>
    <row r="94" spans="3:7">
      <c r="C94">
        <v>63</v>
      </c>
      <c r="D94">
        <f t="shared" si="10"/>
        <v>-3.6000000000000004E-2</v>
      </c>
      <c r="E94">
        <f t="shared" si="11"/>
        <v>1.4999999999999999E-2</v>
      </c>
      <c r="F94" s="1">
        <f>(EXP($I$5*LN(C94)+$I$6*C94))+568.4863</f>
        <v>569.53637820002723</v>
      </c>
      <c r="G94" s="1">
        <f>(EXP($J$5*LN(C94)))+568.4863</f>
        <v>569.55041878092459</v>
      </c>
    </row>
    <row r="95" spans="3:7">
      <c r="C95">
        <v>64</v>
      </c>
      <c r="D95">
        <f t="shared" si="10"/>
        <v>-3.7000000000000005E-2</v>
      </c>
      <c r="E95">
        <f t="shared" si="11"/>
        <v>1.4999999999999999E-2</v>
      </c>
      <c r="F95" s="1">
        <f>(EXP($I$5*LN(C95)+$I$6*C95))+568.4863</f>
        <v>569.53577479443197</v>
      </c>
      <c r="G95" s="1">
        <f>(EXP($J$5*LN(C95)))+568.4863</f>
        <v>569.55067018245336</v>
      </c>
    </row>
    <row r="96" spans="3:7">
      <c r="C96">
        <v>65</v>
      </c>
      <c r="D96">
        <f t="shared" si="10"/>
        <v>-3.8000000000000006E-2</v>
      </c>
      <c r="E96">
        <f t="shared" si="11"/>
        <v>1.4999999999999999E-2</v>
      </c>
      <c r="F96" s="1">
        <f>(EXP($I$5*LN(C96)+$I$6*C96))+568.4863</f>
        <v>569.53516482080045</v>
      </c>
      <c r="G96" s="1">
        <f>(EXP($J$5*LN(C96)))+568.4863</f>
        <v>569.55091774414689</v>
      </c>
    </row>
    <row r="97" spans="3:7">
      <c r="C97">
        <v>66</v>
      </c>
      <c r="D97">
        <f t="shared" ref="D97:D160" si="12">$I$5+$I$6*C97</f>
        <v>-3.9000000000000007E-2</v>
      </c>
      <c r="E97">
        <f t="shared" ref="E97:E160" si="13">$J$5+$J$6*C97</f>
        <v>1.4999999999999999E-2</v>
      </c>
      <c r="F97" s="1">
        <f>(EXP($I$5*LN(C97)+$I$6*C97))+568.4863</f>
        <v>569.53454850201615</v>
      </c>
      <c r="G97" s="1">
        <f>(EXP($J$5*LN(C97)))+568.4863</f>
        <v>569.55116158239287</v>
      </c>
    </row>
    <row r="98" spans="3:7">
      <c r="C98">
        <v>67</v>
      </c>
      <c r="D98">
        <f t="shared" si="12"/>
        <v>-4.0000000000000008E-2</v>
      </c>
      <c r="E98">
        <f t="shared" si="13"/>
        <v>1.4999999999999999E-2</v>
      </c>
      <c r="F98" s="1">
        <f>(EXP($I$5*LN(C98)+$I$6*C98))+568.4863</f>
        <v>569.53392605106865</v>
      </c>
      <c r="G98" s="1">
        <f>(EXP($J$5*LN(C98)))+568.4863</f>
        <v>569.55140180835383</v>
      </c>
    </row>
    <row r="99" spans="3:7">
      <c r="C99">
        <v>68</v>
      </c>
      <c r="D99">
        <f t="shared" si="12"/>
        <v>-4.1000000000000009E-2</v>
      </c>
      <c r="E99">
        <f t="shared" si="13"/>
        <v>1.4999999999999999E-2</v>
      </c>
      <c r="F99" s="1">
        <f>(EXP($I$5*LN(C99)+$I$6*C99))+568.4863</f>
        <v>569.53329767163314</v>
      </c>
      <c r="G99" s="1">
        <f>(EXP($J$5*LN(C99)))+568.4863</f>
        <v>569.55163852827536</v>
      </c>
    </row>
    <row r="100" spans="3:7">
      <c r="C100">
        <v>69</v>
      </c>
      <c r="D100">
        <f t="shared" si="12"/>
        <v>-4.200000000000001E-2</v>
      </c>
      <c r="E100">
        <f t="shared" si="13"/>
        <v>1.4999999999999999E-2</v>
      </c>
      <c r="F100" s="1">
        <f>(EXP($I$5*LN(C100)+$I$6*C100))+568.4863</f>
        <v>569.53266355860706</v>
      </c>
      <c r="G100" s="1">
        <f>(EXP($J$5*LN(C100)))+568.4863</f>
        <v>569.5518718437728</v>
      </c>
    </row>
    <row r="101" spans="3:7">
      <c r="C101">
        <v>70</v>
      </c>
      <c r="D101">
        <f t="shared" si="12"/>
        <v>-4.300000000000001E-2</v>
      </c>
      <c r="E101">
        <f t="shared" si="13"/>
        <v>1.4999999999999999E-2</v>
      </c>
      <c r="F101" s="1">
        <f>(EXP($I$5*LN(C101)+$I$6*C101))+568.4863</f>
        <v>569.53202389860985</v>
      </c>
      <c r="G101" s="1">
        <f>(EXP($J$5*LN(C101)))+568.4863</f>
        <v>569.5521018520958</v>
      </c>
    </row>
    <row r="102" spans="3:7">
      <c r="C102">
        <v>71</v>
      </c>
      <c r="D102">
        <f t="shared" si="12"/>
        <v>-4.4000000000000011E-2</v>
      </c>
      <c r="E102">
        <f t="shared" si="13"/>
        <v>1.4999999999999999E-2</v>
      </c>
      <c r="F102" s="1">
        <f>(EXP($I$5*LN(C102)+$I$6*C102))+568.4863</f>
        <v>569.53137887044636</v>
      </c>
      <c r="G102" s="1">
        <f>(EXP($J$5*LN(C102)))+568.4863</f>
        <v>569.55232864637605</v>
      </c>
    </row>
    <row r="103" spans="3:7">
      <c r="C103">
        <v>72</v>
      </c>
      <c r="D103">
        <f t="shared" si="12"/>
        <v>-4.5000000000000012E-2</v>
      </c>
      <c r="E103">
        <f t="shared" si="13"/>
        <v>1.4999999999999999E-2</v>
      </c>
      <c r="F103" s="1">
        <f>(EXP($I$5*LN(C103)+$I$6*C103))+568.4863</f>
        <v>569.53072864553872</v>
      </c>
      <c r="G103" s="1">
        <f>(EXP($J$5*LN(C103)))+568.4863</f>
        <v>569.55255231585647</v>
      </c>
    </row>
    <row r="104" spans="3:7">
      <c r="C104">
        <v>73</v>
      </c>
      <c r="D104">
        <f t="shared" si="12"/>
        <v>-4.5999999999999999E-2</v>
      </c>
      <c r="E104">
        <f t="shared" si="13"/>
        <v>1.4999999999999999E-2</v>
      </c>
      <c r="F104" s="1">
        <f>(EXP($I$5*LN(C104)+$I$6*C104))+568.4863</f>
        <v>569.53007338832822</v>
      </c>
      <c r="G104" s="1">
        <f>(EXP($J$5*LN(C104)))+568.4863</f>
        <v>569.55277294610482</v>
      </c>
    </row>
    <row r="105" spans="3:7">
      <c r="C105">
        <v>74</v>
      </c>
      <c r="D105">
        <f t="shared" si="12"/>
        <v>-4.7E-2</v>
      </c>
      <c r="E105">
        <f t="shared" si="13"/>
        <v>1.4999999999999999E-2</v>
      </c>
      <c r="F105" s="1">
        <f>(EXP($I$5*LN(C105)+$I$6*C105))+568.4863</f>
        <v>569.52941325665097</v>
      </c>
      <c r="G105" s="1">
        <f>(EXP($J$5*LN(C105)))+568.4863</f>
        <v>569.55299061921346</v>
      </c>
    </row>
    <row r="106" spans="3:7">
      <c r="C106">
        <v>75</v>
      </c>
      <c r="D106">
        <f t="shared" si="12"/>
        <v>-4.8000000000000001E-2</v>
      </c>
      <c r="E106">
        <f t="shared" si="13"/>
        <v>1.4999999999999999E-2</v>
      </c>
      <c r="F106" s="1">
        <f>(EXP($I$5*LN(C106)+$I$6*C106))+568.4863</f>
        <v>569.52874840208756</v>
      </c>
      <c r="G106" s="1">
        <f>(EXP($J$5*LN(C106)))+568.4863</f>
        <v>569.55320541398476</v>
      </c>
    </row>
    <row r="107" spans="3:7">
      <c r="C107">
        <v>76</v>
      </c>
      <c r="D107">
        <f t="shared" si="12"/>
        <v>-4.9000000000000002E-2</v>
      </c>
      <c r="E107">
        <f t="shared" si="13"/>
        <v>1.4999999999999999E-2</v>
      </c>
      <c r="F107" s="1">
        <f>(EXP($I$5*LN(C107)+$I$6*C107))+568.4863</f>
        <v>569.52807897029038</v>
      </c>
      <c r="G107" s="1">
        <f>(EXP($J$5*LN(C107)))+568.4863</f>
        <v>569.55341740610515</v>
      </c>
    </row>
    <row r="108" spans="3:7">
      <c r="C108">
        <v>77</v>
      </c>
      <c r="D108">
        <f t="shared" si="12"/>
        <v>-0.05</v>
      </c>
      <c r="E108">
        <f t="shared" si="13"/>
        <v>1.4999999999999999E-2</v>
      </c>
      <c r="F108" s="1">
        <f>(EXP($I$5*LN(C108)+$I$6*C108))+568.4863</f>
        <v>569.52740510128956</v>
      </c>
      <c r="G108" s="1">
        <f>(EXP($J$5*LN(C108)))+568.4863</f>
        <v>569.55362666830729</v>
      </c>
    </row>
    <row r="109" spans="3:7">
      <c r="C109">
        <v>78</v>
      </c>
      <c r="D109">
        <f t="shared" si="12"/>
        <v>-5.1000000000000004E-2</v>
      </c>
      <c r="E109">
        <f t="shared" si="13"/>
        <v>1.4999999999999999E-2</v>
      </c>
      <c r="F109" s="1">
        <f>(EXP($I$5*LN(C109)+$I$6*C109))+568.4863</f>
        <v>569.52672692977944</v>
      </c>
      <c r="G109" s="1">
        <f>(EXP($J$5*LN(C109)))+568.4863</f>
        <v>569.55383327052209</v>
      </c>
    </row>
    <row r="110" spans="3:7">
      <c r="C110">
        <v>79</v>
      </c>
      <c r="D110">
        <f t="shared" si="12"/>
        <v>-5.2000000000000005E-2</v>
      </c>
      <c r="E110">
        <f t="shared" si="13"/>
        <v>1.4999999999999999E-2</v>
      </c>
      <c r="F110" s="1">
        <f>(EXP($I$5*LN(C110)+$I$6*C110))+568.4863</f>
        <v>569.52604458538679</v>
      </c>
      <c r="G110" s="1">
        <f>(EXP($J$5*LN(C110)))+568.4863</f>
        <v>569.55403728002079</v>
      </c>
    </row>
    <row r="111" spans="3:7">
      <c r="C111">
        <v>80</v>
      </c>
      <c r="D111">
        <f t="shared" si="12"/>
        <v>-5.3000000000000005E-2</v>
      </c>
      <c r="E111">
        <f t="shared" si="13"/>
        <v>1.4999999999999999E-2</v>
      </c>
      <c r="F111" s="1">
        <f>(EXP($I$5*LN(C111)+$I$6*C111))+568.4863</f>
        <v>569.52535819292245</v>
      </c>
      <c r="G111" s="1">
        <f>(EXP($J$5*LN(C111)))+568.4863</f>
        <v>569.55423876154862</v>
      </c>
    </row>
    <row r="112" spans="3:7">
      <c r="C112">
        <v>81</v>
      </c>
      <c r="D112">
        <f t="shared" si="12"/>
        <v>-5.4000000000000006E-2</v>
      </c>
      <c r="E112">
        <f t="shared" si="13"/>
        <v>1.4999999999999999E-2</v>
      </c>
      <c r="F112" s="1">
        <f>(EXP($I$5*LN(C112)+$I$6*C112))+568.4863</f>
        <v>569.52466787261756</v>
      </c>
      <c r="G112" s="1">
        <f>(EXP($J$5*LN(C112)))+568.4863</f>
        <v>569.55443777744949</v>
      </c>
    </row>
    <row r="113" spans="3:7">
      <c r="C113">
        <v>82</v>
      </c>
      <c r="D113">
        <f t="shared" si="12"/>
        <v>-5.5000000000000007E-2</v>
      </c>
      <c r="E113">
        <f t="shared" si="13"/>
        <v>1.4999999999999999E-2</v>
      </c>
      <c r="F113" s="1">
        <f>(EXP($I$5*LN(C113)+$I$6*C113))+568.4863</f>
        <v>569.5239737403449</v>
      </c>
      <c r="G113" s="1">
        <f>(EXP($J$5*LN(C113)))+568.4863</f>
        <v>569.55463438778361</v>
      </c>
    </row>
    <row r="114" spans="3:7">
      <c r="C114">
        <v>83</v>
      </c>
      <c r="D114">
        <f t="shared" si="12"/>
        <v>-5.6000000000000008E-2</v>
      </c>
      <c r="E114">
        <f t="shared" si="13"/>
        <v>1.4999999999999999E-2</v>
      </c>
      <c r="F114" s="1">
        <f>(EXP($I$5*LN(C114)+$I$6*C114))+568.4863</f>
        <v>569.52327590782807</v>
      </c>
      <c r="G114" s="1">
        <f>(EXP($J$5*LN(C114)))+568.4863</f>
        <v>569.5548286504378</v>
      </c>
    </row>
    <row r="115" spans="3:7">
      <c r="C115">
        <v>84</v>
      </c>
      <c r="D115">
        <f t="shared" si="12"/>
        <v>-5.7000000000000009E-2</v>
      </c>
      <c r="E115">
        <f t="shared" si="13"/>
        <v>1.4999999999999999E-2</v>
      </c>
      <c r="F115" s="1">
        <f>(EXP($I$5*LN(C115)+$I$6*C115))+568.4863</f>
        <v>569.52257448283683</v>
      </c>
      <c r="G115" s="1">
        <f>(EXP($J$5*LN(C115)))+568.4863</f>
        <v>569.55502062122923</v>
      </c>
    </row>
    <row r="116" spans="3:7">
      <c r="C116">
        <v>85</v>
      </c>
      <c r="D116">
        <f t="shared" si="12"/>
        <v>-5.800000000000001E-2</v>
      </c>
      <c r="E116">
        <f t="shared" si="13"/>
        <v>1.4999999999999999E-2</v>
      </c>
      <c r="F116" s="1">
        <f>(EXP($I$5*LN(C116)+$I$6*C116))+568.4863</f>
        <v>569.52186956937214</v>
      </c>
      <c r="G116" s="1">
        <f>(EXP($J$5*LN(C116)))+568.4863</f>
        <v>569.55521035400307</v>
      </c>
    </row>
    <row r="117" spans="3:7">
      <c r="C117">
        <v>86</v>
      </c>
      <c r="D117">
        <f t="shared" si="12"/>
        <v>-5.9000000000000011E-2</v>
      </c>
      <c r="E117">
        <f t="shared" si="13"/>
        <v>1.4999999999999999E-2</v>
      </c>
      <c r="F117" s="1">
        <f>(EXP($I$5*LN(C117)+$I$6*C117))+568.4863</f>
        <v>569.52116126784006</v>
      </c>
      <c r="G117" s="1">
        <f>(EXP($J$5*LN(C117)))+568.4863</f>
        <v>569.5553979007243</v>
      </c>
    </row>
    <row r="118" spans="3:7">
      <c r="C118">
        <v>87</v>
      </c>
      <c r="D118">
        <f t="shared" si="12"/>
        <v>-6.0000000000000012E-2</v>
      </c>
      <c r="E118">
        <f t="shared" si="13"/>
        <v>1.4999999999999999E-2</v>
      </c>
      <c r="F118" s="1">
        <f>(EXP($I$5*LN(C118)+$I$6*C118))+568.4863</f>
        <v>569.52044967521545</v>
      </c>
      <c r="G118" s="1">
        <f>(EXP($J$5*LN(C118)))+568.4863</f>
        <v>569.55558331156442</v>
      </c>
    </row>
    <row r="119" spans="3:7">
      <c r="C119">
        <v>88</v>
      </c>
      <c r="D119">
        <f t="shared" si="12"/>
        <v>-6.0999999999999999E-2</v>
      </c>
      <c r="E119">
        <f t="shared" si="13"/>
        <v>1.4999999999999999E-2</v>
      </c>
      <c r="F119" s="1">
        <f>(EXP($I$5*LN(C119)+$I$6*C119))+568.4863</f>
        <v>569.51973488519661</v>
      </c>
      <c r="G119" s="1">
        <f>(EXP($J$5*LN(C119)))+568.4863</f>
        <v>569.55576663498334</v>
      </c>
    </row>
    <row r="120" spans="3:7">
      <c r="C120">
        <v>89</v>
      </c>
      <c r="D120">
        <f t="shared" si="12"/>
        <v>-6.2E-2</v>
      </c>
      <c r="E120">
        <f t="shared" si="13"/>
        <v>1.4999999999999999E-2</v>
      </c>
      <c r="F120" s="1">
        <f>(EXP($I$5*LN(C120)+$I$6*C120))+568.4863</f>
        <v>569.51901698835172</v>
      </c>
      <c r="G120" s="1">
        <f>(EXP($J$5*LN(C120)))+568.4863</f>
        <v>569.55594791780607</v>
      </c>
    </row>
    <row r="121" spans="3:7">
      <c r="C121">
        <v>90</v>
      </c>
      <c r="D121">
        <f t="shared" si="12"/>
        <v>-6.3E-2</v>
      </c>
      <c r="E121">
        <f t="shared" si="13"/>
        <v>1.4999999999999999E-2</v>
      </c>
      <c r="F121" s="1">
        <f>(EXP($I$5*LN(C121)+$I$6*C121))+568.4863</f>
        <v>569.51829607225636</v>
      </c>
      <c r="G121" s="1">
        <f>(EXP($J$5*LN(C121)))+568.4863</f>
        <v>569.55612720529564</v>
      </c>
    </row>
    <row r="122" spans="3:7">
      <c r="C122">
        <v>91</v>
      </c>
      <c r="D122">
        <f t="shared" si="12"/>
        <v>-6.4000000000000001E-2</v>
      </c>
      <c r="E122">
        <f t="shared" si="13"/>
        <v>1.4999999999999999E-2</v>
      </c>
      <c r="F122" s="1">
        <f>(EXP($I$5*LN(C122)+$I$6*C122))+568.4863</f>
        <v>569.51757222162394</v>
      </c>
      <c r="G122" s="1">
        <f>(EXP($J$5*LN(C122)))+568.4863</f>
        <v>569.55630454122229</v>
      </c>
    </row>
    <row r="123" spans="3:7">
      <c r="C123">
        <v>92</v>
      </c>
      <c r="D123">
        <f t="shared" si="12"/>
        <v>-6.5000000000000002E-2</v>
      </c>
      <c r="E123">
        <f t="shared" si="13"/>
        <v>1.4999999999999999E-2</v>
      </c>
      <c r="F123" s="1">
        <f>(EXP($I$5*LN(C123)+$I$6*C123))+568.4863</f>
        <v>569.51684551842936</v>
      </c>
      <c r="G123" s="1">
        <f>(EXP($J$5*LN(C123)))+568.4863</f>
        <v>569.55647996792777</v>
      </c>
    </row>
    <row r="124" spans="3:7">
      <c r="C124">
        <v>93</v>
      </c>
      <c r="D124">
        <f t="shared" si="12"/>
        <v>-6.6000000000000003E-2</v>
      </c>
      <c r="E124">
        <f t="shared" si="13"/>
        <v>1.4999999999999999E-2</v>
      </c>
      <c r="F124" s="1">
        <f>(EXP($I$5*LN(C124)+$I$6*C124))+568.4863</f>
        <v>569.51611604202526</v>
      </c>
      <c r="G124" s="1">
        <f>(EXP($J$5*LN(C124)))+568.4863</f>
        <v>569.55665352638755</v>
      </c>
    </row>
    <row r="125" spans="3:7">
      <c r="C125">
        <v>94</v>
      </c>
      <c r="D125">
        <f t="shared" si="12"/>
        <v>-6.7000000000000004E-2</v>
      </c>
      <c r="E125">
        <f t="shared" si="13"/>
        <v>1.4999999999999999E-2</v>
      </c>
      <c r="F125" s="1">
        <f>(EXP($I$5*LN(C125)+$I$6*C125))+568.4863</f>
        <v>569.5153838692529</v>
      </c>
      <c r="G125" s="1">
        <f>(EXP($J$5*LN(C125)))+568.4863</f>
        <v>569.55682525626878</v>
      </c>
    </row>
    <row r="126" spans="3:7">
      <c r="C126">
        <v>95</v>
      </c>
      <c r="D126">
        <f t="shared" si="12"/>
        <v>-6.8000000000000005E-2</v>
      </c>
      <c r="E126">
        <f t="shared" si="13"/>
        <v>1.4999999999999999E-2</v>
      </c>
      <c r="F126" s="1">
        <f>(EXP($I$5*LN(C126)+$I$6*C126))+568.4863</f>
        <v>569.51464907454704</v>
      </c>
      <c r="G126" s="1">
        <f>(EXP($J$5*LN(C126)))+568.4863</f>
        <v>569.55699519598545</v>
      </c>
    </row>
    <row r="127" spans="3:7">
      <c r="C127">
        <v>96</v>
      </c>
      <c r="D127">
        <f t="shared" si="12"/>
        <v>-6.9000000000000006E-2</v>
      </c>
      <c r="E127">
        <f t="shared" si="13"/>
        <v>1.4999999999999999E-2</v>
      </c>
      <c r="F127" s="1">
        <f>(EXP($I$5*LN(C127)+$I$6*C127))+568.4863</f>
        <v>569.51391173003469</v>
      </c>
      <c r="G127" s="1">
        <f>(EXP($J$5*LN(C127)))+568.4863</f>
        <v>569.55716338275056</v>
      </c>
    </row>
    <row r="128" spans="3:7">
      <c r="C128">
        <v>97</v>
      </c>
      <c r="D128">
        <f t="shared" si="12"/>
        <v>-7.0000000000000007E-2</v>
      </c>
      <c r="E128">
        <f t="shared" si="13"/>
        <v>1.4999999999999999E-2</v>
      </c>
      <c r="F128" s="1">
        <f>(EXP($I$5*LN(C128)+$I$6*C128))+568.4863</f>
        <v>569.51317190563009</v>
      </c>
      <c r="G128" s="1">
        <f>(EXP($J$5*LN(C128)))+568.4863</f>
        <v>569.55732985262603</v>
      </c>
    </row>
    <row r="129" spans="3:7">
      <c r="C129">
        <v>98</v>
      </c>
      <c r="D129">
        <f t="shared" si="12"/>
        <v>-7.1000000000000008E-2</v>
      </c>
      <c r="E129">
        <f t="shared" si="13"/>
        <v>1.4999999999999999E-2</v>
      </c>
      <c r="F129" s="1">
        <f>(EXP($I$5*LN(C129)+$I$6*C129))+568.4863</f>
        <v>569.51242966912343</v>
      </c>
      <c r="G129" s="1">
        <f>(EXP($J$5*LN(C129)))+568.4863</f>
        <v>569.55749464056976</v>
      </c>
    </row>
    <row r="130" spans="3:7">
      <c r="C130">
        <v>99</v>
      </c>
      <c r="D130">
        <f t="shared" si="12"/>
        <v>-7.2000000000000008E-2</v>
      </c>
      <c r="E130">
        <f t="shared" si="13"/>
        <v>1.4999999999999999E-2</v>
      </c>
      <c r="F130" s="1">
        <f>(EXP($I$5*LN(C130)+$I$6*C130))+568.4863</f>
        <v>569.51168508626654</v>
      </c>
      <c r="G130" s="1">
        <f>(EXP($J$5*LN(C130)))+568.4863</f>
        <v>569.55765778047987</v>
      </c>
    </row>
    <row r="131" spans="3:7">
      <c r="C131">
        <v>100</v>
      </c>
      <c r="D131">
        <f t="shared" si="12"/>
        <v>-7.3000000000000009E-2</v>
      </c>
      <c r="E131">
        <f t="shared" si="13"/>
        <v>1.4999999999999999E-2</v>
      </c>
      <c r="F131" s="1">
        <f>(EXP($I$5*LN(C131)+$I$6*C131))+568.4863</f>
        <v>569.51093822085306</v>
      </c>
      <c r="G131" s="1">
        <f>(EXP($J$5*LN(C131)))+568.4863</f>
        <v>569.55781930523767</v>
      </c>
    </row>
    <row r="132" spans="3:7">
      <c r="C132">
        <v>101</v>
      </c>
      <c r="D132">
        <f t="shared" si="12"/>
        <v>-7.400000000000001E-2</v>
      </c>
      <c r="E132">
        <f t="shared" si="13"/>
        <v>1.4999999999999999E-2</v>
      </c>
      <c r="F132" s="1">
        <f>(EXP($I$5*LN(C132)+$I$6*C132))+568.4863</f>
        <v>569.5101891347955</v>
      </c>
      <c r="G132" s="1">
        <f>(EXP($J$5*LN(C132)))+568.4863</f>
        <v>569.55797924674744</v>
      </c>
    </row>
    <row r="133" spans="3:7">
      <c r="C133">
        <v>102</v>
      </c>
      <c r="D133">
        <f t="shared" si="12"/>
        <v>-7.5000000000000011E-2</v>
      </c>
      <c r="E133">
        <f t="shared" si="13"/>
        <v>1.4999999999999999E-2</v>
      </c>
      <c r="F133" s="1">
        <f>(EXP($I$5*LN(C133)+$I$6*C133))+568.4863</f>
        <v>569.50943788819802</v>
      </c>
      <c r="G133" s="1">
        <f>(EXP($J$5*LN(C133)))+568.4863</f>
        <v>569.5581376359753</v>
      </c>
    </row>
    <row r="134" spans="3:7">
      <c r="C134">
        <v>103</v>
      </c>
      <c r="D134">
        <f t="shared" si="12"/>
        <v>-7.6000000000000012E-2</v>
      </c>
      <c r="E134">
        <f t="shared" si="13"/>
        <v>1.4999999999999999E-2</v>
      </c>
      <c r="F134" s="1">
        <f>(EXP($I$5*LN(C134)+$I$6*C134))+568.4863</f>
        <v>569.5086845394261</v>
      </c>
      <c r="G134" s="1">
        <f>(EXP($J$5*LN(C134)))+568.4863</f>
        <v>569.55829450298552</v>
      </c>
    </row>
    <row r="135" spans="3:7">
      <c r="C135">
        <v>104</v>
      </c>
      <c r="D135">
        <f t="shared" si="12"/>
        <v>-7.7000000000000013E-2</v>
      </c>
      <c r="E135">
        <f t="shared" si="13"/>
        <v>1.4999999999999999E-2</v>
      </c>
      <c r="F135" s="1">
        <f>(EXP($I$5*LN(C135)+$I$6*C135))+568.4863</f>
        <v>569.50792914517285</v>
      </c>
      <c r="G135" s="1">
        <f>(EXP($J$5*LN(C135)))+568.4863</f>
        <v>569.55844987697515</v>
      </c>
    </row>
    <row r="136" spans="3:7">
      <c r="C136">
        <v>105</v>
      </c>
      <c r="D136">
        <f t="shared" si="12"/>
        <v>-7.8E-2</v>
      </c>
      <c r="E136">
        <f t="shared" si="13"/>
        <v>1.4999999999999999E-2</v>
      </c>
      <c r="F136" s="1">
        <f>(EXP($I$5*LN(C136)+$I$6*C136))+568.4863</f>
        <v>569.50717176052171</v>
      </c>
      <c r="G136" s="1">
        <f>(EXP($J$5*LN(C136)))+568.4863</f>
        <v>569.558603786307</v>
      </c>
    </row>
    <row r="137" spans="3:7">
      <c r="C137">
        <v>106</v>
      </c>
      <c r="D137">
        <f t="shared" si="12"/>
        <v>-7.9000000000000001E-2</v>
      </c>
      <c r="E137">
        <f t="shared" si="13"/>
        <v>1.4999999999999999E-2</v>
      </c>
      <c r="F137" s="1">
        <f>(EXP($I$5*LN(C137)+$I$6*C137))+568.4863</f>
        <v>569.50641243900668</v>
      </c>
      <c r="G137" s="1">
        <f>(EXP($J$5*LN(C137)))+568.4863</f>
        <v>569.55875625854162</v>
      </c>
    </row>
    <row r="138" spans="3:7">
      <c r="C138">
        <v>107</v>
      </c>
      <c r="D138">
        <f t="shared" si="12"/>
        <v>-0.08</v>
      </c>
      <c r="E138">
        <f t="shared" si="13"/>
        <v>1.4999999999999999E-2</v>
      </c>
      <c r="F138" s="1">
        <f>(EXP($I$5*LN(C138)+$I$6*C138))+568.4863</f>
        <v>569.50565123266961</v>
      </c>
      <c r="G138" s="1">
        <f>(EXP($J$5*LN(C138)))+568.4863</f>
        <v>569.55890732046669</v>
      </c>
    </row>
    <row r="139" spans="3:7">
      <c r="C139">
        <v>108</v>
      </c>
      <c r="D139">
        <f t="shared" si="12"/>
        <v>-8.1000000000000003E-2</v>
      </c>
      <c r="E139">
        <f t="shared" si="13"/>
        <v>1.4999999999999999E-2</v>
      </c>
      <c r="F139" s="1">
        <f>(EXP($I$5*LN(C139)+$I$6*C139))+568.4863</f>
        <v>569.504888192115</v>
      </c>
      <c r="G139" s="1">
        <f>(EXP($J$5*LN(C139)))+568.4863</f>
        <v>569.55905699812615</v>
      </c>
    </row>
    <row r="140" spans="3:7">
      <c r="C140">
        <v>109</v>
      </c>
      <c r="D140">
        <f t="shared" si="12"/>
        <v>-8.2000000000000003E-2</v>
      </c>
      <c r="E140">
        <f t="shared" si="13"/>
        <v>1.4999999999999999E-2</v>
      </c>
      <c r="F140" s="1">
        <f>(EXP($I$5*LN(C140)+$I$6*C140))+568.4863</f>
        <v>569.504123366562</v>
      </c>
      <c r="G140" s="1">
        <f>(EXP($J$5*LN(C140)))+568.4863</f>
        <v>569.55920531684728</v>
      </c>
    </row>
    <row r="141" spans="3:7">
      <c r="C141">
        <v>110</v>
      </c>
      <c r="D141">
        <f t="shared" si="12"/>
        <v>-8.3000000000000004E-2</v>
      </c>
      <c r="E141">
        <f t="shared" si="13"/>
        <v>1.4999999999999999E-2</v>
      </c>
      <c r="F141" s="1">
        <f>(EXP($I$5*LN(C141)+$I$6*C141))+568.4863</f>
        <v>569.50335680389412</v>
      </c>
      <c r="G141" s="1">
        <f>(EXP($J$5*LN(C141)))+568.4863</f>
        <v>569.55935230126715</v>
      </c>
    </row>
    <row r="142" spans="3:7">
      <c r="C142">
        <v>111</v>
      </c>
      <c r="D142">
        <f t="shared" si="12"/>
        <v>-8.4000000000000005E-2</v>
      </c>
      <c r="E142">
        <f t="shared" si="13"/>
        <v>1.4999999999999999E-2</v>
      </c>
      <c r="F142" s="1">
        <f>(EXP($I$5*LN(C142)+$I$6*C142))+568.4863</f>
        <v>569.50258855070706</v>
      </c>
      <c r="G142" s="1">
        <f>(EXP($J$5*LN(C142)))+568.4863</f>
        <v>569.55949797535686</v>
      </c>
    </row>
    <row r="143" spans="3:7">
      <c r="C143">
        <v>112</v>
      </c>
      <c r="D143">
        <f t="shared" si="12"/>
        <v>-8.5000000000000006E-2</v>
      </c>
      <c r="E143">
        <f t="shared" si="13"/>
        <v>1.4999999999999999E-2</v>
      </c>
      <c r="F143" s="1">
        <f>(EXP($I$5*LN(C143)+$I$6*C143))+568.4863</f>
        <v>569.50181865235402</v>
      </c>
      <c r="G143" s="1">
        <f>(EXP($J$5*LN(C143)))+568.4863</f>
        <v>569.55964236244586</v>
      </c>
    </row>
    <row r="144" spans="3:7">
      <c r="C144">
        <v>113</v>
      </c>
      <c r="D144">
        <f t="shared" si="12"/>
        <v>-8.6000000000000007E-2</v>
      </c>
      <c r="E144">
        <f t="shared" si="13"/>
        <v>1.4999999999999999E-2</v>
      </c>
      <c r="F144" s="1">
        <f>(EXP($I$5*LN(C144)+$I$6*C144))+568.4863</f>
        <v>569.50104715298937</v>
      </c>
      <c r="G144" s="1">
        <f>(EXP($J$5*LN(C144)))+568.4863</f>
        <v>569.55978548524456</v>
      </c>
    </row>
    <row r="145" spans="3:7">
      <c r="C145">
        <v>114</v>
      </c>
      <c r="D145">
        <f t="shared" si="12"/>
        <v>-8.7000000000000008E-2</v>
      </c>
      <c r="E145">
        <f t="shared" si="13"/>
        <v>1.4999999999999999E-2</v>
      </c>
      <c r="F145" s="1">
        <f>(EXP($I$5*LN(C145)+$I$6*C145))+568.4863</f>
        <v>569.50027409560971</v>
      </c>
      <c r="G145" s="1">
        <f>(EXP($J$5*LN(C145)))+568.4863</f>
        <v>569.55992736586597</v>
      </c>
    </row>
    <row r="146" spans="3:7">
      <c r="C146">
        <v>115</v>
      </c>
      <c r="D146">
        <f t="shared" si="12"/>
        <v>-8.8000000000000009E-2</v>
      </c>
      <c r="E146">
        <f t="shared" si="13"/>
        <v>1.4999999999999999E-2</v>
      </c>
      <c r="F146" s="1">
        <f>(EXP($I$5*LN(C146)+$I$6*C146))+568.4863</f>
        <v>569.49949952209442</v>
      </c>
      <c r="G146" s="1">
        <f>(EXP($J$5*LN(C146)))+568.4863</f>
        <v>569.56006802584659</v>
      </c>
    </row>
    <row r="147" spans="3:7">
      <c r="C147">
        <v>116</v>
      </c>
      <c r="D147">
        <f t="shared" si="12"/>
        <v>-8.900000000000001E-2</v>
      </c>
      <c r="E147">
        <f t="shared" si="13"/>
        <v>1.4999999999999999E-2</v>
      </c>
      <c r="F147" s="1">
        <f>(EXP($I$5*LN(C147)+$I$6*C147))+568.4863</f>
        <v>569.49872347324299</v>
      </c>
      <c r="G147" s="1">
        <f>(EXP($J$5*LN(C147)))+568.4863</f>
        <v>569.56020748616641</v>
      </c>
    </row>
    <row r="148" spans="3:7">
      <c r="C148">
        <v>117</v>
      </c>
      <c r="D148">
        <f t="shared" si="12"/>
        <v>-9.0000000000000011E-2</v>
      </c>
      <c r="E148">
        <f t="shared" si="13"/>
        <v>1.4999999999999999E-2</v>
      </c>
      <c r="F148" s="1">
        <f>(EXP($I$5*LN(C148)+$I$6*C148))+568.4863</f>
        <v>569.49794598881215</v>
      </c>
      <c r="G148" s="1">
        <f>(EXP($J$5*LN(C148)))+568.4863</f>
        <v>569.56034576726768</v>
      </c>
    </row>
    <row r="149" spans="3:7">
      <c r="C149">
        <v>118</v>
      </c>
      <c r="D149">
        <f t="shared" si="12"/>
        <v>-9.1000000000000011E-2</v>
      </c>
      <c r="E149">
        <f t="shared" si="13"/>
        <v>1.4999999999999999E-2</v>
      </c>
      <c r="F149" s="1">
        <f>(EXP($I$5*LN(C149)+$I$6*C149))+568.4863</f>
        <v>569.49716710755024</v>
      </c>
      <c r="G149" s="1">
        <f>(EXP($J$5*LN(C149)))+568.4863</f>
        <v>569.56048288907323</v>
      </c>
    </row>
    <row r="150" spans="3:7">
      <c r="C150">
        <v>119</v>
      </c>
      <c r="D150">
        <f t="shared" si="12"/>
        <v>-9.2000000000000012E-2</v>
      </c>
      <c r="E150">
        <f t="shared" si="13"/>
        <v>1.4999999999999999E-2</v>
      </c>
      <c r="F150" s="1">
        <f>(EXP($I$5*LN(C150)+$I$6*C150))+568.4863</f>
        <v>569.49638686723085</v>
      </c>
      <c r="G150" s="1">
        <f>(EXP($J$5*LN(C150)))+568.4863</f>
        <v>569.56061887100407</v>
      </c>
    </row>
    <row r="151" spans="3:7">
      <c r="C151">
        <v>120</v>
      </c>
      <c r="D151">
        <f t="shared" si="12"/>
        <v>-9.2999999999999999E-2</v>
      </c>
      <c r="E151">
        <f t="shared" si="13"/>
        <v>1.4999999999999999E-2</v>
      </c>
      <c r="F151" s="1">
        <f>(EXP($I$5*LN(C151)+$I$6*C151))+568.4863</f>
        <v>569.49560530468523</v>
      </c>
      <c r="G151" s="1">
        <f>(EXP($J$5*LN(C151)))+568.4863</f>
        <v>569.5607537319961</v>
      </c>
    </row>
    <row r="152" spans="3:7">
      <c r="C152">
        <v>121</v>
      </c>
      <c r="D152">
        <f t="shared" si="12"/>
        <v>-9.4E-2</v>
      </c>
      <c r="E152">
        <f t="shared" si="13"/>
        <v>1.4999999999999999E-2</v>
      </c>
      <c r="F152" s="1">
        <f>(EXP($I$5*LN(C152)+$I$6*C152))+568.4863</f>
        <v>569.49482245583272</v>
      </c>
      <c r="G152" s="1">
        <f>(EXP($J$5*LN(C152)))+568.4863</f>
        <v>569.56088749051605</v>
      </c>
    </row>
    <row r="153" spans="3:7">
      <c r="C153">
        <v>122</v>
      </c>
      <c r="D153">
        <f t="shared" si="12"/>
        <v>-9.5000000000000001E-2</v>
      </c>
      <c r="E153">
        <f t="shared" si="13"/>
        <v>1.4999999999999999E-2</v>
      </c>
      <c r="F153" s="1">
        <f>(EXP($I$5*LN(C153)+$I$6*C153))+568.4863</f>
        <v>569.49403835571025</v>
      </c>
      <c r="G153" s="1">
        <f>(EXP($J$5*LN(C153)))+568.4863</f>
        <v>569.5610201645768</v>
      </c>
    </row>
    <row r="154" spans="3:7">
      <c r="C154">
        <v>123</v>
      </c>
      <c r="D154">
        <f t="shared" si="12"/>
        <v>-9.6000000000000002E-2</v>
      </c>
      <c r="E154">
        <f t="shared" si="13"/>
        <v>1.4999999999999999E-2</v>
      </c>
      <c r="F154" s="1">
        <f>(EXP($I$5*LN(C154)+$I$6*C154))+568.4863</f>
        <v>569.49325303850071</v>
      </c>
      <c r="G154" s="1">
        <f>(EXP($J$5*LN(C154)))+568.4863</f>
        <v>569.56115177175263</v>
      </c>
    </row>
    <row r="155" spans="3:7">
      <c r="C155">
        <v>124</v>
      </c>
      <c r="D155">
        <f t="shared" si="12"/>
        <v>-9.7000000000000003E-2</v>
      </c>
      <c r="E155">
        <f t="shared" si="13"/>
        <v>1.4999999999999999E-2</v>
      </c>
      <c r="F155" s="1">
        <f>(EXP($I$5*LN(C155)+$I$6*C155))+568.4863</f>
        <v>569.49246653756052</v>
      </c>
      <c r="G155" s="1">
        <f>(EXP($J$5*LN(C155)))+568.4863</f>
        <v>569.56128232919252</v>
      </c>
    </row>
    <row r="156" spans="3:7">
      <c r="C156">
        <v>125</v>
      </c>
      <c r="D156">
        <f t="shared" si="12"/>
        <v>-9.8000000000000004E-2</v>
      </c>
      <c r="E156">
        <f t="shared" si="13"/>
        <v>1.4999999999999999E-2</v>
      </c>
      <c r="F156" s="1">
        <f>(EXP($I$5*LN(C156)+$I$6*C156))+568.4863</f>
        <v>569.49167888544514</v>
      </c>
      <c r="G156" s="1">
        <f>(EXP($J$5*LN(C156)))+568.4863</f>
        <v>569.5614118536347</v>
      </c>
    </row>
    <row r="157" spans="3:7">
      <c r="C157">
        <v>126</v>
      </c>
      <c r="D157">
        <f t="shared" si="12"/>
        <v>-9.9000000000000005E-2</v>
      </c>
      <c r="E157">
        <f t="shared" si="13"/>
        <v>1.4999999999999999E-2</v>
      </c>
      <c r="F157" s="1">
        <f>(EXP($I$5*LN(C157)+$I$6*C157))+568.4863</f>
        <v>569.49089011393471</v>
      </c>
      <c r="G157" s="1">
        <f>(EXP($J$5*LN(C157)))+568.4863</f>
        <v>569.56154036141902</v>
      </c>
    </row>
    <row r="158" spans="3:7">
      <c r="C158">
        <v>127</v>
      </c>
      <c r="D158">
        <f t="shared" si="12"/>
        <v>-0.1</v>
      </c>
      <c r="E158">
        <f t="shared" si="13"/>
        <v>1.4999999999999999E-2</v>
      </c>
      <c r="F158" s="1">
        <f>(EXP($I$5*LN(C158)+$I$6*C158))+568.4863</f>
        <v>569.49010025405755</v>
      </c>
      <c r="G158" s="1">
        <f>(EXP($J$5*LN(C158)))+568.4863</f>
        <v>569.56166786849963</v>
      </c>
    </row>
    <row r="159" spans="3:7">
      <c r="C159">
        <v>128</v>
      </c>
      <c r="D159">
        <f t="shared" si="12"/>
        <v>-0.10100000000000001</v>
      </c>
      <c r="E159">
        <f t="shared" si="13"/>
        <v>1.4999999999999999E-2</v>
      </c>
      <c r="F159" s="1">
        <f>(EXP($I$5*LN(C159)+$I$6*C159))+568.4863</f>
        <v>569.48930933611393</v>
      </c>
      <c r="G159" s="1">
        <f>(EXP($J$5*LN(C159)))+568.4863</f>
        <v>569.56179439045741</v>
      </c>
    </row>
    <row r="160" spans="3:7">
      <c r="C160">
        <v>129</v>
      </c>
      <c r="D160">
        <f t="shared" si="12"/>
        <v>-0.10200000000000001</v>
      </c>
      <c r="E160">
        <f t="shared" si="13"/>
        <v>1.4999999999999999E-2</v>
      </c>
      <c r="F160" s="1">
        <f>(EXP($I$5*LN(C160)+$I$6*C160))+568.4863</f>
        <v>569.48851738969825</v>
      </c>
      <c r="G160" s="1">
        <f>(EXP($J$5*LN(C160)))+568.4863</f>
        <v>569.56191994251105</v>
      </c>
    </row>
    <row r="161" spans="3:7">
      <c r="C161">
        <v>130</v>
      </c>
      <c r="D161">
        <f t="shared" ref="D161:D224" si="14">$I$5+$I$6*C161</f>
        <v>-0.10300000000000001</v>
      </c>
      <c r="E161">
        <f t="shared" ref="E161:E224" si="15">$J$5+$J$6*C161</f>
        <v>1.4999999999999999E-2</v>
      </c>
      <c r="F161" s="1">
        <f>(EXP($I$5*LN(C161)+$I$6*C161))+568.4863</f>
        <v>569.48772444371991</v>
      </c>
      <c r="G161" s="1">
        <f>(EXP($J$5*LN(C161)))+568.4863</f>
        <v>569.56204453952864</v>
      </c>
    </row>
    <row r="162" spans="3:7">
      <c r="C162">
        <v>131</v>
      </c>
      <c r="D162">
        <f t="shared" si="14"/>
        <v>-0.10400000000000001</v>
      </c>
      <c r="E162">
        <f t="shared" si="15"/>
        <v>1.4999999999999999E-2</v>
      </c>
      <c r="F162" s="1">
        <f>(EXP($I$5*LN(C162)+$I$6*C162))+568.4863</f>
        <v>569.48693052642477</v>
      </c>
      <c r="G162" s="1">
        <f>(EXP($J$5*LN(C162)))+568.4863</f>
        <v>569.56216819603799</v>
      </c>
    </row>
    <row r="163" spans="3:7">
      <c r="C163">
        <v>132</v>
      </c>
      <c r="D163">
        <f t="shared" si="14"/>
        <v>-0.10500000000000001</v>
      </c>
      <c r="E163">
        <f t="shared" si="15"/>
        <v>1.4999999999999999E-2</v>
      </c>
      <c r="F163" s="1">
        <f>(EXP($I$5*LN(C163)+$I$6*C163))+568.4863</f>
        <v>569.48613566541428</v>
      </c>
      <c r="G163" s="1">
        <f>(EXP($J$5*LN(C163)))+568.4863</f>
        <v>569.56229092623698</v>
      </c>
    </row>
    <row r="164" spans="3:7">
      <c r="C164">
        <v>133</v>
      </c>
      <c r="D164">
        <f t="shared" si="14"/>
        <v>-0.10600000000000001</v>
      </c>
      <c r="E164">
        <f t="shared" si="15"/>
        <v>1.4999999999999999E-2</v>
      </c>
      <c r="F164" s="1">
        <f>(EXP($I$5*LN(C164)+$I$6*C164))+568.4863</f>
        <v>569.48533988766508</v>
      </c>
      <c r="G164" s="1">
        <f>(EXP($J$5*LN(C164)))+568.4863</f>
        <v>569.56241274400406</v>
      </c>
    </row>
    <row r="165" spans="3:7">
      <c r="C165">
        <v>134</v>
      </c>
      <c r="D165">
        <f t="shared" si="14"/>
        <v>-0.10700000000000001</v>
      </c>
      <c r="E165">
        <f t="shared" si="15"/>
        <v>1.4999999999999999E-2</v>
      </c>
      <c r="F165" s="1">
        <f>(EXP($I$5*LN(C165)+$I$6*C165))+568.4863</f>
        <v>569.48454321954716</v>
      </c>
      <c r="G165" s="1">
        <f>(EXP($J$5*LN(C165)))+568.4863</f>
        <v>569.56253366290673</v>
      </c>
    </row>
    <row r="166" spans="3:7">
      <c r="C166">
        <v>135</v>
      </c>
      <c r="D166">
        <f t="shared" si="14"/>
        <v>-0.10800000000000001</v>
      </c>
      <c r="E166">
        <f t="shared" si="15"/>
        <v>1.4999999999999999E-2</v>
      </c>
      <c r="F166" s="1">
        <f>(EXP($I$5*LN(C166)+$I$6*C166))+568.4863</f>
        <v>569.48374568684164</v>
      </c>
      <c r="G166" s="1">
        <f>(EXP($J$5*LN(C166)))+568.4863</f>
        <v>569.5626536962119</v>
      </c>
    </row>
    <row r="167" spans="3:7">
      <c r="C167">
        <v>136</v>
      </c>
      <c r="D167">
        <f t="shared" si="14"/>
        <v>-0.10900000000000001</v>
      </c>
      <c r="E167">
        <f t="shared" si="15"/>
        <v>1.4999999999999999E-2</v>
      </c>
      <c r="F167" s="1">
        <f>(EXP($I$5*LN(C167)+$I$6*C167))+568.4863</f>
        <v>569.48294731475767</v>
      </c>
      <c r="G167" s="1">
        <f>(EXP($J$5*LN(C167)))+568.4863</f>
        <v>569.56277285689396</v>
      </c>
    </row>
    <row r="168" spans="3:7">
      <c r="C168">
        <v>137</v>
      </c>
      <c r="D168">
        <f t="shared" si="14"/>
        <v>-0.11000000000000001</v>
      </c>
      <c r="E168">
        <f t="shared" si="15"/>
        <v>1.4999999999999999E-2</v>
      </c>
      <c r="F168" s="1">
        <f>(EXP($I$5*LN(C168)+$I$6*C168))+568.4863</f>
        <v>569.48214812794936</v>
      </c>
      <c r="G168" s="1">
        <f>(EXP($J$5*LN(C168)))+568.4863</f>
        <v>569.56289115764355</v>
      </c>
    </row>
    <row r="169" spans="3:7">
      <c r="C169">
        <v>138</v>
      </c>
      <c r="D169">
        <f t="shared" si="14"/>
        <v>-0.11100000000000002</v>
      </c>
      <c r="E169">
        <f t="shared" si="15"/>
        <v>1.4999999999999999E-2</v>
      </c>
      <c r="F169" s="1">
        <f>(EXP($I$5*LN(C169)+$I$6*C169))+568.4863</f>
        <v>569.48134815053118</v>
      </c>
      <c r="G169" s="1">
        <f>(EXP($J$5*LN(C169)))+568.4863</f>
        <v>569.56300861087573</v>
      </c>
    </row>
    <row r="170" spans="3:7">
      <c r="C170">
        <v>139</v>
      </c>
      <c r="D170">
        <f t="shared" si="14"/>
        <v>-0.11200000000000002</v>
      </c>
      <c r="E170">
        <f t="shared" si="15"/>
        <v>1.4999999999999999E-2</v>
      </c>
      <c r="F170" s="1">
        <f>(EXP($I$5*LN(C170)+$I$6*C170))+568.4863</f>
        <v>569.48054740609348</v>
      </c>
      <c r="G170" s="1">
        <f>(EXP($J$5*LN(C170)))+568.4863</f>
        <v>569.56312522873816</v>
      </c>
    </row>
    <row r="171" spans="3:7">
      <c r="C171">
        <v>140</v>
      </c>
      <c r="D171">
        <f t="shared" si="14"/>
        <v>-0.11300000000000002</v>
      </c>
      <c r="E171">
        <f t="shared" si="15"/>
        <v>1.4999999999999999E-2</v>
      </c>
      <c r="F171" s="1">
        <f>(EXP($I$5*LN(C171)+$I$6*C171))+568.4863</f>
        <v>569.4797459177172</v>
      </c>
      <c r="G171" s="1">
        <f>(EXP($J$5*LN(C171)))+568.4863</f>
        <v>569.56324102311851</v>
      </c>
    </row>
    <row r="172" spans="3:7">
      <c r="C172">
        <v>141</v>
      </c>
      <c r="D172">
        <f t="shared" si="14"/>
        <v>-0.11400000000000002</v>
      </c>
      <c r="E172">
        <f t="shared" si="15"/>
        <v>1.4999999999999999E-2</v>
      </c>
      <c r="F172" s="1">
        <f>(EXP($I$5*LN(C172)+$I$6*C172))+568.4863</f>
        <v>569.47894370798804</v>
      </c>
      <c r="G172" s="1">
        <f>(EXP($J$5*LN(C172)))+568.4863</f>
        <v>569.5633560056516</v>
      </c>
    </row>
    <row r="173" spans="3:7">
      <c r="C173">
        <v>142</v>
      </c>
      <c r="D173">
        <f t="shared" si="14"/>
        <v>-0.11500000000000002</v>
      </c>
      <c r="E173">
        <f t="shared" si="15"/>
        <v>1.4999999999999999E-2</v>
      </c>
      <c r="F173" s="1">
        <f>(EXP($I$5*LN(C173)+$I$6*C173))+568.4863</f>
        <v>569.47814079901059</v>
      </c>
      <c r="G173" s="1">
        <f>(EXP($J$5*LN(C173)))+568.4863</f>
        <v>569.56347018772703</v>
      </c>
    </row>
    <row r="174" spans="3:7">
      <c r="C174">
        <v>143</v>
      </c>
      <c r="D174">
        <f t="shared" si="14"/>
        <v>-0.11600000000000002</v>
      </c>
      <c r="E174">
        <f t="shared" si="15"/>
        <v>1.4999999999999999E-2</v>
      </c>
      <c r="F174" s="1">
        <f>(EXP($I$5*LN(C174)+$I$6*C174))+568.4863</f>
        <v>569.47733721242082</v>
      </c>
      <c r="G174" s="1">
        <f>(EXP($J$5*LN(C174)))+568.4863</f>
        <v>569.5635835804959</v>
      </c>
    </row>
    <row r="175" spans="3:7">
      <c r="C175">
        <v>144</v>
      </c>
      <c r="D175">
        <f t="shared" si="14"/>
        <v>-0.11700000000000002</v>
      </c>
      <c r="E175">
        <f t="shared" si="15"/>
        <v>1.4999999999999999E-2</v>
      </c>
      <c r="F175" s="1">
        <f>(EXP($I$5*LN(C175)+$I$6*C175))+568.4863</f>
        <v>569.47653296939984</v>
      </c>
      <c r="G175" s="1">
        <f>(EXP($J$5*LN(C175)))+568.4863</f>
        <v>569.56369619487702</v>
      </c>
    </row>
    <row r="176" spans="3:7">
      <c r="C176">
        <v>145</v>
      </c>
      <c r="D176">
        <f t="shared" si="14"/>
        <v>-0.11799999999999999</v>
      </c>
      <c r="E176">
        <f t="shared" si="15"/>
        <v>1.4999999999999999E-2</v>
      </c>
      <c r="F176" s="1">
        <f>(EXP($I$5*LN(C176)+$I$6*C176))+568.4863</f>
        <v>569.47572809068561</v>
      </c>
      <c r="G176" s="1">
        <f>(EXP($J$5*LN(C176)))+568.4863</f>
        <v>569.56380804156402</v>
      </c>
    </row>
    <row r="177" spans="3:7">
      <c r="C177">
        <v>146</v>
      </c>
      <c r="D177">
        <f t="shared" si="14"/>
        <v>-0.11899999999999999</v>
      </c>
      <c r="E177">
        <f t="shared" si="15"/>
        <v>1.4999999999999999E-2</v>
      </c>
      <c r="F177" s="1">
        <f>(EXP($I$5*LN(C177)+$I$6*C177))+568.4863</f>
        <v>569.47492259658509</v>
      </c>
      <c r="G177" s="1">
        <f>(EXP($J$5*LN(C177)))+568.4863</f>
        <v>569.56391913103073</v>
      </c>
    </row>
    <row r="178" spans="3:7">
      <c r="C178">
        <v>147</v>
      </c>
      <c r="D178">
        <f t="shared" si="14"/>
        <v>-0.12</v>
      </c>
      <c r="E178">
        <f t="shared" si="15"/>
        <v>1.4999999999999999E-2</v>
      </c>
      <c r="F178" s="1">
        <f>(EXP($I$5*LN(C178)+$I$6*C178))+568.4863</f>
        <v>569.47411650698587</v>
      </c>
      <c r="G178" s="1">
        <f>(EXP($J$5*LN(C178)))+568.4863</f>
        <v>569.56402947353774</v>
      </c>
    </row>
    <row r="179" spans="3:7">
      <c r="C179">
        <v>148</v>
      </c>
      <c r="D179">
        <f t="shared" si="14"/>
        <v>-0.121</v>
      </c>
      <c r="E179">
        <f t="shared" si="15"/>
        <v>1.4999999999999999E-2</v>
      </c>
      <c r="F179" s="1">
        <f>(EXP($I$5*LN(C179)+$I$6*C179))+568.4863</f>
        <v>569.47330984136715</v>
      </c>
      <c r="G179" s="1">
        <f>(EXP($J$5*LN(C179)))+568.4863</f>
        <v>569.56413907913816</v>
      </c>
    </row>
    <row r="180" spans="3:7">
      <c r="C180">
        <v>149</v>
      </c>
      <c r="D180">
        <f t="shared" si="14"/>
        <v>-0.122</v>
      </c>
      <c r="E180">
        <f t="shared" si="15"/>
        <v>1.4999999999999999E-2</v>
      </c>
      <c r="F180" s="1">
        <f>(EXP($I$5*LN(C180)+$I$6*C180))+568.4863</f>
        <v>569.47250261881095</v>
      </c>
      <c r="G180" s="1">
        <f>(EXP($J$5*LN(C180)))+568.4863</f>
        <v>569.5642479576826</v>
      </c>
    </row>
    <row r="181" spans="3:7">
      <c r="C181">
        <v>150</v>
      </c>
      <c r="D181">
        <f t="shared" si="14"/>
        <v>-0.123</v>
      </c>
      <c r="E181">
        <f t="shared" si="15"/>
        <v>1.4999999999999999E-2</v>
      </c>
      <c r="F181" s="1">
        <f>(EXP($I$5*LN(C181)+$I$6*C181))+568.4863</f>
        <v>569.4716948580118</v>
      </c>
      <c r="G181" s="1">
        <f>(EXP($J$5*LN(C181)))+568.4863</f>
        <v>569.56435611882546</v>
      </c>
    </row>
    <row r="182" spans="3:7">
      <c r="C182">
        <v>151</v>
      </c>
      <c r="D182">
        <f t="shared" si="14"/>
        <v>-0.124</v>
      </c>
      <c r="E182">
        <f t="shared" si="15"/>
        <v>1.4999999999999999E-2</v>
      </c>
      <c r="F182" s="1">
        <f>(EXP($I$5*LN(C182)+$I$6*C182))+568.4863</f>
        <v>569.47088657728784</v>
      </c>
      <c r="G182" s="1">
        <f>(EXP($J$5*LN(C182)))+568.4863</f>
        <v>569.56446357202924</v>
      </c>
    </row>
    <row r="183" spans="3:7">
      <c r="C183">
        <v>152</v>
      </c>
      <c r="D183">
        <f t="shared" si="14"/>
        <v>-0.125</v>
      </c>
      <c r="E183">
        <f t="shared" si="15"/>
        <v>1.4999999999999999E-2</v>
      </c>
      <c r="F183" s="1">
        <f>(EXP($I$5*LN(C183)+$I$6*C183))+568.4863</f>
        <v>569.47007779458966</v>
      </c>
      <c r="G183" s="1">
        <f>(EXP($J$5*LN(C183)))+568.4863</f>
        <v>569.56457032657011</v>
      </c>
    </row>
    <row r="184" spans="3:7">
      <c r="C184">
        <v>153</v>
      </c>
      <c r="D184">
        <f t="shared" si="14"/>
        <v>-0.126</v>
      </c>
      <c r="E184">
        <f t="shared" si="15"/>
        <v>1.4999999999999999E-2</v>
      </c>
      <c r="F184" s="1">
        <f>(EXP($I$5*LN(C184)+$I$6*C184))+568.4863</f>
        <v>569.46926852751028</v>
      </c>
      <c r="G184" s="1">
        <f>(EXP($J$5*LN(C184)))+568.4863</f>
        <v>569.56467639154278</v>
      </c>
    </row>
    <row r="185" spans="3:7">
      <c r="C185">
        <v>154</v>
      </c>
      <c r="D185">
        <f t="shared" si="14"/>
        <v>-0.127</v>
      </c>
      <c r="E185">
        <f t="shared" si="15"/>
        <v>1.4999999999999999E-2</v>
      </c>
      <c r="F185" s="1">
        <f>(EXP($I$5*LN(C185)+$I$6*C185))+568.4863</f>
        <v>569.46845879329419</v>
      </c>
      <c r="G185" s="1">
        <f>(EXP($J$5*LN(C185)))+568.4863</f>
        <v>569.56478177586496</v>
      </c>
    </row>
    <row r="186" spans="3:7">
      <c r="C186">
        <v>155</v>
      </c>
      <c r="D186">
        <f t="shared" si="14"/>
        <v>-0.128</v>
      </c>
      <c r="E186">
        <f t="shared" si="15"/>
        <v>1.4999999999999999E-2</v>
      </c>
      <c r="F186" s="1">
        <f>(EXP($I$5*LN(C186)+$I$6*C186))+568.4863</f>
        <v>569.46764860884605</v>
      </c>
      <c r="G186" s="1">
        <f>(EXP($J$5*LN(C186)))+568.4863</f>
        <v>569.56488648828213</v>
      </c>
    </row>
    <row r="187" spans="3:7">
      <c r="C187">
        <v>156</v>
      </c>
      <c r="D187">
        <f t="shared" si="14"/>
        <v>-0.129</v>
      </c>
      <c r="E187">
        <f t="shared" si="15"/>
        <v>1.4999999999999999E-2</v>
      </c>
      <c r="F187" s="1">
        <f>(EXP($I$5*LN(C187)+$I$6*C187))+568.4863</f>
        <v>569.46683799073946</v>
      </c>
      <c r="G187" s="1">
        <f>(EXP($J$5*LN(C187)))+568.4863</f>
        <v>569.56499053737173</v>
      </c>
    </row>
    <row r="188" spans="3:7">
      <c r="C188">
        <v>157</v>
      </c>
      <c r="D188">
        <f t="shared" si="14"/>
        <v>-0.13</v>
      </c>
      <c r="E188">
        <f t="shared" si="15"/>
        <v>1.4999999999999999E-2</v>
      </c>
      <c r="F188" s="1">
        <f>(EXP($I$5*LN(C188)+$I$6*C188))+568.4863</f>
        <v>569.46602695522529</v>
      </c>
      <c r="G188" s="1">
        <f>(EXP($J$5*LN(C188)))+568.4863</f>
        <v>569.56509393154784</v>
      </c>
    </row>
    <row r="189" spans="3:7">
      <c r="C189">
        <v>158</v>
      </c>
      <c r="D189">
        <f t="shared" si="14"/>
        <v>-0.13100000000000001</v>
      </c>
      <c r="E189">
        <f t="shared" si="15"/>
        <v>1.4999999999999999E-2</v>
      </c>
      <c r="F189" s="1">
        <f>(EXP($I$5*LN(C189)+$I$6*C189))+568.4863</f>
        <v>569.46521551823946</v>
      </c>
      <c r="G189" s="1">
        <f>(EXP($J$5*LN(C189)))+568.4863</f>
        <v>569.56519667906491</v>
      </c>
    </row>
    <row r="190" spans="3:7">
      <c r="C190">
        <v>159</v>
      </c>
      <c r="D190">
        <f t="shared" si="14"/>
        <v>-0.13200000000000001</v>
      </c>
      <c r="E190">
        <f t="shared" si="15"/>
        <v>1.4999999999999999E-2</v>
      </c>
      <c r="F190" s="1">
        <f>(EXP($I$5*LN(C190)+$I$6*C190))+568.4863</f>
        <v>569.46440369541131</v>
      </c>
      <c r="G190" s="1">
        <f>(EXP($J$5*LN(C190)))+568.4863</f>
        <v>569.56529878802189</v>
      </c>
    </row>
    <row r="191" spans="3:7">
      <c r="C191">
        <v>160</v>
      </c>
      <c r="D191">
        <f t="shared" si="14"/>
        <v>-0.13300000000000001</v>
      </c>
      <c r="E191">
        <f t="shared" si="15"/>
        <v>1.4999999999999999E-2</v>
      </c>
      <c r="F191" s="1">
        <f>(EXP($I$5*LN(C191)+$I$6*C191))+568.4863</f>
        <v>569.46359150207013</v>
      </c>
      <c r="G191" s="1">
        <f>(EXP($J$5*LN(C191)))+568.4863</f>
        <v>569.56540026636617</v>
      </c>
    </row>
    <row r="192" spans="3:7">
      <c r="C192">
        <v>161</v>
      </c>
      <c r="D192">
        <f t="shared" si="14"/>
        <v>-0.13400000000000001</v>
      </c>
      <c r="E192">
        <f t="shared" si="15"/>
        <v>1.4999999999999999E-2</v>
      </c>
      <c r="F192" s="1">
        <f>(EXP($I$5*LN(C192)+$I$6*C192))+568.4863</f>
        <v>569.46277895325363</v>
      </c>
      <c r="G192" s="1">
        <f>(EXP($J$5*LN(C192)))+568.4863</f>
        <v>569.56550112189734</v>
      </c>
    </row>
    <row r="193" spans="3:7">
      <c r="C193">
        <v>162</v>
      </c>
      <c r="D193">
        <f t="shared" si="14"/>
        <v>-0.13500000000000001</v>
      </c>
      <c r="E193">
        <f t="shared" si="15"/>
        <v>1.4999999999999999E-2</v>
      </c>
      <c r="F193" s="1">
        <f>(EXP($I$5*LN(C193)+$I$6*C193))+568.4863</f>
        <v>569.46196606371427</v>
      </c>
      <c r="G193" s="1">
        <f>(EXP($J$5*LN(C193)))+568.4863</f>
        <v>569.56560136227108</v>
      </c>
    </row>
    <row r="194" spans="3:7">
      <c r="C194">
        <v>163</v>
      </c>
      <c r="D194">
        <f t="shared" si="14"/>
        <v>-0.13600000000000001</v>
      </c>
      <c r="E194">
        <f t="shared" si="15"/>
        <v>1.4999999999999999E-2</v>
      </c>
      <c r="F194" s="1">
        <f>(EXP($I$5*LN(C194)+$I$6*C194))+568.4863</f>
        <v>569.46115284792654</v>
      </c>
      <c r="G194" s="1">
        <f>(EXP($J$5*LN(C194)))+568.4863</f>
        <v>569.56570099500186</v>
      </c>
    </row>
    <row r="195" spans="3:7">
      <c r="C195">
        <v>164</v>
      </c>
      <c r="D195">
        <f t="shared" si="14"/>
        <v>-0.13700000000000001</v>
      </c>
      <c r="E195">
        <f t="shared" si="15"/>
        <v>1.4999999999999999E-2</v>
      </c>
      <c r="F195" s="1">
        <f>(EXP($I$5*LN(C195)+$I$6*C195))+568.4863</f>
        <v>569.46033932009334</v>
      </c>
      <c r="G195" s="1">
        <f>(EXP($J$5*LN(C195)))+568.4863</f>
        <v>569.5658000274675</v>
      </c>
    </row>
    <row r="196" spans="3:7">
      <c r="C196">
        <v>165</v>
      </c>
      <c r="D196">
        <f t="shared" si="14"/>
        <v>-0.13800000000000001</v>
      </c>
      <c r="E196">
        <f t="shared" si="15"/>
        <v>1.4999999999999999E-2</v>
      </c>
      <c r="F196" s="1">
        <f>(EXP($I$5*LN(C196)+$I$6*C196))+568.4863</f>
        <v>569.45952549415279</v>
      </c>
      <c r="G196" s="1">
        <f>(EXP($J$5*LN(C196)))+568.4863</f>
        <v>569.56589846691168</v>
      </c>
    </row>
    <row r="197" spans="3:7">
      <c r="C197">
        <v>166</v>
      </c>
      <c r="D197">
        <f t="shared" si="14"/>
        <v>-0.13900000000000001</v>
      </c>
      <c r="E197">
        <f t="shared" si="15"/>
        <v>1.4999999999999999E-2</v>
      </c>
      <c r="F197" s="1">
        <f>(EXP($I$5*LN(C197)+$I$6*C197))+568.4863</f>
        <v>569.45871138378402</v>
      </c>
      <c r="G197" s="1">
        <f>(EXP($J$5*LN(C197)))+568.4863</f>
        <v>569.56599632044743</v>
      </c>
    </row>
    <row r="198" spans="3:7">
      <c r="C198">
        <v>167</v>
      </c>
      <c r="D198">
        <f t="shared" si="14"/>
        <v>-0.14000000000000001</v>
      </c>
      <c r="E198">
        <f t="shared" si="15"/>
        <v>1.4999999999999999E-2</v>
      </c>
      <c r="F198" s="1">
        <f>(EXP($I$5*LN(C198)+$I$6*C198))+568.4863</f>
        <v>569.45789700241403</v>
      </c>
      <c r="G198" s="1">
        <f>(EXP($J$5*LN(C198)))+568.4863</f>
        <v>569.56609359506024</v>
      </c>
    </row>
    <row r="199" spans="3:7">
      <c r="C199">
        <v>168</v>
      </c>
      <c r="D199">
        <f t="shared" si="14"/>
        <v>-0.14100000000000001</v>
      </c>
      <c r="E199">
        <f t="shared" si="15"/>
        <v>1.4999999999999999E-2</v>
      </c>
      <c r="F199" s="1">
        <f>(EXP($I$5*LN(C199)+$I$6*C199))+568.4863</f>
        <v>569.45708236322264</v>
      </c>
      <c r="G199" s="1">
        <f>(EXP($J$5*LN(C199)))+568.4863</f>
        <v>569.56619029761134</v>
      </c>
    </row>
    <row r="200" spans="3:7">
      <c r="C200">
        <v>169</v>
      </c>
      <c r="D200">
        <f t="shared" si="14"/>
        <v>-0.14200000000000002</v>
      </c>
      <c r="E200">
        <f t="shared" si="15"/>
        <v>1.4999999999999999E-2</v>
      </c>
      <c r="F200" s="1">
        <f>(EXP($I$5*LN(C200)+$I$6*C200))+568.4863</f>
        <v>569.45626747914923</v>
      </c>
      <c r="G200" s="1">
        <f>(EXP($J$5*LN(C200)))+568.4863</f>
        <v>569.56628643483998</v>
      </c>
    </row>
    <row r="201" spans="3:7">
      <c r="C201">
        <v>170</v>
      </c>
      <c r="D201">
        <f t="shared" si="14"/>
        <v>-0.14300000000000002</v>
      </c>
      <c r="E201">
        <f t="shared" si="15"/>
        <v>1.4999999999999999E-2</v>
      </c>
      <c r="F201" s="1">
        <f>(EXP($I$5*LN(C201)+$I$6*C201))+568.4863</f>
        <v>569.4554523628974</v>
      </c>
      <c r="G201" s="1">
        <f>(EXP($J$5*LN(C201)))+568.4863</f>
        <v>569.56638201336705</v>
      </c>
    </row>
    <row r="202" spans="3:7">
      <c r="C202">
        <v>171</v>
      </c>
      <c r="D202">
        <f t="shared" si="14"/>
        <v>-0.14400000000000002</v>
      </c>
      <c r="E202">
        <f t="shared" si="15"/>
        <v>1.4999999999999999E-2</v>
      </c>
      <c r="F202" s="1">
        <f>(EXP($I$5*LN(C202)+$I$6*C202))+568.4863</f>
        <v>569.45463702694121</v>
      </c>
      <c r="G202" s="1">
        <f>(EXP($J$5*LN(C202)))+568.4863</f>
        <v>569.56647703969747</v>
      </c>
    </row>
    <row r="203" spans="3:7">
      <c r="C203">
        <v>172</v>
      </c>
      <c r="D203">
        <f t="shared" si="14"/>
        <v>-0.14500000000000002</v>
      </c>
      <c r="E203">
        <f t="shared" si="15"/>
        <v>1.4999999999999999E-2</v>
      </c>
      <c r="F203" s="1">
        <f>(EXP($I$5*LN(C203)+$I$6*C203))+568.4863</f>
        <v>569.45382148352974</v>
      </c>
      <c r="G203" s="1">
        <f>(EXP($J$5*LN(C203)))+568.4863</f>
        <v>569.56657152022274</v>
      </c>
    </row>
    <row r="204" spans="3:7">
      <c r="C204">
        <v>173</v>
      </c>
      <c r="D204">
        <f t="shared" si="14"/>
        <v>-0.14600000000000002</v>
      </c>
      <c r="E204">
        <f t="shared" si="15"/>
        <v>1.4999999999999999E-2</v>
      </c>
      <c r="F204" s="1">
        <f>(EXP($I$5*LN(C204)+$I$6*C204))+568.4863</f>
        <v>569.45300574469275</v>
      </c>
      <c r="G204" s="1">
        <f>(EXP($J$5*LN(C204)))+568.4863</f>
        <v>569.56666546122415</v>
      </c>
    </row>
    <row r="205" spans="3:7">
      <c r="C205">
        <v>174</v>
      </c>
      <c r="D205">
        <f t="shared" si="14"/>
        <v>-0.14700000000000002</v>
      </c>
      <c r="E205">
        <f t="shared" si="15"/>
        <v>1.4999999999999999E-2</v>
      </c>
      <c r="F205" s="1">
        <f>(EXP($I$5*LN(C205)+$I$6*C205))+568.4863</f>
        <v>569.45218982224526</v>
      </c>
      <c r="G205" s="1">
        <f>(EXP($J$5*LN(C205)))+568.4863</f>
        <v>569.56675886887444</v>
      </c>
    </row>
    <row r="206" spans="3:7">
      <c r="C206">
        <v>175</v>
      </c>
      <c r="D206">
        <f t="shared" si="14"/>
        <v>-0.14800000000000002</v>
      </c>
      <c r="E206">
        <f t="shared" si="15"/>
        <v>1.4999999999999999E-2</v>
      </c>
      <c r="F206" s="1">
        <f>(EXP($I$5*LN(C206)+$I$6*C206))+568.4863</f>
        <v>569.45137372779254</v>
      </c>
      <c r="G206" s="1">
        <f>(EXP($J$5*LN(C206)))+568.4863</f>
        <v>569.5668517492411</v>
      </c>
    </row>
    <row r="207" spans="3:7">
      <c r="C207">
        <v>176</v>
      </c>
      <c r="D207">
        <f t="shared" si="14"/>
        <v>-0.14899999999999999</v>
      </c>
      <c r="E207">
        <f t="shared" si="15"/>
        <v>1.4999999999999999E-2</v>
      </c>
      <c r="F207" s="1">
        <f>(EXP($I$5*LN(C207)+$I$6*C207))+568.4863</f>
        <v>569.45055747273489</v>
      </c>
      <c r="G207" s="1">
        <f>(EXP($J$5*LN(C207)))+568.4863</f>
        <v>569.56694410828823</v>
      </c>
    </row>
    <row r="208" spans="3:7">
      <c r="C208">
        <v>177</v>
      </c>
      <c r="D208">
        <f t="shared" si="14"/>
        <v>-0.15</v>
      </c>
      <c r="E208">
        <f t="shared" si="15"/>
        <v>1.4999999999999999E-2</v>
      </c>
      <c r="F208" s="1">
        <f>(EXP($I$5*LN(C208)+$I$6*C208))+568.4863</f>
        <v>569.44974106827192</v>
      </c>
      <c r="G208" s="1">
        <f>(EXP($J$5*LN(C208)))+568.4863</f>
        <v>569.56703595187923</v>
      </c>
    </row>
    <row r="209" spans="3:7">
      <c r="C209">
        <v>178</v>
      </c>
      <c r="D209">
        <f t="shared" si="14"/>
        <v>-0.151</v>
      </c>
      <c r="E209">
        <f t="shared" si="15"/>
        <v>1.4999999999999999E-2</v>
      </c>
      <c r="F209" s="1">
        <f>(EXP($I$5*LN(C209)+$I$6*C209))+568.4863</f>
        <v>569.44892452540739</v>
      </c>
      <c r="G209" s="1">
        <f>(EXP($J$5*LN(C209)))+568.4863</f>
        <v>569.56712728577872</v>
      </c>
    </row>
    <row r="210" spans="3:7">
      <c r="C210">
        <v>179</v>
      </c>
      <c r="D210">
        <f t="shared" si="14"/>
        <v>-0.152</v>
      </c>
      <c r="E210">
        <f t="shared" si="15"/>
        <v>1.4999999999999999E-2</v>
      </c>
      <c r="F210" s="1">
        <f>(EXP($I$5*LN(C210)+$I$6*C210))+568.4863</f>
        <v>569.44810785495292</v>
      </c>
      <c r="G210" s="1">
        <f>(EXP($J$5*LN(C210)))+568.4863</f>
        <v>569.5672181156549</v>
      </c>
    </row>
    <row r="211" spans="3:7">
      <c r="C211">
        <v>180</v>
      </c>
      <c r="D211">
        <f t="shared" si="14"/>
        <v>-0.153</v>
      </c>
      <c r="E211">
        <f t="shared" si="15"/>
        <v>1.4999999999999999E-2</v>
      </c>
      <c r="F211" s="1">
        <f>(EXP($I$5*LN(C211)+$I$6*C211))+568.4863</f>
        <v>569.447291067533</v>
      </c>
      <c r="G211" s="1">
        <f>(EXP($J$5*LN(C211)))+568.4863</f>
        <v>569.56730844708193</v>
      </c>
    </row>
    <row r="212" spans="3:7">
      <c r="C212">
        <v>181</v>
      </c>
      <c r="D212">
        <f t="shared" si="14"/>
        <v>-0.154</v>
      </c>
      <c r="E212">
        <f t="shared" si="15"/>
        <v>1.4999999999999999E-2</v>
      </c>
      <c r="F212" s="1">
        <f>(EXP($I$5*LN(C212)+$I$6*C212))+568.4863</f>
        <v>569.44647417358817</v>
      </c>
      <c r="G212" s="1">
        <f>(EXP($J$5*LN(C212)))+568.4863</f>
        <v>569.56739828554157</v>
      </c>
    </row>
    <row r="213" spans="3:7">
      <c r="C213">
        <v>182</v>
      </c>
      <c r="D213">
        <f t="shared" si="14"/>
        <v>-0.155</v>
      </c>
      <c r="E213">
        <f t="shared" si="15"/>
        <v>1.4999999999999999E-2</v>
      </c>
      <c r="F213" s="1">
        <f>(EXP($I$5*LN(C213)+$I$6*C213))+568.4863</f>
        <v>569.44565718337981</v>
      </c>
      <c r="G213" s="1">
        <f>(EXP($J$5*LN(C213)))+568.4863</f>
        <v>569.56748763642543</v>
      </c>
    </row>
    <row r="214" spans="3:7">
      <c r="C214">
        <v>183</v>
      </c>
      <c r="D214">
        <f t="shared" si="14"/>
        <v>-0.156</v>
      </c>
      <c r="E214">
        <f t="shared" si="15"/>
        <v>1.4999999999999999E-2</v>
      </c>
      <c r="F214" s="1">
        <f>(EXP($I$5*LN(C214)+$I$6*C214))+568.4863</f>
        <v>569.44484010699341</v>
      </c>
      <c r="G214" s="1">
        <f>(EXP($J$5*LN(C214)))+568.4863</f>
        <v>569.5675765050371</v>
      </c>
    </row>
    <row r="215" spans="3:7">
      <c r="C215">
        <v>184</v>
      </c>
      <c r="D215">
        <f t="shared" si="14"/>
        <v>-0.157</v>
      </c>
      <c r="E215">
        <f t="shared" si="15"/>
        <v>1.4999999999999999E-2</v>
      </c>
      <c r="F215" s="1">
        <f>(EXP($I$5*LN(C215)+$I$6*C215))+568.4863</f>
        <v>569.44402295434247</v>
      </c>
      <c r="G215" s="1">
        <f>(EXP($J$5*LN(C215)))+568.4863</f>
        <v>569.56766489659378</v>
      </c>
    </row>
    <row r="216" spans="3:7">
      <c r="C216">
        <v>185</v>
      </c>
      <c r="D216">
        <f t="shared" si="14"/>
        <v>-0.158</v>
      </c>
      <c r="E216">
        <f t="shared" si="15"/>
        <v>1.4999999999999999E-2</v>
      </c>
      <c r="F216" s="1">
        <f>(EXP($I$5*LN(C216)+$I$6*C216))+568.4863</f>
        <v>569.44320573517257</v>
      </c>
      <c r="G216" s="1">
        <f>(EXP($J$5*LN(C216)))+568.4863</f>
        <v>569.56775281622822</v>
      </c>
    </row>
    <row r="217" spans="3:7">
      <c r="C217">
        <v>186</v>
      </c>
      <c r="D217">
        <f t="shared" si="14"/>
        <v>-0.159</v>
      </c>
      <c r="E217">
        <f t="shared" si="15"/>
        <v>1.4999999999999999E-2</v>
      </c>
      <c r="F217" s="1">
        <f>(EXP($I$5*LN(C217)+$I$6*C217))+568.4863</f>
        <v>569.44238845906398</v>
      </c>
      <c r="G217" s="1">
        <f>(EXP($J$5*LN(C217)))+568.4863</f>
        <v>569.56784026899049</v>
      </c>
    </row>
    <row r="218" spans="3:7">
      <c r="C218">
        <v>187</v>
      </c>
      <c r="D218">
        <f t="shared" si="14"/>
        <v>-0.16</v>
      </c>
      <c r="E218">
        <f t="shared" si="15"/>
        <v>1.4999999999999999E-2</v>
      </c>
      <c r="F218" s="1">
        <f>(EXP($I$5*LN(C218)+$I$6*C218))+568.4863</f>
        <v>569.44157113543645</v>
      </c>
      <c r="G218" s="1">
        <f>(EXP($J$5*LN(C218)))+568.4863</f>
        <v>569.56792725985019</v>
      </c>
    </row>
    <row r="219" spans="3:7">
      <c r="C219">
        <v>188</v>
      </c>
      <c r="D219">
        <f t="shared" si="14"/>
        <v>-0.161</v>
      </c>
      <c r="E219">
        <f t="shared" si="15"/>
        <v>1.4999999999999999E-2</v>
      </c>
      <c r="F219" s="1">
        <f>(EXP($I$5*LN(C219)+$I$6*C219))+568.4863</f>
        <v>569.44075377355125</v>
      </c>
      <c r="G219" s="1">
        <f>(EXP($J$5*LN(C219)))+568.4863</f>
        <v>569.56801379369745</v>
      </c>
    </row>
    <row r="220" spans="3:7">
      <c r="C220">
        <v>189</v>
      </c>
      <c r="D220">
        <f t="shared" si="14"/>
        <v>-0.16200000000000001</v>
      </c>
      <c r="E220">
        <f t="shared" si="15"/>
        <v>1.4999999999999999E-2</v>
      </c>
      <c r="F220" s="1">
        <f>(EXP($I$5*LN(C220)+$I$6*C220))+568.4863</f>
        <v>569.43993638251527</v>
      </c>
      <c r="G220" s="1">
        <f>(EXP($J$5*LN(C220)))+568.4863</f>
        <v>569.56809987534496</v>
      </c>
    </row>
    <row r="221" spans="3:7">
      <c r="C221">
        <v>190</v>
      </c>
      <c r="D221">
        <f t="shared" si="14"/>
        <v>-0.16300000000000001</v>
      </c>
      <c r="E221">
        <f t="shared" si="15"/>
        <v>1.4999999999999999E-2</v>
      </c>
      <c r="F221" s="1">
        <f>(EXP($I$5*LN(C221)+$I$6*C221))+568.4863</f>
        <v>569.4391189712843</v>
      </c>
      <c r="G221" s="1">
        <f>(EXP($J$5*LN(C221)))+568.4863</f>
        <v>569.56818550952983</v>
      </c>
    </row>
    <row r="222" spans="3:7">
      <c r="C222">
        <v>191</v>
      </c>
      <c r="D222">
        <f t="shared" si="14"/>
        <v>-0.16400000000000001</v>
      </c>
      <c r="E222">
        <f t="shared" si="15"/>
        <v>1.4999999999999999E-2</v>
      </c>
      <c r="F222" s="1">
        <f>(EXP($I$5*LN(C222)+$I$6*C222))+568.4863</f>
        <v>569.43830154866544</v>
      </c>
      <c r="G222" s="1">
        <f>(EXP($J$5*LN(C222)))+568.4863</f>
        <v>569.56827070091481</v>
      </c>
    </row>
    <row r="223" spans="3:7">
      <c r="C223">
        <v>192</v>
      </c>
      <c r="D223">
        <f t="shared" si="14"/>
        <v>-0.16500000000000001</v>
      </c>
      <c r="E223">
        <f t="shared" si="15"/>
        <v>1.4999999999999999E-2</v>
      </c>
      <c r="F223" s="1">
        <f>(EXP($I$5*LN(C223)+$I$6*C223))+568.4863</f>
        <v>569.4374841233207</v>
      </c>
      <c r="G223" s="1">
        <f>(EXP($J$5*LN(C223)))+568.4863</f>
        <v>569.56835545409001</v>
      </c>
    </row>
    <row r="224" spans="3:7">
      <c r="C224">
        <v>193</v>
      </c>
      <c r="D224">
        <f t="shared" si="14"/>
        <v>-0.16600000000000001</v>
      </c>
      <c r="E224">
        <f t="shared" si="15"/>
        <v>1.4999999999999999E-2</v>
      </c>
      <c r="F224" s="1">
        <f>(EXP($I$5*LN(C224)+$I$6*C224))+568.4863</f>
        <v>569.43666670377002</v>
      </c>
      <c r="G224" s="1">
        <f>(EXP($J$5*LN(C224)))+568.4863</f>
        <v>569.56843977357414</v>
      </c>
    </row>
    <row r="225" spans="3:7">
      <c r="C225">
        <v>194</v>
      </c>
      <c r="D225">
        <f t="shared" ref="D225:D255" si="16">$I$5+$I$6*C225</f>
        <v>-0.16700000000000001</v>
      </c>
      <c r="E225">
        <f t="shared" ref="E225:E255" si="17">$J$5+$J$6*C225</f>
        <v>1.4999999999999999E-2</v>
      </c>
      <c r="F225" s="1">
        <f>(EXP($I$5*LN(C225)+$I$6*C225))+568.4863</f>
        <v>569.43584929839358</v>
      </c>
      <c r="G225" s="1">
        <f>(EXP($J$5*LN(C225)))+568.4863</f>
        <v>569.56852366381645</v>
      </c>
    </row>
    <row r="226" spans="3:7">
      <c r="C226">
        <v>195</v>
      </c>
      <c r="D226">
        <f t="shared" si="16"/>
        <v>-0.16800000000000001</v>
      </c>
      <c r="E226">
        <f t="shared" si="17"/>
        <v>1.4999999999999999E-2</v>
      </c>
      <c r="F226" s="1">
        <f>(EXP($I$5*LN(C226)+$I$6*C226))+568.4863</f>
        <v>569.43503191543527</v>
      </c>
      <c r="G226" s="1">
        <f>(EXP($J$5*LN(C226)))+568.4863</f>
        <v>569.56860712919797</v>
      </c>
    </row>
    <row r="227" spans="3:7">
      <c r="C227">
        <v>196</v>
      </c>
      <c r="D227">
        <f t="shared" si="16"/>
        <v>-0.16900000000000001</v>
      </c>
      <c r="E227">
        <f t="shared" si="17"/>
        <v>1.4999999999999999E-2</v>
      </c>
      <c r="F227" s="1">
        <f>(EXP($I$5*LN(C227)+$I$6*C227))+568.4863</f>
        <v>569.43421456300518</v>
      </c>
      <c r="G227" s="1">
        <f>(EXP($J$5*LN(C227)))+568.4863</f>
        <v>569.56869017403255</v>
      </c>
    </row>
    <row r="228" spans="3:7">
      <c r="C228">
        <v>197</v>
      </c>
      <c r="D228">
        <f t="shared" si="16"/>
        <v>-0.17</v>
      </c>
      <c r="E228">
        <f t="shared" si="17"/>
        <v>1.4999999999999999E-2</v>
      </c>
      <c r="F228" s="1">
        <f>(EXP($I$5*LN(C228)+$I$6*C228))+568.4863</f>
        <v>569.43339724908196</v>
      </c>
      <c r="G228" s="1">
        <f>(EXP($J$5*LN(C228)))+568.4863</f>
        <v>569.56877280256879</v>
      </c>
    </row>
    <row r="229" spans="3:7">
      <c r="C229">
        <v>198</v>
      </c>
      <c r="D229">
        <f t="shared" si="16"/>
        <v>-0.17100000000000001</v>
      </c>
      <c r="E229">
        <f t="shared" si="17"/>
        <v>1.4999999999999999E-2</v>
      </c>
      <c r="F229" s="1">
        <f>(EXP($I$5*LN(C229)+$I$6*C229))+568.4863</f>
        <v>569.43257998151603</v>
      </c>
      <c r="G229" s="1">
        <f>(EXP($J$5*LN(C229)))+568.4863</f>
        <v>569.5688550189908</v>
      </c>
    </row>
    <row r="230" spans="3:7">
      <c r="C230">
        <v>199</v>
      </c>
      <c r="D230">
        <f t="shared" si="16"/>
        <v>-0.17200000000000001</v>
      </c>
      <c r="E230">
        <f t="shared" si="17"/>
        <v>1.4999999999999999E-2</v>
      </c>
      <c r="F230" s="1">
        <f>(EXP($I$5*LN(C230)+$I$6*C230))+568.4863</f>
        <v>569.4317627680316</v>
      </c>
      <c r="G230" s="1">
        <f>(EXP($J$5*LN(C230)))+568.4863</f>
        <v>569.56893682741986</v>
      </c>
    </row>
    <row r="231" spans="3:7">
      <c r="C231">
        <v>200</v>
      </c>
      <c r="D231">
        <f t="shared" si="16"/>
        <v>-0.17300000000000001</v>
      </c>
      <c r="E231">
        <f t="shared" si="17"/>
        <v>1.4999999999999999E-2</v>
      </c>
      <c r="F231" s="1">
        <f>(EXP($I$5*LN(C231)+$I$6*C231))+568.4863</f>
        <v>569.43094561622922</v>
      </c>
      <c r="G231" s="1">
        <f>(EXP($J$5*LN(C231)))+568.4863</f>
        <v>569.56901823191583</v>
      </c>
    </row>
    <row r="232" spans="3:7">
      <c r="C232">
        <v>201</v>
      </c>
      <c r="D232">
        <f t="shared" si="16"/>
        <v>-0.17400000000000002</v>
      </c>
      <c r="E232">
        <f t="shared" si="17"/>
        <v>1.4999999999999999E-2</v>
      </c>
      <c r="F232" s="1">
        <f>(EXP($I$5*LN(C232)+$I$6*C232))+568.4863</f>
        <v>569.43012853358869</v>
      </c>
      <c r="G232" s="1">
        <f>(EXP($J$5*LN(C232)))+568.4863</f>
        <v>569.56909923647777</v>
      </c>
    </row>
    <row r="233" spans="3:7">
      <c r="C233">
        <v>202</v>
      </c>
      <c r="D233">
        <f t="shared" si="16"/>
        <v>-0.17500000000000002</v>
      </c>
      <c r="E233">
        <f t="shared" si="17"/>
        <v>1.4999999999999999E-2</v>
      </c>
      <c r="F233" s="1">
        <f>(EXP($I$5*LN(C233)+$I$6*C233))+568.4863</f>
        <v>569.42931152747087</v>
      </c>
      <c r="G233" s="1">
        <f>(EXP($J$5*LN(C233)))+568.4863</f>
        <v>569.56917984504571</v>
      </c>
    </row>
    <row r="234" spans="3:7">
      <c r="C234">
        <v>203</v>
      </c>
      <c r="D234">
        <f t="shared" si="16"/>
        <v>-0.17600000000000002</v>
      </c>
      <c r="E234">
        <f t="shared" si="17"/>
        <v>1.4999999999999999E-2</v>
      </c>
      <c r="F234" s="1">
        <f>(EXP($I$5*LN(C234)+$I$6*C234))+568.4863</f>
        <v>569.42849460511991</v>
      </c>
      <c r="G234" s="1">
        <f>(EXP($J$5*LN(C234)))+568.4863</f>
        <v>569.56926006150161</v>
      </c>
    </row>
    <row r="235" spans="3:7">
      <c r="C235">
        <v>204</v>
      </c>
      <c r="D235">
        <f t="shared" si="16"/>
        <v>-0.17700000000000002</v>
      </c>
      <c r="E235">
        <f t="shared" si="17"/>
        <v>1.4999999999999999E-2</v>
      </c>
      <c r="F235" s="1">
        <f>(EXP($I$5*LN(C235)+$I$6*C235))+568.4863</f>
        <v>569.42767777366612</v>
      </c>
      <c r="G235" s="1">
        <f>(EXP($J$5*LN(C235)))+568.4863</f>
        <v>569.56933988967023</v>
      </c>
    </row>
    <row r="236" spans="3:7">
      <c r="C236">
        <v>205</v>
      </c>
      <c r="D236">
        <f t="shared" si="16"/>
        <v>-0.17800000000000002</v>
      </c>
      <c r="E236">
        <f t="shared" si="17"/>
        <v>1.4999999999999999E-2</v>
      </c>
      <c r="F236" s="1">
        <f>(EXP($I$5*LN(C236)+$I$6*C236))+568.4863</f>
        <v>569.42686104012773</v>
      </c>
      <c r="G236" s="1">
        <f>(EXP($J$5*LN(C236)))+568.4863</f>
        <v>569.56941933332075</v>
      </c>
    </row>
    <row r="237" spans="3:7">
      <c r="C237">
        <v>206</v>
      </c>
      <c r="D237">
        <f t="shared" si="16"/>
        <v>-0.17900000000000002</v>
      </c>
      <c r="E237">
        <f t="shared" si="17"/>
        <v>1.4999999999999999E-2</v>
      </c>
      <c r="F237" s="1">
        <f>(EXP($I$5*LN(C237)+$I$6*C237))+568.4863</f>
        <v>569.42604441141282</v>
      </c>
      <c r="G237" s="1">
        <f>(EXP($J$5*LN(C237)))+568.4863</f>
        <v>569.56949839616755</v>
      </c>
    </row>
    <row r="238" spans="3:7">
      <c r="C238">
        <v>207</v>
      </c>
      <c r="D238">
        <f t="shared" si="16"/>
        <v>-0.18000000000000002</v>
      </c>
      <c r="E238">
        <f t="shared" si="17"/>
        <v>1.4999999999999999E-2</v>
      </c>
      <c r="F238" s="1">
        <f>(EXP($I$5*LN(C238)+$I$6*C238))+568.4863</f>
        <v>569.42522789432201</v>
      </c>
      <c r="G238" s="1">
        <f>(EXP($J$5*LN(C238)))+568.4863</f>
        <v>569.56957708187144</v>
      </c>
    </row>
    <row r="239" spans="3:7">
      <c r="C239">
        <v>208</v>
      </c>
      <c r="D239">
        <f t="shared" si="16"/>
        <v>-0.18100000000000002</v>
      </c>
      <c r="E239">
        <f t="shared" si="17"/>
        <v>1.4999999999999999E-2</v>
      </c>
      <c r="F239" s="1">
        <f>(EXP($I$5*LN(C239)+$I$6*C239))+568.4863</f>
        <v>569.42441149554986</v>
      </c>
      <c r="G239" s="1">
        <f>(EXP($J$5*LN(C239)))+568.4863</f>
        <v>569.56965539404018</v>
      </c>
    </row>
    <row r="240" spans="3:7">
      <c r="C240">
        <v>209</v>
      </c>
      <c r="D240">
        <f t="shared" si="16"/>
        <v>-0.182</v>
      </c>
      <c r="E240">
        <f t="shared" si="17"/>
        <v>1.4999999999999999E-2</v>
      </c>
      <c r="F240" s="1">
        <f>(EXP($I$5*LN(C240)+$I$6*C240))+568.4863</f>
        <v>569.42359522168749</v>
      </c>
      <c r="G240" s="1">
        <f>(EXP($J$5*LN(C240)))+568.4863</f>
        <v>569.56973333623012</v>
      </c>
    </row>
    <row r="241" spans="3:7">
      <c r="C241">
        <v>210</v>
      </c>
      <c r="D241">
        <f t="shared" si="16"/>
        <v>-0.183</v>
      </c>
      <c r="E241">
        <f t="shared" si="17"/>
        <v>1.4999999999999999E-2</v>
      </c>
      <c r="F241" s="1">
        <f>(EXP($I$5*LN(C241)+$I$6*C241))+568.4863</f>
        <v>569.42277907922391</v>
      </c>
      <c r="G241" s="1">
        <f>(EXP($J$5*LN(C241)))+568.4863</f>
        <v>569.56981091194712</v>
      </c>
    </row>
    <row r="242" spans="3:7">
      <c r="C242">
        <v>211</v>
      </c>
      <c r="D242">
        <f t="shared" si="16"/>
        <v>-0.184</v>
      </c>
      <c r="E242">
        <f t="shared" si="17"/>
        <v>1.4999999999999999E-2</v>
      </c>
      <c r="F242" s="1">
        <f>(EXP($I$5*LN(C242)+$I$6*C242))+568.4863</f>
        <v>569.42196307454844</v>
      </c>
      <c r="G242" s="1">
        <f>(EXP($J$5*LN(C242)))+568.4863</f>
        <v>569.56988812464704</v>
      </c>
    </row>
    <row r="243" spans="3:7">
      <c r="C243">
        <v>212</v>
      </c>
      <c r="D243">
        <f t="shared" si="16"/>
        <v>-0.185</v>
      </c>
      <c r="E243">
        <f t="shared" si="17"/>
        <v>1.4999999999999999E-2</v>
      </c>
      <c r="F243" s="1">
        <f>(EXP($I$5*LN(C243)+$I$6*C243))+568.4863</f>
        <v>569.42114721395205</v>
      </c>
      <c r="G243" s="1">
        <f>(EXP($J$5*LN(C243)))+568.4863</f>
        <v>569.56996497773707</v>
      </c>
    </row>
    <row r="244" spans="3:7">
      <c r="C244">
        <v>213</v>
      </c>
      <c r="D244">
        <f t="shared" si="16"/>
        <v>-0.186</v>
      </c>
      <c r="E244">
        <f t="shared" si="17"/>
        <v>1.4999999999999999E-2</v>
      </c>
      <c r="F244" s="1">
        <f>(EXP($I$5*LN(C244)+$I$6*C244))+568.4863</f>
        <v>569.42033150362977</v>
      </c>
      <c r="G244" s="1">
        <f>(EXP($J$5*LN(C244)))+568.4863</f>
        <v>569.57004147457656</v>
      </c>
    </row>
    <row r="245" spans="3:7">
      <c r="C245">
        <v>214</v>
      </c>
      <c r="D245">
        <f t="shared" si="16"/>
        <v>-0.187</v>
      </c>
      <c r="E245">
        <f t="shared" si="17"/>
        <v>1.4999999999999999E-2</v>
      </c>
      <c r="F245" s="1">
        <f>(EXP($I$5*LN(C245)+$I$6*C245))+568.4863</f>
        <v>569.41951594968191</v>
      </c>
      <c r="G245" s="1">
        <f>(EXP($J$5*LN(C245)))+568.4863</f>
        <v>569.57011761847775</v>
      </c>
    </row>
    <row r="246" spans="3:7">
      <c r="C246">
        <v>215</v>
      </c>
      <c r="D246">
        <f t="shared" si="16"/>
        <v>-0.188</v>
      </c>
      <c r="E246">
        <f t="shared" si="17"/>
        <v>1.4999999999999999E-2</v>
      </c>
      <c r="F246" s="1">
        <f>(EXP($I$5*LN(C246)+$I$6*C246))+568.4863</f>
        <v>569.41870055811614</v>
      </c>
      <c r="G246" s="1">
        <f>(EXP($J$5*LN(C246)))+568.4863</f>
        <v>569.570193412707</v>
      </c>
    </row>
    <row r="247" spans="3:7">
      <c r="C247">
        <v>216</v>
      </c>
      <c r="D247">
        <f t="shared" si="16"/>
        <v>-0.189</v>
      </c>
      <c r="E247">
        <f t="shared" si="17"/>
        <v>1.4999999999999999E-2</v>
      </c>
      <c r="F247" s="1">
        <f>(EXP($I$5*LN(C247)+$I$6*C247))+568.4863</f>
        <v>569.41788533484907</v>
      </c>
      <c r="G247" s="1">
        <f>(EXP($J$5*LN(C247)))+568.4863</f>
        <v>569.57026886048527</v>
      </c>
    </row>
    <row r="248" spans="3:7">
      <c r="C248">
        <v>217</v>
      </c>
      <c r="D248">
        <f t="shared" si="16"/>
        <v>-0.19</v>
      </c>
      <c r="E248">
        <f t="shared" si="17"/>
        <v>1.4999999999999999E-2</v>
      </c>
      <c r="F248" s="1">
        <f>(EXP($I$5*LN(C248)+$I$6*C248))+568.4863</f>
        <v>569.41707028570784</v>
      </c>
      <c r="G248" s="1">
        <f>(EXP($J$5*LN(C248)))+568.4863</f>
        <v>569.57034396498921</v>
      </c>
    </row>
    <row r="249" spans="3:7">
      <c r="C249">
        <v>218</v>
      </c>
      <c r="D249">
        <f t="shared" si="16"/>
        <v>-0.191</v>
      </c>
      <c r="E249">
        <f t="shared" si="17"/>
        <v>1.4999999999999999E-2</v>
      </c>
      <c r="F249" s="1">
        <f>(EXP($I$5*LN(C249)+$I$6*C249))+568.4863</f>
        <v>569.4162554164318</v>
      </c>
      <c r="G249" s="1">
        <f>(EXP($J$5*LN(C249)))+568.4863</f>
        <v>569.57041872935179</v>
      </c>
    </row>
    <row r="250" spans="3:7">
      <c r="C250">
        <v>219</v>
      </c>
      <c r="D250">
        <f t="shared" si="16"/>
        <v>-0.192</v>
      </c>
      <c r="E250">
        <f t="shared" si="17"/>
        <v>1.4999999999999999E-2</v>
      </c>
      <c r="F250" s="1">
        <f>(EXP($I$5*LN(C250)+$I$6*C250))+568.4863</f>
        <v>569.41544073267391</v>
      </c>
      <c r="G250" s="1">
        <f>(EXP($J$5*LN(C250)))+568.4863</f>
        <v>569.57049315666302</v>
      </c>
    </row>
    <row r="251" spans="3:7">
      <c r="C251">
        <v>220</v>
      </c>
      <c r="D251">
        <f t="shared" si="16"/>
        <v>-0.193</v>
      </c>
      <c r="E251">
        <f t="shared" si="17"/>
        <v>1.4999999999999999E-2</v>
      </c>
      <c r="F251" s="1">
        <f>(EXP($I$5*LN(C251)+$I$6*C251))+568.4863</f>
        <v>569.41462624000292</v>
      </c>
      <c r="G251" s="1">
        <f>(EXP($J$5*LN(C251)))+568.4863</f>
        <v>569.57056724997142</v>
      </c>
    </row>
    <row r="252" spans="3:7">
      <c r="C252">
        <v>221</v>
      </c>
      <c r="D252">
        <f t="shared" si="16"/>
        <v>-0.19400000000000001</v>
      </c>
      <c r="E252">
        <f t="shared" si="17"/>
        <v>1.4999999999999999E-2</v>
      </c>
      <c r="F252" s="1">
        <f>(EXP($I$5*LN(C252)+$I$6*C252))+568.4863</f>
        <v>569.41381194390397</v>
      </c>
      <c r="G252" s="1">
        <f>(EXP($J$5*LN(C252)))+568.4863</f>
        <v>569.57064101228355</v>
      </c>
    </row>
    <row r="253" spans="3:7">
      <c r="C253">
        <v>222</v>
      </c>
      <c r="D253">
        <f t="shared" si="16"/>
        <v>-0.19500000000000001</v>
      </c>
      <c r="E253">
        <f t="shared" si="17"/>
        <v>1.4999999999999999E-2</v>
      </c>
      <c r="F253" s="1">
        <f>(EXP($I$5*LN(C253)+$I$6*C253))+568.4863</f>
        <v>569.4129978497806</v>
      </c>
      <c r="G253" s="1">
        <f>(EXP($J$5*LN(C253)))+568.4863</f>
        <v>569.57071444656606</v>
      </c>
    </row>
    <row r="254" spans="3:7">
      <c r="C254">
        <v>223</v>
      </c>
      <c r="D254">
        <f t="shared" si="16"/>
        <v>-0.19600000000000001</v>
      </c>
      <c r="E254">
        <f t="shared" si="17"/>
        <v>1.4999999999999999E-2</v>
      </c>
      <c r="F254" s="1">
        <f>(EXP($I$5*LN(C254)+$I$6*C254))+568.4863</f>
        <v>569.41218396295608</v>
      </c>
      <c r="G254" s="1">
        <f>(EXP($J$5*LN(C254)))+568.4863</f>
        <v>569.57078755574526</v>
      </c>
    </row>
    <row r="255" spans="3:7">
      <c r="C255">
        <v>224</v>
      </c>
      <c r="D255">
        <f t="shared" si="16"/>
        <v>-0.19700000000000001</v>
      </c>
      <c r="E255">
        <f t="shared" si="17"/>
        <v>1.4999999999999999E-2</v>
      </c>
      <c r="F255" s="1">
        <f>(EXP($I$5*LN(C255)+$I$6*C255))+568.4863</f>
        <v>569.41137028867502</v>
      </c>
      <c r="G255" s="1">
        <f>(EXP($J$5*LN(C255)))+568.4863</f>
        <v>569.5708603427089</v>
      </c>
    </row>
  </sheetData>
  <mergeCells count="8">
    <mergeCell ref="L23:L31"/>
    <mergeCell ref="M22:S22"/>
    <mergeCell ref="M24:M27"/>
    <mergeCell ref="M28:M31"/>
    <mergeCell ref="M3:P3"/>
    <mergeCell ref="Q3:T3"/>
    <mergeCell ref="L2:T2"/>
    <mergeCell ref="L13:T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A897-831F-4399-841D-19F5702BE779}">
  <dimension ref="A2:U127"/>
  <sheetViews>
    <sheetView topLeftCell="D25" zoomScale="85" zoomScaleNormal="85" workbookViewId="0">
      <selection activeCell="Q41" sqref="Q41"/>
    </sheetView>
  </sheetViews>
  <sheetFormatPr defaultRowHeight="14.25"/>
  <sheetData>
    <row r="2" spans="1:21">
      <c r="L2" s="65" t="s">
        <v>270</v>
      </c>
      <c r="M2" s="65"/>
      <c r="N2" s="65"/>
      <c r="O2" s="65"/>
      <c r="P2" s="65"/>
      <c r="Q2" s="65"/>
      <c r="R2" s="65"/>
      <c r="S2" s="65"/>
      <c r="T2" s="65"/>
    </row>
    <row r="3" spans="1:21">
      <c r="M3" s="65" t="s">
        <v>246</v>
      </c>
      <c r="N3" s="65"/>
      <c r="O3" s="65"/>
      <c r="P3" s="65"/>
      <c r="Q3" s="65" t="s">
        <v>266</v>
      </c>
      <c r="R3" s="65"/>
      <c r="S3" s="65"/>
      <c r="T3" s="65"/>
    </row>
    <row r="4" spans="1:21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64" t="s">
        <v>258</v>
      </c>
      <c r="N4" s="64" t="s">
        <v>260</v>
      </c>
      <c r="O4" s="64" t="s">
        <v>262</v>
      </c>
      <c r="P4" s="64" t="s">
        <v>264</v>
      </c>
      <c r="Q4" s="64" t="s">
        <v>258</v>
      </c>
      <c r="R4" s="64" t="s">
        <v>260</v>
      </c>
      <c r="S4" s="64" t="s">
        <v>262</v>
      </c>
      <c r="T4" s="64" t="s">
        <v>264</v>
      </c>
    </row>
    <row r="5" spans="1:21" ht="15">
      <c r="A5" s="1" t="s">
        <v>230</v>
      </c>
      <c r="B5" s="1">
        <v>484.27339999999998</v>
      </c>
      <c r="C5" s="1">
        <v>480.38830000000002</v>
      </c>
      <c r="D5" s="1">
        <v>526.27319999999997</v>
      </c>
      <c r="E5" s="1">
        <v>609.52380000000005</v>
      </c>
      <c r="H5" s="9" t="s">
        <v>2</v>
      </c>
      <c r="I5" s="39">
        <v>3.2000000000000001E-2</v>
      </c>
      <c r="J5" s="39">
        <v>1.9E-2</v>
      </c>
      <c r="L5" t="s">
        <v>248</v>
      </c>
      <c r="M5">
        <f>$I5+$I6*B6</f>
        <v>9.7264900000000008E-3</v>
      </c>
      <c r="N5">
        <f>$I5+$I6*C6</f>
        <v>1.3903445E-2</v>
      </c>
      <c r="O5">
        <f>$I5+$I6*D6</f>
        <v>-3.4677200000000005E-2</v>
      </c>
      <c r="P5">
        <f>$I5+$I6*E6</f>
        <v>-0.30300000000000005</v>
      </c>
      <c r="Q5">
        <f>$J$5+$J$6*B6</f>
        <v>1.0090595999999999E-2</v>
      </c>
      <c r="R5">
        <f>$J$5+$J$6*C6</f>
        <v>1.1761377999999999E-2</v>
      </c>
      <c r="S5">
        <f>$J$5+$J$6*D6</f>
        <v>-7.6708800000000014E-3</v>
      </c>
      <c r="T5">
        <f>$J$5+$J$6*E6</f>
        <v>-0.115</v>
      </c>
    </row>
    <row r="6" spans="1:21" ht="15">
      <c r="A6" s="1" t="s">
        <v>3</v>
      </c>
      <c r="B6" s="1">
        <v>4.4547020000000002</v>
      </c>
      <c r="C6" s="1">
        <v>3.6193110000000002</v>
      </c>
      <c r="D6" s="1">
        <v>13.33544</v>
      </c>
      <c r="E6" s="1">
        <v>67</v>
      </c>
      <c r="H6" s="9" t="s">
        <v>3</v>
      </c>
      <c r="I6" s="39">
        <v>-5.0000000000000001E-3</v>
      </c>
      <c r="J6" s="39">
        <v>-2E-3</v>
      </c>
      <c r="L6" t="s">
        <v>250</v>
      </c>
      <c r="M6">
        <f>$I7+2*$I$11*LN(B8)+$I$15*LN(B9)+$I$16*LN(B10)+$I$17*LN(B11)</f>
        <v>-6.1502734899755857E-3</v>
      </c>
      <c r="N6">
        <f>$I7+2*$I$11*LN(C8)+$I$15*LN(C9)+$I$16*LN(C10)+$I$17*LN(C11)</f>
        <v>-5.9106972456040019E-3</v>
      </c>
      <c r="O6">
        <f>$I7+2*$I$11*LN(D8)+$I$15*LN(D9)+$I$16*LN(D10)+$I$17*LN(D11)</f>
        <v>-7.8696290344140163E-3</v>
      </c>
      <c r="P6">
        <f>$I7+2*$I$11*LN(E8)+$I$15*LN(E9)+$I$16*LN(E10)+$I$17*LN(E11)</f>
        <v>-8.8268436191922262E-3</v>
      </c>
      <c r="Q6">
        <f>$J$7+2*$J$11*LN(B8)+$J$15*LN(B9)+$J$16*LN(B10)+$J$17*LN(B11)</f>
        <v>-1.0368110089129329E-2</v>
      </c>
      <c r="R6">
        <f>$J$7+2*$J$11*LN(C8)+$J$15*LN(C9)+$J$16*LN(C10)+$J$17*LN(C11)</f>
        <v>-1.0379785732935617E-2</v>
      </c>
      <c r="S6">
        <f>$J$7+2*$J$11*LN(D8)+$J$15*LN(D9)+$J$16*LN(D10)+$J$17*LN(D11)</f>
        <v>-1.0073794153982726E-2</v>
      </c>
      <c r="T6">
        <f>$J$7+2*$J$11*LN(E8)+$J$15*LN(E9)+$J$16*LN(E10)+$J$17*LN(E11)</f>
        <v>-7.7203642592126726E-3</v>
      </c>
    </row>
    <row r="7" spans="1:21" ht="15">
      <c r="A7" s="1" t="s">
        <v>231</v>
      </c>
      <c r="B7" s="1">
        <v>14.046889999999999</v>
      </c>
      <c r="C7" s="1">
        <v>14.47739</v>
      </c>
      <c r="D7" s="1">
        <v>9.3680299999999992</v>
      </c>
      <c r="E7" s="1">
        <v>6.0536320000000003</v>
      </c>
      <c r="H7" s="9" t="s">
        <v>4</v>
      </c>
      <c r="I7" s="39">
        <v>8.2000000000000003E-2</v>
      </c>
      <c r="J7" s="39">
        <v>0.127</v>
      </c>
      <c r="L7" s="29" t="s">
        <v>252</v>
      </c>
      <c r="M7">
        <f>$I$8+2*$I$12*LN(B9)+$I$15*LN(B8)+$I$18*LN(B10)</f>
        <v>-3.4332439067243786E-3</v>
      </c>
      <c r="N7">
        <f>$I$8+2*$I$12*LN(C9)+$I$15*LN(C8)+$I$18*LN(C10)</f>
        <v>-2.1323031118059147E-3</v>
      </c>
      <c r="O7">
        <f>$I$8+2*$I$12*LN(D9)+$I$15*LN(D8)+$I$18*LN(D10)</f>
        <v>-1.0750986780824921E-2</v>
      </c>
      <c r="P7">
        <f>$I$8+2*$I$12*LN(E9)+$I$15*LN(E8)+$I$18*LN(E10)</f>
        <v>-2.9393322885597192E-2</v>
      </c>
      <c r="Q7">
        <f>$J$8+2*$J$12*LN(B9)+$J$15*LN(B8)+$J$18*LN(B10)</f>
        <v>-3.6278853133860003E-3</v>
      </c>
      <c r="R7">
        <f>$J$8+2*$J$12*LN(C9)+$J$15*LN(C8)+$J$18*LN(C10)</f>
        <v>-1.6533899894363435E-3</v>
      </c>
      <c r="S7">
        <f>$J$8+2*$J$12*LN(D9)+$J$15*LN(D8)+$J$18*LN(D10)</f>
        <v>-1.5000747599317349E-2</v>
      </c>
      <c r="T7">
        <f>$J$8+2*$J$12*LN(E9)+$J$15*LN(E8)+$J$18*LN(E10)</f>
        <v>-4.5240652957259556E-2</v>
      </c>
    </row>
    <row r="8" spans="1:21" ht="15">
      <c r="A8" s="1" t="s">
        <v>232</v>
      </c>
      <c r="B8" s="1">
        <v>13.969189999999999</v>
      </c>
      <c r="C8" s="1">
        <v>14.41137</v>
      </c>
      <c r="D8" s="1">
        <v>9.1737800000000007</v>
      </c>
      <c r="E8" s="1">
        <v>3.3067631999999998</v>
      </c>
      <c r="H8" s="9" t="s">
        <v>5</v>
      </c>
      <c r="I8" s="39">
        <v>-1.2999999999999999E-2</v>
      </c>
      <c r="J8" s="39">
        <v>-2.5999999999999999E-2</v>
      </c>
      <c r="L8" t="s">
        <v>254</v>
      </c>
      <c r="M8">
        <f>$I$9+2*$I$13*LN(B10)+$I$16*LN(B8)+$I$18*LN(B9)+$I$19*LN(B11)</f>
        <v>2.4053740439595579E-2</v>
      </c>
      <c r="N8">
        <f>$I$9+2*$I$13*LN(C10)+$I$16*LN(C8)+$I$18*LN(C9)+$I$19*LN(C11)</f>
        <v>2.4230629014174151E-2</v>
      </c>
      <c r="O8">
        <f>$I$9+2*$I$13*LN(D10)+$I$16*LN(D8)+$I$18*LN(D9)+$I$19*LN(D11)</f>
        <v>2.3878806019361529E-2</v>
      </c>
      <c r="P8">
        <f>$I$9+2*$I$13*LN(E10)+$I$16*LN(E8)+$I$18*LN(E9)+$I$19*LN(E11)</f>
        <v>1.7725810777903105E-2</v>
      </c>
      <c r="Q8">
        <f>$J$9+2*$J$13*LN(B10)+$J$16*LN(B8)+$J$18*LN(B9)+$J$19*LN(B11)</f>
        <v>4.8727644388404615E-2</v>
      </c>
      <c r="R8">
        <f>$J$9+2*$J$13*LN(C10)+$J$16*LN(C8)+$J$18*LN(C9)+$J$19*LN(C11)</f>
        <v>4.8824894735300849E-2</v>
      </c>
      <c r="S8">
        <f>$J$9+2*$J$13*LN(D10)+$J$16*LN(D8)+$J$18*LN(D9)+$J$19*LN(D11)</f>
        <v>4.9118755545377091E-2</v>
      </c>
      <c r="T8">
        <f>$J$9+2*$J$13*LN(E10)+$J$16*LN(E8)+$J$18*LN(E9)+$J$19*LN(E11)</f>
        <v>3.6450010224463945E-2</v>
      </c>
    </row>
    <row r="9" spans="1:21" ht="15">
      <c r="A9" s="1" t="s">
        <v>233</v>
      </c>
      <c r="B9" s="1">
        <v>7.8698900000000002E-2</v>
      </c>
      <c r="C9" s="1">
        <v>6.7022700000000004E-2</v>
      </c>
      <c r="D9" s="1">
        <v>0.19525039999999999</v>
      </c>
      <c r="E9" s="1">
        <v>2.7478669999999998</v>
      </c>
      <c r="H9" s="9" t="s">
        <v>6</v>
      </c>
      <c r="I9" s="39">
        <v>4.1000000000000002E-2</v>
      </c>
      <c r="J9" s="39">
        <v>3.5999999999999997E-2</v>
      </c>
      <c r="L9" t="s">
        <v>256</v>
      </c>
      <c r="M9">
        <f>$I$10+2*$I$14*LN(B11)+$I$17*LN(B8)+$I$19*LN(B10)</f>
        <v>0.21683458773395678</v>
      </c>
      <c r="N9">
        <f>$I$10+2*$I$14*LN(C11)+$I$17*LN(C8)+$I$19*LN(C10)</f>
        <v>0.21662306781372209</v>
      </c>
      <c r="O9">
        <f>$I$10+2*$I$14*LN(D11)+$I$17*LN(D8)+$I$19*LN(D10)</f>
        <v>0.22050504359941048</v>
      </c>
      <c r="P9">
        <f>$I$10+2*$I$14*LN(E11)+$I$17*LN(E8)+$I$19*LN(E10)</f>
        <v>0.24098923745132766</v>
      </c>
      <c r="Q9">
        <f>$J$10+2*$J$14*LN(B11)+$J$17*LN(B8)+$J$19*LN(B10)</f>
        <v>0.10712650044934681</v>
      </c>
      <c r="R9">
        <f>$J$10+2*$J$14*LN(C11)+$J$17*LN(C8)+$J$19*LN(C10)</f>
        <v>0.10662184820255166</v>
      </c>
      <c r="S9">
        <f>$J$10+2*$J$14*LN(D11)+$J$17*LN(D8)+$J$19*LN(D10)</f>
        <v>0.1147181726947214</v>
      </c>
      <c r="T9">
        <f>$J$10+2*$J$14*LN(E11)+$J$17*LN(E8)+$J$19*LN(E10)</f>
        <v>0.14430761517149698</v>
      </c>
    </row>
    <row r="10" spans="1:21" ht="15">
      <c r="A10" s="1" t="s">
        <v>234</v>
      </c>
      <c r="B10" s="1">
        <v>58.363999999999997</v>
      </c>
      <c r="C10" s="1">
        <v>56.999270000000003</v>
      </c>
      <c r="D10" s="1">
        <v>73.788910000000001</v>
      </c>
      <c r="E10" s="1">
        <v>35.000999999999998</v>
      </c>
      <c r="H10" s="9" t="s">
        <v>7</v>
      </c>
      <c r="I10" s="39">
        <v>0.57799999999999996</v>
      </c>
      <c r="J10" s="39">
        <v>0.45900000000000002</v>
      </c>
    </row>
    <row r="11" spans="1:21" ht="15">
      <c r="A11" s="1" t="s">
        <v>235</v>
      </c>
      <c r="B11" s="1">
        <v>245.65629999999999</v>
      </c>
      <c r="C11" s="1">
        <v>245.13839999999999</v>
      </c>
      <c r="D11" s="1">
        <v>251.31630000000001</v>
      </c>
      <c r="E11" s="1">
        <v>248.0634</v>
      </c>
      <c r="H11" s="9" t="s">
        <v>8</v>
      </c>
      <c r="I11" s="39">
        <v>0</v>
      </c>
      <c r="J11" s="39">
        <v>-1E-3</v>
      </c>
    </row>
    <row r="12" spans="1:21" ht="15">
      <c r="A12" s="1" t="s">
        <v>236</v>
      </c>
      <c r="B12" s="1"/>
      <c r="C12" s="1"/>
      <c r="D12" s="1"/>
      <c r="E12" s="1"/>
      <c r="H12" s="9" t="s">
        <v>9</v>
      </c>
      <c r="I12" s="39">
        <v>-4.0000000000000001E-3</v>
      </c>
      <c r="J12" s="39">
        <v>-6.0000000000000001E-3</v>
      </c>
    </row>
    <row r="13" spans="1:21" ht="15">
      <c r="A13" s="1" t="s">
        <v>237</v>
      </c>
      <c r="B13" s="1"/>
      <c r="C13" s="1"/>
      <c r="D13" s="1"/>
      <c r="E13" s="1"/>
      <c r="H13" s="9" t="s">
        <v>10</v>
      </c>
      <c r="I13" s="39">
        <v>2E-3</v>
      </c>
      <c r="J13" s="39">
        <v>5.0000000000000001E-3</v>
      </c>
    </row>
    <row r="14" spans="1:21" ht="15">
      <c r="A14" s="1" t="s">
        <v>20</v>
      </c>
      <c r="B14" s="1"/>
      <c r="C14" s="1"/>
      <c r="D14" s="1"/>
      <c r="E14" s="1"/>
      <c r="H14" s="9" t="s">
        <v>11</v>
      </c>
      <c r="I14" s="39">
        <v>-2.7E-2</v>
      </c>
      <c r="J14" s="39">
        <v>-2.4E-2</v>
      </c>
      <c r="M14" t="s">
        <v>269</v>
      </c>
    </row>
    <row r="15" spans="1:21" ht="15">
      <c r="A15" s="1" t="s">
        <v>25</v>
      </c>
      <c r="B15" s="1"/>
      <c r="C15" s="1"/>
      <c r="D15" s="1"/>
      <c r="E15" s="1"/>
      <c r="H15" s="9" t="s">
        <v>12</v>
      </c>
      <c r="I15" s="39">
        <v>-1E-3</v>
      </c>
      <c r="J15" s="39">
        <v>0</v>
      </c>
      <c r="N15" t="s">
        <v>245</v>
      </c>
      <c r="R15" t="s">
        <v>265</v>
      </c>
    </row>
    <row r="16" spans="1:21" ht="15">
      <c r="A16" s="1" t="s">
        <v>19</v>
      </c>
      <c r="B16" s="1"/>
      <c r="C16" s="1"/>
      <c r="D16" s="1"/>
      <c r="E16" s="1"/>
      <c r="H16" s="9" t="s">
        <v>13</v>
      </c>
      <c r="I16" s="39">
        <v>-2E-3</v>
      </c>
      <c r="J16" s="39">
        <v>0</v>
      </c>
      <c r="N16" t="s">
        <v>257</v>
      </c>
      <c r="O16" t="s">
        <v>259</v>
      </c>
      <c r="P16" t="s">
        <v>261</v>
      </c>
      <c r="Q16" t="s">
        <v>263</v>
      </c>
      <c r="R16" t="s">
        <v>257</v>
      </c>
      <c r="S16" t="s">
        <v>259</v>
      </c>
      <c r="T16" t="s">
        <v>261</v>
      </c>
      <c r="U16" t="s">
        <v>263</v>
      </c>
    </row>
    <row r="17" spans="1:21" ht="15">
      <c r="A17" s="1" t="s">
        <v>21</v>
      </c>
      <c r="B17" s="1"/>
      <c r="C17" s="1"/>
      <c r="D17" s="1"/>
      <c r="E17" s="1"/>
      <c r="H17" s="9" t="s">
        <v>14</v>
      </c>
      <c r="I17" s="39">
        <v>-1.4999999999999999E-2</v>
      </c>
      <c r="J17" s="39">
        <v>-2.4E-2</v>
      </c>
      <c r="M17" t="s">
        <v>247</v>
      </c>
      <c r="N17">
        <v>9.7264900000000008E-3</v>
      </c>
      <c r="O17">
        <v>1.3903445E-2</v>
      </c>
      <c r="P17">
        <v>-3.4677200000000005E-2</v>
      </c>
      <c r="Q17">
        <v>-0.30300000000000005</v>
      </c>
      <c r="R17">
        <v>1.0090595999999999E-2</v>
      </c>
      <c r="S17">
        <v>1.1761377999999999E-2</v>
      </c>
      <c r="T17">
        <v>-7.6708800000000014E-3</v>
      </c>
      <c r="U17">
        <v>-0.115</v>
      </c>
    </row>
    <row r="18" spans="1:21" ht="15">
      <c r="A18" s="1" t="s">
        <v>22</v>
      </c>
      <c r="B18" s="1"/>
      <c r="C18" s="1"/>
      <c r="D18" s="1"/>
      <c r="E18" s="1"/>
      <c r="H18" s="9" t="s">
        <v>15</v>
      </c>
      <c r="I18" s="39">
        <v>-2E-3</v>
      </c>
      <c r="J18" s="39">
        <v>-2E-3</v>
      </c>
      <c r="M18" t="s">
        <v>249</v>
      </c>
      <c r="N18">
        <v>-6.1502734899755857E-3</v>
      </c>
      <c r="O18">
        <v>-5.9106972456040019E-3</v>
      </c>
      <c r="P18">
        <v>-7.8696290344140163E-3</v>
      </c>
      <c r="Q18">
        <v>-8.8268436191922262E-3</v>
      </c>
      <c r="R18">
        <v>-1.0368110089129329E-2</v>
      </c>
      <c r="S18">
        <v>-1.0379785732935617E-2</v>
      </c>
      <c r="T18">
        <v>-1.0073794153982726E-2</v>
      </c>
      <c r="U18">
        <v>-7.7203642592126726E-3</v>
      </c>
    </row>
    <row r="19" spans="1:21" ht="15">
      <c r="A19" s="1" t="s">
        <v>23</v>
      </c>
      <c r="B19" s="1"/>
      <c r="C19" s="1"/>
      <c r="D19" s="1"/>
      <c r="E19" s="1"/>
      <c r="H19" s="9" t="s">
        <v>16</v>
      </c>
      <c r="I19" s="39">
        <v>-6.0000000000000001E-3</v>
      </c>
      <c r="J19" s="39">
        <v>-6.0000000000000001E-3</v>
      </c>
      <c r="M19" t="s">
        <v>251</v>
      </c>
      <c r="N19">
        <v>-3.4332439067243786E-3</v>
      </c>
      <c r="O19">
        <v>-2.1323031118059147E-3</v>
      </c>
      <c r="P19">
        <v>-1.0750986780824921E-2</v>
      </c>
      <c r="Q19">
        <v>-2.9393322885597192E-2</v>
      </c>
      <c r="R19">
        <v>-3.6278853133860003E-3</v>
      </c>
      <c r="S19">
        <v>-1.6533899894363435E-3</v>
      </c>
      <c r="T19">
        <v>-1.5000747599317349E-2</v>
      </c>
      <c r="U19">
        <v>-4.5240652957259556E-2</v>
      </c>
    </row>
    <row r="20" spans="1:21" ht="15">
      <c r="A20" s="1" t="s">
        <v>24</v>
      </c>
      <c r="B20" s="1"/>
      <c r="C20" s="1"/>
      <c r="D20" s="1"/>
      <c r="E20" s="1"/>
      <c r="H20" s="9" t="s">
        <v>17</v>
      </c>
      <c r="I20" s="39">
        <v>-6.0000000000000001E-3</v>
      </c>
      <c r="J20" s="39">
        <v>-1E-3</v>
      </c>
      <c r="M20" t="s">
        <v>253</v>
      </c>
      <c r="N20">
        <v>2.4053740439595579E-2</v>
      </c>
      <c r="O20">
        <v>2.4230629014174151E-2</v>
      </c>
      <c r="P20">
        <v>2.3878806019361529E-2</v>
      </c>
      <c r="Q20">
        <v>1.7725810777903105E-2</v>
      </c>
      <c r="R20">
        <v>4.8727644388404615E-2</v>
      </c>
      <c r="S20">
        <v>4.8824894735300849E-2</v>
      </c>
      <c r="T20">
        <v>4.9118755545377091E-2</v>
      </c>
      <c r="U20">
        <v>3.6450010224463945E-2</v>
      </c>
    </row>
    <row r="21" spans="1:21" ht="15">
      <c r="A21" s="1" t="s">
        <v>26</v>
      </c>
      <c r="B21" s="1"/>
      <c r="C21" s="1"/>
      <c r="D21" s="1"/>
      <c r="E21" s="1"/>
      <c r="H21" s="9" t="s">
        <v>18</v>
      </c>
      <c r="I21" s="39">
        <v>-8.0000000000000002E-3</v>
      </c>
      <c r="J21" s="39">
        <v>-4.0000000000000001E-3</v>
      </c>
      <c r="M21" t="s">
        <v>255</v>
      </c>
      <c r="N21">
        <v>0.21683458773395678</v>
      </c>
      <c r="O21">
        <v>0.21662306781372209</v>
      </c>
      <c r="P21">
        <v>0.22050504359941048</v>
      </c>
      <c r="Q21">
        <v>0.24098923745132766</v>
      </c>
      <c r="R21">
        <v>0.10712650044934681</v>
      </c>
      <c r="S21">
        <v>0.10662184820255166</v>
      </c>
      <c r="T21">
        <v>0.1147181726947214</v>
      </c>
      <c r="U21">
        <v>0.14430761517149698</v>
      </c>
    </row>
    <row r="22" spans="1:21" ht="15">
      <c r="A22" s="1" t="s">
        <v>27</v>
      </c>
      <c r="B22" s="1"/>
      <c r="C22" s="1"/>
      <c r="D22" s="1"/>
      <c r="E22" s="1"/>
      <c r="H22" s="9" t="s">
        <v>19</v>
      </c>
      <c r="I22" s="39">
        <v>-0.18099999999999999</v>
      </c>
      <c r="J22" s="39">
        <v>-0.13400000000000001</v>
      </c>
    </row>
    <row r="23" spans="1:21" ht="15">
      <c r="H23" s="9" t="s">
        <v>20</v>
      </c>
      <c r="I23" s="39">
        <v>1.4999999999999999E-2</v>
      </c>
      <c r="J23" s="39">
        <v>-8.0000000000000002E-3</v>
      </c>
      <c r="M23" s="65" t="s">
        <v>269</v>
      </c>
      <c r="N23" s="65"/>
      <c r="O23" s="65"/>
      <c r="P23" s="65"/>
      <c r="Q23" s="65"/>
      <c r="R23" s="65"/>
      <c r="S23" s="65"/>
    </row>
    <row r="24" spans="1:21" ht="15">
      <c r="H24" s="9" t="s">
        <v>21</v>
      </c>
      <c r="I24" s="39">
        <v>7.4999999999999997E-2</v>
      </c>
      <c r="J24" s="39">
        <v>0.02</v>
      </c>
      <c r="M24" s="68"/>
      <c r="N24" s="68"/>
      <c r="O24" s="68" t="s">
        <v>247</v>
      </c>
      <c r="P24" s="68" t="s">
        <v>249</v>
      </c>
      <c r="Q24" s="68" t="s">
        <v>251</v>
      </c>
      <c r="R24" s="68" t="s">
        <v>253</v>
      </c>
      <c r="S24" s="68" t="s">
        <v>255</v>
      </c>
    </row>
    <row r="25" spans="1:21" ht="15">
      <c r="H25" s="9" t="s">
        <v>22</v>
      </c>
      <c r="I25" s="39">
        <v>2E-3</v>
      </c>
      <c r="J25" s="39">
        <v>0</v>
      </c>
      <c r="M25" s="74" t="s">
        <v>71</v>
      </c>
      <c r="N25" s="23" t="s">
        <v>259</v>
      </c>
      <c r="O25" s="77">
        <v>1.3903445E-2</v>
      </c>
      <c r="P25" s="77">
        <v>-5.9106972456040019E-3</v>
      </c>
      <c r="Q25" s="77">
        <v>-2.1323031118059147E-3</v>
      </c>
      <c r="R25" s="77">
        <v>2.4230629014174151E-2</v>
      </c>
      <c r="S25" s="77">
        <v>0.21662306781372209</v>
      </c>
    </row>
    <row r="26" spans="1:21" ht="15">
      <c r="H26" s="9" t="s">
        <v>23</v>
      </c>
      <c r="I26" s="39">
        <v>3.0000000000000001E-3</v>
      </c>
      <c r="J26" s="39">
        <v>2E-3</v>
      </c>
      <c r="M26" s="75"/>
      <c r="N26" s="23" t="s">
        <v>261</v>
      </c>
      <c r="O26" s="77">
        <v>-3.4677200000000005E-2</v>
      </c>
      <c r="P26" s="77">
        <v>-7.8696290344140163E-3</v>
      </c>
      <c r="Q26" s="77">
        <v>-1.0750986780824921E-2</v>
      </c>
      <c r="R26" s="77">
        <v>2.3878806019361529E-2</v>
      </c>
      <c r="S26" s="77">
        <v>0.22050504359941048</v>
      </c>
    </row>
    <row r="27" spans="1:21" ht="15">
      <c r="H27" s="9" t="s">
        <v>24</v>
      </c>
      <c r="I27" s="39">
        <v>-2.5999999999999999E-2</v>
      </c>
      <c r="J27" s="39">
        <v>0</v>
      </c>
      <c r="M27" s="75"/>
      <c r="N27" s="23" t="s">
        <v>263</v>
      </c>
      <c r="O27" s="77">
        <v>-0.30299999999999999</v>
      </c>
      <c r="P27" s="77">
        <v>-8.8268436191922262E-3</v>
      </c>
      <c r="Q27" s="77">
        <v>-2.9393322885597192E-2</v>
      </c>
      <c r="R27" s="77">
        <v>1.7725810777903105E-2</v>
      </c>
      <c r="S27" s="77">
        <v>0.24098923745132766</v>
      </c>
    </row>
    <row r="28" spans="1:21" ht="15">
      <c r="H28" s="9" t="s">
        <v>25</v>
      </c>
      <c r="I28" s="39">
        <v>-1E-3</v>
      </c>
      <c r="J28" s="39">
        <v>-5.0000000000000001E-3</v>
      </c>
      <c r="M28" s="75"/>
      <c r="N28" s="72" t="s">
        <v>257</v>
      </c>
      <c r="O28" s="77">
        <v>9.7264900000000008E-3</v>
      </c>
      <c r="P28" s="77">
        <v>-6.1502734899755857E-3</v>
      </c>
      <c r="Q28" s="77">
        <v>-3.4332439067243786E-3</v>
      </c>
      <c r="R28" s="77">
        <v>2.4053740439595579E-2</v>
      </c>
      <c r="S28" s="77">
        <v>0.21683458773395678</v>
      </c>
    </row>
    <row r="29" spans="1:21" ht="15">
      <c r="H29" s="9" t="s">
        <v>26</v>
      </c>
      <c r="I29" s="39">
        <v>3.3000000000000002E-2</v>
      </c>
      <c r="J29" s="39">
        <v>8.0000000000000002E-3</v>
      </c>
      <c r="M29" s="75" t="s">
        <v>275</v>
      </c>
      <c r="N29" s="23" t="s">
        <v>259</v>
      </c>
      <c r="O29" s="77">
        <v>1.1761377999999999E-2</v>
      </c>
      <c r="P29" s="77">
        <v>-1.0379785732935617E-2</v>
      </c>
      <c r="Q29" s="77">
        <v>-1.6533899894363435E-3</v>
      </c>
      <c r="R29" s="77">
        <v>4.8824894735300849E-2</v>
      </c>
      <c r="S29" s="77">
        <v>0.10662184820255166</v>
      </c>
    </row>
    <row r="30" spans="1:21" ht="15">
      <c r="H30" s="9" t="s">
        <v>27</v>
      </c>
      <c r="I30" s="39">
        <v>0.02</v>
      </c>
      <c r="J30" s="39">
        <v>6.0000000000000001E-3</v>
      </c>
      <c r="M30" s="75"/>
      <c r="N30" s="23" t="s">
        <v>261</v>
      </c>
      <c r="O30" s="77">
        <v>-7.6708800000000014E-3</v>
      </c>
      <c r="P30" s="77">
        <v>-1.0073794153982726E-2</v>
      </c>
      <c r="Q30" s="77">
        <v>-1.5000747599317349E-2</v>
      </c>
      <c r="R30" s="77">
        <v>4.9118755545377091E-2</v>
      </c>
      <c r="S30" s="77">
        <v>0.1147181726947214</v>
      </c>
    </row>
    <row r="31" spans="1:21" ht="15">
      <c r="H31" s="31" t="s">
        <v>79</v>
      </c>
      <c r="I31" s="32">
        <v>5.2679999999999998</v>
      </c>
      <c r="J31" s="32">
        <v>5.0880000000000001</v>
      </c>
      <c r="M31" s="75"/>
      <c r="N31" s="23" t="s">
        <v>263</v>
      </c>
      <c r="O31" s="77">
        <v>-0.115</v>
      </c>
      <c r="P31" s="77">
        <v>-7.7203642592126726E-3</v>
      </c>
      <c r="Q31" s="77">
        <v>-4.5240652957259556E-2</v>
      </c>
      <c r="R31" s="77">
        <v>3.6450010224463945E-2</v>
      </c>
      <c r="S31" s="77">
        <v>0.14430761517149698</v>
      </c>
    </row>
    <row r="32" spans="1:21" ht="15">
      <c r="M32" s="76"/>
      <c r="N32" s="73" t="s">
        <v>257</v>
      </c>
      <c r="O32" s="78">
        <v>1.0090595999999999E-2</v>
      </c>
      <c r="P32" s="78">
        <v>-1.0368110089129329E-2</v>
      </c>
      <c r="Q32" s="78">
        <v>-3.6278853133860003E-3</v>
      </c>
      <c r="R32" s="78">
        <v>4.8727644388404615E-2</v>
      </c>
      <c r="S32" s="78">
        <v>0.10712650044934681</v>
      </c>
    </row>
    <row r="33" spans="3:7">
      <c r="C33" t="s">
        <v>244</v>
      </c>
      <c r="D33" t="s">
        <v>71</v>
      </c>
      <c r="E33" t="s">
        <v>276</v>
      </c>
      <c r="F33" t="s">
        <v>71</v>
      </c>
      <c r="G33" t="s">
        <v>276</v>
      </c>
    </row>
    <row r="34" spans="3:7">
      <c r="C34">
        <v>1</v>
      </c>
      <c r="D34">
        <f>$I$5+$I$6*C34</f>
        <v>2.7E-2</v>
      </c>
      <c r="E34">
        <f>$J$5+$J$6*C34</f>
        <v>1.7000000000000001E-2</v>
      </c>
      <c r="F34" s="1">
        <f>(EXP($I$5*LN(C34)+$I$6*C34))+484.2734</f>
        <v>485.26841247919265</v>
      </c>
      <c r="G34" s="1">
        <f>(EXP($J$5*LN(C34)))+484.2734</f>
        <v>485.27339999999998</v>
      </c>
    </row>
    <row r="35" spans="3:7">
      <c r="C35">
        <v>2</v>
      </c>
      <c r="D35">
        <f t="shared" ref="D35:D98" si="0">$I$5+$I$6*C35</f>
        <v>2.1999999999999999E-2</v>
      </c>
      <c r="E35">
        <f t="shared" ref="E35:E98" si="1">$J$5+$J$6*C35</f>
        <v>1.4999999999999999E-2</v>
      </c>
      <c r="F35" s="1">
        <f>(EXP($I$5*LN(C35)+$I$6*C35))+484.2734</f>
        <v>485.28565519675072</v>
      </c>
      <c r="G35" s="1">
        <f>(EXP($J$5*LN(C35)))+484.2734</f>
        <v>485.28665690015907</v>
      </c>
    </row>
    <row r="36" spans="3:7">
      <c r="C36">
        <v>3</v>
      </c>
      <c r="D36">
        <f t="shared" si="0"/>
        <v>1.7000000000000001E-2</v>
      </c>
      <c r="E36">
        <f t="shared" si="1"/>
        <v>1.2999999999999999E-2</v>
      </c>
      <c r="F36" s="1">
        <f>(EXP($I$5*LN(C36)+$I$6*C36))+484.2734</f>
        <v>485.29376008880581</v>
      </c>
      <c r="G36" s="1">
        <f>(EXP($J$5*LN(C36)))+484.2734</f>
        <v>485.29449301151885</v>
      </c>
    </row>
    <row r="37" spans="3:7">
      <c r="C37">
        <v>4</v>
      </c>
      <c r="D37">
        <f t="shared" si="0"/>
        <v>1.2E-2</v>
      </c>
      <c r="E37">
        <f t="shared" si="1"/>
        <v>1.0999999999999999E-2</v>
      </c>
      <c r="F37" s="1">
        <f>(EXP($I$5*LN(C37)+$I$6*C37))+484.2734</f>
        <v>485.2980605833489</v>
      </c>
      <c r="G37" s="1">
        <f>(EXP($J$5*LN(C37)))+484.2734</f>
        <v>485.30008954571997</v>
      </c>
    </row>
    <row r="38" spans="3:7">
      <c r="C38">
        <v>5</v>
      </c>
      <c r="D38">
        <f t="shared" si="0"/>
        <v>6.9999999999999993E-3</v>
      </c>
      <c r="E38">
        <f t="shared" si="1"/>
        <v>8.9999999999999993E-3</v>
      </c>
      <c r="F38" s="1">
        <f>(EXP($I$5*LN(C38)+$I$6*C38))+484.2734</f>
        <v>485.30025631452457</v>
      </c>
      <c r="G38" s="1">
        <f>(EXP($J$5*LN(C38)))+484.2734</f>
        <v>485.30445167017047</v>
      </c>
    </row>
    <row r="39" spans="3:7">
      <c r="C39">
        <v>6</v>
      </c>
      <c r="D39">
        <f t="shared" si="0"/>
        <v>2.0000000000000018E-3</v>
      </c>
      <c r="E39">
        <f t="shared" si="1"/>
        <v>6.9999999999999993E-3</v>
      </c>
      <c r="F39" s="1">
        <f>(EXP($I$5*LN(C39)+$I$6*C39))+484.2734</f>
        <v>485.30111336775735</v>
      </c>
      <c r="G39" s="1">
        <f>(EXP($J$5*LN(C39)))+484.2734</f>
        <v>485.30802953962569</v>
      </c>
    </row>
    <row r="40" spans="3:7">
      <c r="C40">
        <v>7</v>
      </c>
      <c r="D40">
        <f t="shared" si="0"/>
        <v>-3.0000000000000027E-3</v>
      </c>
      <c r="E40">
        <f t="shared" si="1"/>
        <v>4.9999999999999992E-3</v>
      </c>
      <c r="F40" s="1">
        <f>(EXP($I$5*LN(C40)+$I$6*C40))+484.2734</f>
        <v>485.30104433009535</v>
      </c>
      <c r="G40" s="1">
        <f>(EXP($J$5*LN(C40)))+484.2734</f>
        <v>485.31106426970166</v>
      </c>
    </row>
    <row r="41" spans="3:7">
      <c r="C41">
        <v>8</v>
      </c>
      <c r="D41">
        <f t="shared" si="0"/>
        <v>-8.0000000000000002E-3</v>
      </c>
      <c r="E41">
        <f t="shared" si="1"/>
        <v>2.9999999999999992E-3</v>
      </c>
      <c r="F41" s="1">
        <f>(EXP($I$5*LN(C41)+$I$6*C41))+484.2734</f>
        <v>485.30029750885825</v>
      </c>
      <c r="G41" s="1">
        <f>(EXP($J$5*LN(C41)))+484.2734</f>
        <v>485.31370026652195</v>
      </c>
    </row>
    <row r="42" spans="3:7">
      <c r="C42">
        <v>9</v>
      </c>
      <c r="D42">
        <f t="shared" si="0"/>
        <v>-1.2999999999999998E-2</v>
      </c>
      <c r="E42">
        <f t="shared" si="1"/>
        <v>9.9999999999999742E-4</v>
      </c>
      <c r="F42" s="1">
        <f>(EXP($I$5*LN(C42)+$I$6*C42))+484.2734</f>
        <v>485.29903423437167</v>
      </c>
      <c r="G42" s="1">
        <f>(EXP($J$5*LN(C42)))+484.2734</f>
        <v>485.31603093817262</v>
      </c>
    </row>
    <row r="43" spans="3:7">
      <c r="C43">
        <v>10</v>
      </c>
      <c r="D43">
        <f t="shared" si="0"/>
        <v>-1.8000000000000002E-2</v>
      </c>
      <c r="E43">
        <f t="shared" si="1"/>
        <v>-1.0000000000000009E-3</v>
      </c>
      <c r="F43" s="1">
        <f>(EXP($I$5*LN(C43)+$I$6*C43))+484.2734</f>
        <v>485.29736538565612</v>
      </c>
      <c r="G43" s="1">
        <f>(EXP($J$5*LN(C43)))+484.2734</f>
        <v>485.31812021922076</v>
      </c>
    </row>
    <row r="44" spans="3:7">
      <c r="C44">
        <v>11</v>
      </c>
      <c r="D44">
        <f t="shared" si="0"/>
        <v>-2.3E-2</v>
      </c>
      <c r="E44">
        <f t="shared" si="1"/>
        <v>-2.9999999999999992E-3</v>
      </c>
      <c r="F44" s="1">
        <f>(EXP($I$5*LN(C44)+$I$6*C44))+484.2734</f>
        <v>485.29537052282598</v>
      </c>
      <c r="G44" s="1">
        <f>(EXP($J$5*LN(C44)))+484.2734</f>
        <v>485.32001381021587</v>
      </c>
    </row>
    <row r="45" spans="3:7">
      <c r="C45">
        <v>12</v>
      </c>
      <c r="D45">
        <f t="shared" si="0"/>
        <v>-2.7999999999999997E-2</v>
      </c>
      <c r="E45">
        <f t="shared" si="1"/>
        <v>-5.000000000000001E-3</v>
      </c>
      <c r="F45" s="1">
        <f>(EXP($I$5*LN(C45)+$I$6*C45))+484.2734</f>
        <v>485.29310871480658</v>
      </c>
      <c r="G45" s="1">
        <f>(EXP($J$5*LN(C45)))+484.2734</f>
        <v>485.32174552013413</v>
      </c>
    </row>
    <row r="46" spans="3:7">
      <c r="C46">
        <v>13</v>
      </c>
      <c r="D46">
        <f t="shared" si="0"/>
        <v>-3.3000000000000002E-2</v>
      </c>
      <c r="E46">
        <f t="shared" si="1"/>
        <v>-7.0000000000000027E-3</v>
      </c>
      <c r="F46" s="1">
        <f>(EXP($I$5*LN(C46)+$I$6*C46))+484.2734</f>
        <v>485.29062504872917</v>
      </c>
      <c r="G46" s="1">
        <f>(EXP($J$5*LN(C46)))+484.2734</f>
        <v>485.32334106895723</v>
      </c>
    </row>
    <row r="47" spans="3:7">
      <c r="C47">
        <v>14</v>
      </c>
      <c r="D47">
        <f t="shared" si="0"/>
        <v>-3.8000000000000006E-2</v>
      </c>
      <c r="E47">
        <f t="shared" si="1"/>
        <v>-9.0000000000000011E-3</v>
      </c>
      <c r="F47" s="1">
        <f>(EXP($I$5*LN(C47)+$I$6*C47))+484.2734</f>
        <v>485.28795473807742</v>
      </c>
      <c r="G47" s="1">
        <f>(EXP($J$5*LN(C47)))+484.2734</f>
        <v>485.32482048132374</v>
      </c>
    </row>
    <row r="48" spans="3:7">
      <c r="C48">
        <v>15</v>
      </c>
      <c r="D48">
        <f t="shared" si="0"/>
        <v>-4.2999999999999997E-2</v>
      </c>
      <c r="E48">
        <f t="shared" si="1"/>
        <v>-1.0999999999999999E-2</v>
      </c>
      <c r="F48" s="1">
        <f>(EXP($I$5*LN(C48)+$I$6*C48))+484.2734</f>
        <v>485.28512582114485</v>
      </c>
      <c r="G48" s="1">
        <f>(EXP($J$5*LN(C48)))+484.2734</f>
        <v>485.32619965492592</v>
      </c>
    </row>
    <row r="49" spans="3:7">
      <c r="C49">
        <v>16</v>
      </c>
      <c r="D49">
        <f t="shared" si="0"/>
        <v>-4.8000000000000001E-2</v>
      </c>
      <c r="E49">
        <f t="shared" si="1"/>
        <v>-1.3000000000000001E-2</v>
      </c>
      <c r="F49" s="1">
        <f>(EXP($I$5*LN(C49)+$I$6*C49))+484.2734</f>
        <v>485.28216099393148</v>
      </c>
      <c r="G49" s="1">
        <f>(EXP($J$5*LN(C49)))+484.2734</f>
        <v>485.32749142329072</v>
      </c>
    </row>
    <row r="50" spans="3:7">
      <c r="C50">
        <v>17</v>
      </c>
      <c r="D50">
        <f t="shared" si="0"/>
        <v>-5.3000000000000005E-2</v>
      </c>
      <c r="E50">
        <f t="shared" si="1"/>
        <v>-1.5000000000000003E-2</v>
      </c>
      <c r="F50" s="1">
        <f>(EXP($I$5*LN(C50)+$I$6*C50))+484.2734</f>
        <v>485.27907889112311</v>
      </c>
      <c r="G50" s="1">
        <f>(EXP($J$5*LN(C50)))+484.2734</f>
        <v>485.32870629682731</v>
      </c>
    </row>
    <row r="51" spans="3:7">
      <c r="C51">
        <v>18</v>
      </c>
      <c r="D51">
        <f t="shared" si="0"/>
        <v>-5.7999999999999996E-2</v>
      </c>
      <c r="E51">
        <f t="shared" si="1"/>
        <v>-1.7000000000000005E-2</v>
      </c>
      <c r="F51" s="1">
        <f>(EXP($I$5*LN(C51)+$I$6*C51))+484.2734</f>
        <v>485.27589500360665</v>
      </c>
      <c r="G51" s="1">
        <f>(EXP($J$5*LN(C51)))+484.2734</f>
        <v>485.32985299242273</v>
      </c>
    </row>
    <row r="52" spans="3:7">
      <c r="C52">
        <v>19</v>
      </c>
      <c r="D52">
        <f t="shared" si="0"/>
        <v>-6.3E-2</v>
      </c>
      <c r="E52">
        <f t="shared" si="1"/>
        <v>-1.9E-2</v>
      </c>
      <c r="F52" s="1">
        <f>(EXP($I$5*LN(C52)+$I$6*C52))+484.2734</f>
        <v>485.27262234986</v>
      </c>
      <c r="G52" s="1">
        <f>(EXP($J$5*LN(C52)))+484.2734</f>
        <v>485.33093882012668</v>
      </c>
    </row>
    <row r="53" spans="3:7">
      <c r="C53">
        <v>20</v>
      </c>
      <c r="D53">
        <f t="shared" si="0"/>
        <v>-6.8000000000000005E-2</v>
      </c>
      <c r="E53">
        <f t="shared" si="1"/>
        <v>-2.1000000000000001E-2</v>
      </c>
      <c r="F53" s="1">
        <f>(EXP($I$5*LN(C53)+$I$6*C53))+484.2734</f>
        <v>485.26927197656323</v>
      </c>
      <c r="G53" s="1">
        <f>(EXP($J$5*LN(C53)))+484.2734</f>
        <v>485.33196997086117</v>
      </c>
    </row>
    <row r="54" spans="3:7">
      <c r="C54">
        <v>21</v>
      </c>
      <c r="D54">
        <f t="shared" si="0"/>
        <v>-7.2999999999999995E-2</v>
      </c>
      <c r="E54">
        <f t="shared" si="1"/>
        <v>-2.3000000000000003E-2</v>
      </c>
      <c r="F54" s="1">
        <f>(EXP($I$5*LN(C54)+$I$6*C54))+484.2734</f>
        <v>485.26585333814165</v>
      </c>
      <c r="G54" s="1">
        <f>(EXP($J$5*LN(C54)))+484.2734</f>
        <v>485.33295173409516</v>
      </c>
    </row>
    <row r="55" spans="3:7">
      <c r="C55">
        <v>22</v>
      </c>
      <c r="D55">
        <f t="shared" si="0"/>
        <v>-7.8E-2</v>
      </c>
      <c r="E55">
        <f t="shared" si="1"/>
        <v>-2.4999999999999998E-2</v>
      </c>
      <c r="F55" s="1">
        <f>(EXP($I$5*LN(C55)+$I$6*C55))+484.2734</f>
        <v>485.26237458882878</v>
      </c>
      <c r="G55" s="1">
        <f>(EXP($J$5*LN(C55)))+484.2734</f>
        <v>485.33388866500303</v>
      </c>
    </row>
    <row r="56" spans="3:7">
      <c r="C56">
        <v>23</v>
      </c>
      <c r="D56">
        <f t="shared" si="0"/>
        <v>-8.3000000000000004E-2</v>
      </c>
      <c r="E56">
        <f t="shared" si="1"/>
        <v>-2.7E-2</v>
      </c>
      <c r="F56" s="1">
        <f>(EXP($I$5*LN(C56)+$I$6*C56))+484.2734</f>
        <v>485.25884281043267</v>
      </c>
      <c r="G56" s="1">
        <f>(EXP($J$5*LN(C56)))+484.2734</f>
        <v>485.33478471456067</v>
      </c>
    </row>
    <row r="57" spans="3:7">
      <c r="C57">
        <v>24</v>
      </c>
      <c r="D57">
        <f t="shared" si="0"/>
        <v>-8.7999999999999995E-2</v>
      </c>
      <c r="E57">
        <f t="shared" si="1"/>
        <v>-2.9000000000000001E-2</v>
      </c>
      <c r="F57" s="1">
        <f>(EXP($I$5*LN(C57)+$I$6*C57))+484.2734</f>
        <v>485.25526419211297</v>
      </c>
      <c r="G57" s="1">
        <f>(EXP($J$5*LN(C57)))+484.2734</f>
        <v>485.33564333202679</v>
      </c>
    </row>
    <row r="58" spans="3:7">
      <c r="C58">
        <v>25</v>
      </c>
      <c r="D58">
        <f t="shared" si="0"/>
        <v>-9.2999999999999999E-2</v>
      </c>
      <c r="E58">
        <f t="shared" si="1"/>
        <v>-3.1000000000000003E-2</v>
      </c>
      <c r="F58" s="1">
        <f>(EXP($I$5*LN(C58)+$I$6*C58))+484.2734</f>
        <v>485.2516441738415</v>
      </c>
      <c r="G58" s="1">
        <f>(EXP($J$5*LN(C58)))+484.2734</f>
        <v>485.33646754656132</v>
      </c>
    </row>
    <row r="59" spans="3:7">
      <c r="C59">
        <v>26</v>
      </c>
      <c r="D59">
        <f t="shared" si="0"/>
        <v>-9.8000000000000004E-2</v>
      </c>
      <c r="E59">
        <f t="shared" si="1"/>
        <v>-3.3000000000000002E-2</v>
      </c>
      <c r="F59" s="1">
        <f>(EXP($I$5*LN(C59)+$I$6*C59))+484.2734</f>
        <v>485.24798756202892</v>
      </c>
      <c r="G59" s="1">
        <f>(EXP($J$5*LN(C59)))+484.2734</f>
        <v>485.33726003288132</v>
      </c>
    </row>
    <row r="60" spans="3:7">
      <c r="C60">
        <v>27</v>
      </c>
      <c r="D60">
        <f t="shared" si="0"/>
        <v>-0.10300000000000001</v>
      </c>
      <c r="E60">
        <f t="shared" si="1"/>
        <v>-3.5000000000000003E-2</v>
      </c>
      <c r="F60" s="1">
        <f>(EXP($I$5*LN(C60)+$I$6*C60))+484.2734</f>
        <v>485.24429862357368</v>
      </c>
      <c r="G60" s="1">
        <f>(EXP($J$5*LN(C60)))+484.2734</f>
        <v>485.33802316456143</v>
      </c>
    </row>
    <row r="61" spans="3:7">
      <c r="C61">
        <v>28</v>
      </c>
      <c r="D61">
        <f t="shared" si="0"/>
        <v>-0.10800000000000001</v>
      </c>
      <c r="E61">
        <f t="shared" si="1"/>
        <v>-3.7000000000000005E-2</v>
      </c>
      <c r="F61" s="1">
        <f>(EXP($I$5*LN(C61)+$I$6*C61))+484.2734</f>
        <v>485.24058116300313</v>
      </c>
      <c r="G61" s="1">
        <f>(EXP($J$5*LN(C61)))+484.2734</f>
        <v>485.33875905766985</v>
      </c>
    </row>
    <row r="62" spans="3:7">
      <c r="C62">
        <v>29</v>
      </c>
      <c r="D62">
        <f t="shared" si="0"/>
        <v>-0.11299999999999999</v>
      </c>
      <c r="E62">
        <f t="shared" si="1"/>
        <v>-3.9000000000000007E-2</v>
      </c>
      <c r="F62" s="1">
        <f>(EXP($I$5*LN(C62)+$I$6*C62))+484.2734</f>
        <v>485.236838586239</v>
      </c>
      <c r="G62" s="1">
        <f>(EXP($J$5*LN(C62)))+484.2734</f>
        <v>485.33946960677025</v>
      </c>
    </row>
    <row r="63" spans="3:7">
      <c r="C63">
        <v>30</v>
      </c>
      <c r="D63">
        <f t="shared" si="0"/>
        <v>-0.11799999999999999</v>
      </c>
      <c r="E63">
        <f t="shared" si="1"/>
        <v>-4.0999999999999995E-2</v>
      </c>
      <c r="F63" s="1">
        <f>(EXP($I$5*LN(C63)+$I$6*C63))+484.2734</f>
        <v>485.23307395368442</v>
      </c>
      <c r="G63" s="1">
        <f>(EXP($J$5*LN(C63)))+484.2734</f>
        <v>485.34015651483878</v>
      </c>
    </row>
    <row r="64" spans="3:7">
      <c r="C64">
        <v>31</v>
      </c>
      <c r="D64">
        <f t="shared" si="0"/>
        <v>-0.123</v>
      </c>
      <c r="E64">
        <f t="shared" si="1"/>
        <v>-4.2999999999999997E-2</v>
      </c>
      <c r="F64" s="1">
        <f>(EXP($I$5*LN(C64)+$I$6*C64))+484.2734</f>
        <v>485.22929002471545</v>
      </c>
      <c r="G64" s="1">
        <f>(EXP($J$5*LN(C64)))+484.2734</f>
        <v>485.34082131829098</v>
      </c>
    </row>
    <row r="65" spans="3:7">
      <c r="C65">
        <v>32</v>
      </c>
      <c r="D65">
        <f t="shared" si="0"/>
        <v>-0.128</v>
      </c>
      <c r="E65">
        <f t="shared" si="1"/>
        <v>-4.4999999999999998E-2</v>
      </c>
      <c r="F65" s="1">
        <f>(EXP($I$5*LN(C65)+$I$6*C65))+484.2734</f>
        <v>485.22548929520008</v>
      </c>
      <c r="G65" s="1">
        <f>(EXP($J$5*LN(C65)))+484.2734</f>
        <v>485.34146540804784</v>
      </c>
    </row>
    <row r="66" spans="3:7">
      <c r="C66">
        <v>33</v>
      </c>
      <c r="D66">
        <f t="shared" si="0"/>
        <v>-0.13300000000000001</v>
      </c>
      <c r="E66">
        <f t="shared" si="1"/>
        <v>-4.7E-2</v>
      </c>
      <c r="F66" s="1">
        <f>(EXP($I$5*LN(C66)+$I$6*C66))+484.2734</f>
        <v>485.22167402931984</v>
      </c>
      <c r="G66" s="1">
        <f>(EXP($J$5*LN(C66)))+484.2734</f>
        <v>485.34209004737056</v>
      </c>
    </row>
    <row r="67" spans="3:7">
      <c r="C67">
        <v>34</v>
      </c>
      <c r="D67">
        <f t="shared" si="0"/>
        <v>-0.13800000000000001</v>
      </c>
      <c r="E67">
        <f t="shared" si="1"/>
        <v>-4.9000000000000002E-2</v>
      </c>
      <c r="F67" s="1">
        <f>(EXP($I$5*LN(C67)+$I$6*C67))+484.2734</f>
        <v>485.21784628670571</v>
      </c>
      <c r="G67" s="1">
        <f>(EXP($J$5*LN(C67)))+484.2734</f>
        <v>485.3426963870416</v>
      </c>
    </row>
    <row r="68" spans="3:7">
      <c r="C68">
        <v>35</v>
      </c>
      <c r="D68">
        <f t="shared" si="0"/>
        <v>-0.14300000000000002</v>
      </c>
      <c r="E68">
        <f t="shared" si="1"/>
        <v>-5.1000000000000004E-2</v>
      </c>
      <c r="F68" s="1">
        <f>(EXP($I$5*LN(C68)+$I$6*C68))+484.2734</f>
        <v>485.2140079456945</v>
      </c>
      <c r="G68" s="1">
        <f>(EXP($J$5*LN(C68)))+484.2734</f>
        <v>485.34328547835213</v>
      </c>
    </row>
    <row r="69" spans="3:7">
      <c r="C69">
        <v>36</v>
      </c>
      <c r="D69">
        <f t="shared" si="0"/>
        <v>-0.14799999999999999</v>
      </c>
      <c r="E69">
        <f t="shared" si="1"/>
        <v>-5.3000000000000005E-2</v>
      </c>
      <c r="F69" s="1">
        <f>(EXP($I$5*LN(C69)+$I$6*C69))+484.2734</f>
        <v>485.21016072335613</v>
      </c>
      <c r="G69" s="1">
        <f>(EXP($J$5*LN(C69)))+484.2734</f>
        <v>485.34385828426605</v>
      </c>
    </row>
    <row r="70" spans="3:7">
      <c r="C70">
        <v>37</v>
      </c>
      <c r="D70">
        <f t="shared" si="0"/>
        <v>-0.153</v>
      </c>
      <c r="E70">
        <f t="shared" si="1"/>
        <v>-5.4999999999999993E-2</v>
      </c>
      <c r="F70" s="1">
        <f>(EXP($I$5*LN(C70)+$I$6*C70))+484.2734</f>
        <v>485.20630619281582</v>
      </c>
      <c r="G70" s="1">
        <f>(EXP($J$5*LN(C70)))+484.2734</f>
        <v>485.34441568905964</v>
      </c>
    </row>
    <row r="71" spans="3:7">
      <c r="C71">
        <v>38</v>
      </c>
      <c r="D71">
        <f t="shared" si="0"/>
        <v>-0.158</v>
      </c>
      <c r="E71">
        <f t="shared" si="1"/>
        <v>-5.6999999999999995E-2</v>
      </c>
      <c r="F71" s="1">
        <f>(EXP($I$5*LN(C71)+$I$6*C71))+484.2734</f>
        <v>485.20244579830154</v>
      </c>
      <c r="G71" s="1">
        <f>(EXP($J$5*LN(C71)))+484.2734</f>
        <v>485.3449585066794</v>
      </c>
    </row>
    <row r="72" spans="3:7">
      <c r="C72">
        <v>39</v>
      </c>
      <c r="D72">
        <f t="shared" si="0"/>
        <v>-0.16300000000000001</v>
      </c>
      <c r="E72">
        <f t="shared" si="1"/>
        <v>-5.8999999999999997E-2</v>
      </c>
      <c r="F72" s="1">
        <f>(EXP($I$5*LN(C72)+$I$6*C72))+484.2734</f>
        <v>485.19858086826548</v>
      </c>
      <c r="G72" s="1">
        <f>(EXP($J$5*LN(C72)))+484.2734</f>
        <v>485.34548748801888</v>
      </c>
    </row>
    <row r="73" spans="3:7">
      <c r="C73">
        <v>40</v>
      </c>
      <c r="D73">
        <f t="shared" si="0"/>
        <v>-0.16800000000000001</v>
      </c>
      <c r="E73">
        <f t="shared" si="1"/>
        <v>-6.0999999999999999E-2</v>
      </c>
      <c r="F73" s="1">
        <f>(EXP($I$5*LN(C73)+$I$6*C73))+484.2734</f>
        <v>485.19471262687051</v>
      </c>
      <c r="G73" s="1">
        <f>(EXP($J$5*LN(C73)))+484.2734</f>
        <v>485.34600332727626</v>
      </c>
    </row>
    <row r="74" spans="3:7">
      <c r="C74">
        <v>41</v>
      </c>
      <c r="D74">
        <f t="shared" si="0"/>
        <v>-0.17300000000000001</v>
      </c>
      <c r="E74">
        <f t="shared" si="1"/>
        <v>-6.3E-2</v>
      </c>
      <c r="F74" s="1">
        <f>(EXP($I$5*LN(C74)+$I$6*C74))+484.2734</f>
        <v>485.19084220408035</v>
      </c>
      <c r="G74" s="1">
        <f>(EXP($J$5*LN(C74)))+484.2734</f>
        <v>485.34650666753055</v>
      </c>
    </row>
    <row r="75" spans="3:7">
      <c r="C75">
        <v>42</v>
      </c>
      <c r="D75">
        <f t="shared" si="0"/>
        <v>-0.17799999999999999</v>
      </c>
      <c r="E75">
        <f t="shared" si="1"/>
        <v>-6.5000000000000002E-2</v>
      </c>
      <c r="F75" s="1">
        <f>(EXP($I$5*LN(C75)+$I$6*C75))+484.2734</f>
        <v>485.18697064455347</v>
      </c>
      <c r="G75" s="1">
        <f>(EXP($J$5*LN(C75)))+484.2734</f>
        <v>485.34699810564746</v>
      </c>
    </row>
    <row r="76" spans="3:7">
      <c r="C76">
        <v>43</v>
      </c>
      <c r="D76">
        <f t="shared" si="0"/>
        <v>-0.183</v>
      </c>
      <c r="E76">
        <f t="shared" si="1"/>
        <v>-6.7000000000000004E-2</v>
      </c>
      <c r="F76" s="1">
        <f>(EXP($I$5*LN(C76)+$I$6*C76))+484.2734</f>
        <v>485.18309891550751</v>
      </c>
      <c r="G76" s="1">
        <f>(EXP($J$5*LN(C76)))+484.2734</f>
        <v>485.34747819661033</v>
      </c>
    </row>
    <row r="77" spans="3:7">
      <c r="C77">
        <v>44</v>
      </c>
      <c r="D77">
        <f t="shared" si="0"/>
        <v>-0.188</v>
      </c>
      <c r="E77">
        <f t="shared" si="1"/>
        <v>-6.8999999999999992E-2</v>
      </c>
      <c r="F77" s="1">
        <f>(EXP($I$5*LN(C77)+$I$6*C77))+484.2734</f>
        <v>485.1792279136946</v>
      </c>
      <c r="G77" s="1">
        <f>(EXP($J$5*LN(C77)))+484.2734</f>
        <v>485.34794745735485</v>
      </c>
    </row>
    <row r="78" spans="3:7">
      <c r="C78">
        <v>45</v>
      </c>
      <c r="D78">
        <f t="shared" si="0"/>
        <v>-0.193</v>
      </c>
      <c r="E78">
        <f t="shared" si="1"/>
        <v>-7.0999999999999994E-2</v>
      </c>
      <c r="F78" s="1">
        <f>(EXP($I$5*LN(C78)+$I$6*C78))+484.2734</f>
        <v>485.17535847160616</v>
      </c>
      <c r="G78" s="1">
        <f>(EXP($J$5*LN(C78)))+484.2734</f>
        <v>485.3484063701743</v>
      </c>
    </row>
    <row r="79" spans="3:7">
      <c r="C79">
        <v>46</v>
      </c>
      <c r="D79">
        <f t="shared" si="0"/>
        <v>-0.19800000000000001</v>
      </c>
      <c r="E79">
        <f t="shared" si="1"/>
        <v>-7.2999999999999995E-2</v>
      </c>
      <c r="F79" s="1">
        <f>(EXP($I$5*LN(C79)+$I$6*C79))+484.2734</f>
        <v>485.17149136300742</v>
      </c>
      <c r="G79" s="1">
        <f>(EXP($J$5*LN(C79)))+484.2734</f>
        <v>485.34885538575196</v>
      </c>
    </row>
    <row r="80" spans="3:7">
      <c r="C80">
        <v>47</v>
      </c>
      <c r="D80">
        <f t="shared" si="0"/>
        <v>-0.20300000000000001</v>
      </c>
      <c r="E80">
        <f t="shared" si="1"/>
        <v>-7.4999999999999997E-2</v>
      </c>
      <c r="F80" s="1">
        <f>(EXP($I$5*LN(C80)+$I$6*C80))+484.2734</f>
        <v>485.1676273078873</v>
      </c>
      <c r="G80" s="1">
        <f>(EXP($J$5*LN(C80)))+484.2734</f>
        <v>485.34929492586826</v>
      </c>
    </row>
    <row r="81" spans="3:7">
      <c r="C81">
        <v>48</v>
      </c>
      <c r="D81">
        <f t="shared" si="0"/>
        <v>-0.20799999999999999</v>
      </c>
      <c r="E81">
        <f t="shared" si="1"/>
        <v>-7.6999999999999999E-2</v>
      </c>
      <c r="F81" s="1">
        <f>(EXP($I$5*LN(C81)+$I$6*C81))+484.2734</f>
        <v>485.16376697689611</v>
      </c>
      <c r="G81" s="1">
        <f>(EXP($J$5*LN(C81)))+484.2734</f>
        <v>485.34972538582412</v>
      </c>
    </row>
    <row r="82" spans="3:7">
      <c r="C82">
        <v>49</v>
      </c>
      <c r="D82">
        <f t="shared" si="0"/>
        <v>-0.21299999999999999</v>
      </c>
      <c r="E82">
        <f t="shared" si="1"/>
        <v>-7.9000000000000001E-2</v>
      </c>
      <c r="F82" s="1">
        <f>(EXP($I$5*LN(C82)+$I$6*C82))+484.2734</f>
        <v>485.15991099533426</v>
      </c>
      <c r="G82" s="1">
        <f>(EXP($J$5*LN(C82)))+484.2734</f>
        <v>485.35014713661548</v>
      </c>
    </row>
    <row r="83" spans="3:7">
      <c r="C83">
        <v>50</v>
      </c>
      <c r="D83">
        <f t="shared" si="0"/>
        <v>-0.218</v>
      </c>
      <c r="E83">
        <f t="shared" si="1"/>
        <v>-8.1000000000000003E-2</v>
      </c>
      <c r="F83" s="1">
        <f>(EXP($I$5*LN(C83)+$I$6*C83))+484.2734</f>
        <v>485.1560599467453</v>
      </c>
      <c r="G83" s="1">
        <f>(EXP($J$5*LN(C83)))+484.2734</f>
        <v>485.35056052688844</v>
      </c>
    </row>
    <row r="84" spans="3:7">
      <c r="C84">
        <v>51</v>
      </c>
      <c r="D84">
        <f t="shared" si="0"/>
        <v>-0.223</v>
      </c>
      <c r="E84">
        <f t="shared" si="1"/>
        <v>-8.3000000000000004E-2</v>
      </c>
      <c r="F84" s="1">
        <f>(EXP($I$5*LN(C84)+$I$6*C84))+484.2734</f>
        <v>485.15221437615969</v>
      </c>
      <c r="G84" s="1">
        <f>(EXP($J$5*LN(C84)))+484.2734</f>
        <v>485.35096588470219</v>
      </c>
    </row>
    <row r="85" spans="3:7">
      <c r="C85">
        <v>52</v>
      </c>
      <c r="D85">
        <f t="shared" si="0"/>
        <v>-0.22800000000000001</v>
      </c>
      <c r="E85">
        <f t="shared" si="1"/>
        <v>-8.5000000000000006E-2</v>
      </c>
      <c r="F85" s="1">
        <f>(EXP($I$5*LN(C85)+$I$6*C85))+484.2734</f>
        <v>485.1483747930298</v>
      </c>
      <c r="G85" s="1">
        <f>(EXP($J$5*LN(C85)))+484.2734</f>
        <v>485.35136351912047</v>
      </c>
    </row>
    <row r="86" spans="3:7">
      <c r="C86">
        <v>53</v>
      </c>
      <c r="D86">
        <f t="shared" si="0"/>
        <v>-0.23300000000000001</v>
      </c>
      <c r="E86">
        <f t="shared" si="1"/>
        <v>-8.6999999999999994E-2</v>
      </c>
      <c r="F86" s="1">
        <f>(EXP($I$5*LN(C86)+$I$6*C86))+484.2734</f>
        <v>485.14454167389027</v>
      </c>
      <c r="G86" s="1">
        <f>(EXP($J$5*LN(C86)))+484.2734</f>
        <v>485.35175372165281</v>
      </c>
    </row>
    <row r="87" spans="3:7">
      <c r="C87">
        <v>54</v>
      </c>
      <c r="D87">
        <f t="shared" si="0"/>
        <v>-0.23800000000000002</v>
      </c>
      <c r="E87">
        <f t="shared" si="1"/>
        <v>-8.8999999999999996E-2</v>
      </c>
      <c r="F87" s="1">
        <f>(EXP($I$5*LN(C87)+$I$6*C87))+484.2734</f>
        <v>485.14071546477487</v>
      </c>
      <c r="G87" s="1">
        <f>(EXP($J$5*LN(C87)))+484.2734</f>
        <v>485.35213676756103</v>
      </c>
    </row>
    <row r="88" spans="3:7">
      <c r="C88">
        <v>55</v>
      </c>
      <c r="D88">
        <f t="shared" si="0"/>
        <v>-0.24300000000000002</v>
      </c>
      <c r="E88">
        <f t="shared" si="1"/>
        <v>-9.0999999999999998E-2</v>
      </c>
      <c r="F88" s="1">
        <f>(EXP($I$5*LN(C88)+$I$6*C88))+484.2734</f>
        <v>485.13689658341599</v>
      </c>
      <c r="G88" s="1">
        <f>(EXP($J$5*LN(C88)))+484.2734</f>
        <v>485.35251291704657</v>
      </c>
    </row>
    <row r="89" spans="3:7">
      <c r="C89">
        <v>56</v>
      </c>
      <c r="D89">
        <f t="shared" si="0"/>
        <v>-0.24800000000000003</v>
      </c>
      <c r="E89">
        <f t="shared" si="1"/>
        <v>-9.2999999999999999E-2</v>
      </c>
      <c r="F89" s="1">
        <f>(EXP($I$5*LN(C89)+$I$6*C89))+484.2734</f>
        <v>485.13308542124958</v>
      </c>
      <c r="G89" s="1">
        <f>(EXP($J$5*LN(C89)))+484.2734</f>
        <v>485.35288241633094</v>
      </c>
    </row>
    <row r="90" spans="3:7">
      <c r="C90">
        <v>57</v>
      </c>
      <c r="D90">
        <f t="shared" si="0"/>
        <v>-0.253</v>
      </c>
      <c r="E90">
        <f t="shared" si="1"/>
        <v>-9.5000000000000001E-2</v>
      </c>
      <c r="F90" s="1">
        <f>(EXP($I$5*LN(C90)+$I$6*C90))+484.2734</f>
        <v>485.12928234524628</v>
      </c>
      <c r="G90" s="1">
        <f>(EXP($J$5*LN(C90)))+484.2734</f>
        <v>485.35324549864123</v>
      </c>
    </row>
    <row r="91" spans="3:7">
      <c r="C91">
        <v>58</v>
      </c>
      <c r="D91">
        <f t="shared" si="0"/>
        <v>-0.25800000000000001</v>
      </c>
      <c r="E91">
        <f t="shared" si="1"/>
        <v>-9.7000000000000003E-2</v>
      </c>
      <c r="F91" s="1">
        <f>(EXP($I$5*LN(C91)+$I$6*C91))+484.2734</f>
        <v>485.12548769958704</v>
      </c>
      <c r="G91" s="1">
        <f>(EXP($J$5*LN(C91)))+484.2734</f>
        <v>485.35360238510987</v>
      </c>
    </row>
    <row r="92" spans="3:7">
      <c r="C92">
        <v>59</v>
      </c>
      <c r="D92">
        <f t="shared" si="0"/>
        <v>-0.26300000000000001</v>
      </c>
      <c r="E92">
        <f t="shared" si="1"/>
        <v>-9.9000000000000005E-2</v>
      </c>
      <c r="F92" s="1">
        <f>(EXP($I$5*LN(C92)+$I$6*C92))+484.2734</f>
        <v>485.12170180719767</v>
      </c>
      <c r="G92" s="1">
        <f>(EXP($J$5*LN(C92)))+484.2734</f>
        <v>485.35395328559804</v>
      </c>
    </row>
    <row r="93" spans="3:7">
      <c r="C93">
        <v>60</v>
      </c>
      <c r="D93">
        <f t="shared" si="0"/>
        <v>-0.26800000000000002</v>
      </c>
      <c r="E93">
        <f t="shared" si="1"/>
        <v>-0.10099999999999999</v>
      </c>
      <c r="F93" s="1">
        <f>(EXP($I$5*LN(C93)+$I$6*C93))+484.2734</f>
        <v>485.11792497115778</v>
      </c>
      <c r="G93" s="1">
        <f>(EXP($J$5*LN(C93)))+484.2734</f>
        <v>485.35429839945004</v>
      </c>
    </row>
    <row r="94" spans="3:7">
      <c r="C94">
        <v>61</v>
      </c>
      <c r="D94">
        <f t="shared" si="0"/>
        <v>-0.27300000000000002</v>
      </c>
      <c r="E94">
        <f t="shared" si="1"/>
        <v>-0.10299999999999999</v>
      </c>
      <c r="F94" s="1">
        <f>(EXP($I$5*LN(C94)+$I$6*C94))+484.2734</f>
        <v>485.11415747599511</v>
      </c>
      <c r="G94" s="1">
        <f>(EXP($J$5*LN(C94)))+484.2734</f>
        <v>485.35463791618548</v>
      </c>
    </row>
    <row r="95" spans="3:7">
      <c r="C95">
        <v>62</v>
      </c>
      <c r="D95">
        <f t="shared" si="0"/>
        <v>-0.27800000000000002</v>
      </c>
      <c r="E95">
        <f t="shared" si="1"/>
        <v>-0.105</v>
      </c>
      <c r="F95" s="1">
        <f>(EXP($I$5*LN(C95)+$I$6*C95))+484.2734</f>
        <v>485.1103995888775</v>
      </c>
      <c r="G95" s="1">
        <f>(EXP($J$5*LN(C95)))+484.2734</f>
        <v>485.35497201613526</v>
      </c>
    </row>
    <row r="96" spans="3:7">
      <c r="C96">
        <v>63</v>
      </c>
      <c r="D96">
        <f t="shared" si="0"/>
        <v>-0.28300000000000003</v>
      </c>
      <c r="E96">
        <f t="shared" si="1"/>
        <v>-0.107</v>
      </c>
      <c r="F96" s="1">
        <f>(EXP($I$5*LN(C96)+$I$6*C96))+484.2734</f>
        <v>485.10665156071104</v>
      </c>
      <c r="G96" s="1">
        <f>(EXP($J$5*LN(C96)))+484.2734</f>
        <v>485.35530087102728</v>
      </c>
    </row>
    <row r="97" spans="3:7">
      <c r="C97">
        <v>64</v>
      </c>
      <c r="D97">
        <f t="shared" si="0"/>
        <v>-0.28800000000000003</v>
      </c>
      <c r="E97">
        <f t="shared" si="1"/>
        <v>-0.109</v>
      </c>
      <c r="F97" s="1">
        <f>(EXP($I$5*LN(C97)+$I$6*C97))+484.2734</f>
        <v>485.10291362715378</v>
      </c>
      <c r="G97" s="1">
        <f>(EXP($J$5*LN(C97)))+484.2734</f>
        <v>485.35562464452568</v>
      </c>
    </row>
    <row r="98" spans="3:7">
      <c r="C98">
        <v>65</v>
      </c>
      <c r="D98">
        <f t="shared" si="0"/>
        <v>-0.29300000000000004</v>
      </c>
      <c r="E98">
        <f t="shared" si="1"/>
        <v>-0.111</v>
      </c>
      <c r="F98" s="1">
        <f>(EXP($I$5*LN(C98)+$I$6*C98))+484.2734</f>
        <v>485.09918600955262</v>
      </c>
      <c r="G98" s="1">
        <f>(EXP($J$5*LN(C98)))+484.2734</f>
        <v>485.35594349272895</v>
      </c>
    </row>
    <row r="99" spans="3:7">
      <c r="C99">
        <v>66</v>
      </c>
      <c r="D99">
        <f t="shared" ref="D99:D127" si="2">$I$5+$I$6*C99</f>
        <v>-0.29800000000000004</v>
      </c>
      <c r="E99">
        <f t="shared" ref="E99:E127" si="3">$J$5+$J$6*C99</f>
        <v>-0.113</v>
      </c>
      <c r="F99" s="1">
        <f>(EXP($I$5*LN(C99)+$I$6*C99))+484.2734</f>
        <v>485.09546891581016</v>
      </c>
      <c r="G99" s="1">
        <f>(EXP($J$5*LN(C99)))+484.2734</f>
        <v>485.35625756462957</v>
      </c>
    </row>
    <row r="100" spans="3:7">
      <c r="C100">
        <v>67</v>
      </c>
      <c r="D100">
        <f t="shared" si="2"/>
        <v>-0.30300000000000005</v>
      </c>
      <c r="E100">
        <f t="shared" si="3"/>
        <v>-0.115</v>
      </c>
      <c r="F100" s="1">
        <f>(EXP($I$5*LN(C100)+$I$6*C100))+484.2734</f>
        <v>485.09176254118768</v>
      </c>
      <c r="G100" s="1">
        <f>(EXP($J$5*LN(C100)))+484.2734</f>
        <v>485.35656700253963</v>
      </c>
    </row>
    <row r="101" spans="3:7">
      <c r="C101">
        <v>68</v>
      </c>
      <c r="D101">
        <f t="shared" si="2"/>
        <v>-0.30800000000000005</v>
      </c>
      <c r="E101">
        <f t="shared" si="3"/>
        <v>-0.11700000000000001</v>
      </c>
      <c r="F101" s="1">
        <f>(EXP($I$5*LN(C101)+$I$6*C101))+484.2734</f>
        <v>485.08806706905051</v>
      </c>
      <c r="G101" s="1">
        <f>(EXP($J$5*LN(C101)))+484.2734</f>
        <v>485.3568719424851</v>
      </c>
    </row>
    <row r="102" spans="3:7">
      <c r="C102">
        <v>69</v>
      </c>
      <c r="D102">
        <f t="shared" si="2"/>
        <v>-0.31300000000000006</v>
      </c>
      <c r="E102">
        <f t="shared" si="3"/>
        <v>-0.11900000000000001</v>
      </c>
      <c r="F102" s="1">
        <f>(EXP($I$5*LN(C102)+$I$6*C102))+484.2734</f>
        <v>485.08438267155935</v>
      </c>
      <c r="G102" s="1">
        <f>(EXP($J$5*LN(C102)))+484.2734</f>
        <v>485.35717251457083</v>
      </c>
    </row>
    <row r="103" spans="3:7">
      <c r="C103">
        <v>70</v>
      </c>
      <c r="D103">
        <f t="shared" si="2"/>
        <v>-0.31800000000000006</v>
      </c>
      <c r="E103">
        <f t="shared" si="3"/>
        <v>-0.12100000000000001</v>
      </c>
      <c r="F103" s="1">
        <f>(EXP($I$5*LN(C103)+$I$6*C103))+484.2734</f>
        <v>485.0807095103138</v>
      </c>
      <c r="G103" s="1">
        <f>(EXP($J$5*LN(C103)))+484.2734</f>
        <v>485.35746884332031</v>
      </c>
    </row>
    <row r="104" spans="3:7">
      <c r="C104">
        <v>71</v>
      </c>
      <c r="D104">
        <f t="shared" si="2"/>
        <v>-0.32299999999999995</v>
      </c>
      <c r="E104">
        <f t="shared" si="3"/>
        <v>-0.12300000000000001</v>
      </c>
      <c r="F104" s="1">
        <f>(EXP($I$5*LN(C104)+$I$6*C104))+484.2734</f>
        <v>485.07704773695076</v>
      </c>
      <c r="G104" s="1">
        <f>(EXP($J$5*LN(C104)))+484.2734</f>
        <v>485.35776104799038</v>
      </c>
    </row>
    <row r="105" spans="3:7">
      <c r="C105">
        <v>72</v>
      </c>
      <c r="D105">
        <f t="shared" si="2"/>
        <v>-0.32799999999999996</v>
      </c>
      <c r="E105">
        <f t="shared" si="3"/>
        <v>-0.12500000000000003</v>
      </c>
      <c r="F105" s="1">
        <f>(EXP($I$5*LN(C105)+$I$6*C105))+484.2734</f>
        <v>485.07339749370209</v>
      </c>
      <c r="G105" s="1">
        <f>(EXP($J$5*LN(C105)))+484.2734</f>
        <v>485.35804924286504</v>
      </c>
    </row>
    <row r="106" spans="3:7">
      <c r="C106">
        <v>73</v>
      </c>
      <c r="D106">
        <f t="shared" si="2"/>
        <v>-0.33299999999999996</v>
      </c>
      <c r="E106">
        <f t="shared" si="3"/>
        <v>-0.127</v>
      </c>
      <c r="F106" s="1">
        <f>(EXP($I$5*LN(C106)+$I$6*C106))+484.2734</f>
        <v>485.06975891391482</v>
      </c>
      <c r="G106" s="1">
        <f>(EXP($J$5*LN(C106)))+484.2734</f>
        <v>485.35833353752815</v>
      </c>
    </row>
    <row r="107" spans="3:7">
      <c r="C107">
        <v>74</v>
      </c>
      <c r="D107">
        <f t="shared" si="2"/>
        <v>-0.33799999999999997</v>
      </c>
      <c r="E107">
        <f t="shared" si="3"/>
        <v>-0.129</v>
      </c>
      <c r="F107" s="1">
        <f>(EXP($I$5*LN(C107)+$I$6*C107))+484.2734</f>
        <v>485.0661321225366</v>
      </c>
      <c r="G107" s="1">
        <f>(EXP($J$5*LN(C107)))+484.2734</f>
        <v>485.35861403711829</v>
      </c>
    </row>
    <row r="108" spans="3:7">
      <c r="C108">
        <v>75</v>
      </c>
      <c r="D108">
        <f t="shared" si="2"/>
        <v>-0.34299999999999997</v>
      </c>
      <c r="E108">
        <f t="shared" si="3"/>
        <v>-0.13100000000000001</v>
      </c>
      <c r="F108" s="1">
        <f>(EXP($I$5*LN(C108)+$I$6*C108))+484.2734</f>
        <v>485.06251723656919</v>
      </c>
      <c r="G108" s="1">
        <f>(EXP($J$5*LN(C108)))+484.2734</f>
        <v>485.35889084256627</v>
      </c>
    </row>
    <row r="109" spans="3:7">
      <c r="C109">
        <v>76</v>
      </c>
      <c r="D109">
        <f t="shared" si="2"/>
        <v>-0.34799999999999998</v>
      </c>
      <c r="E109">
        <f t="shared" si="3"/>
        <v>-0.13300000000000001</v>
      </c>
      <c r="F109" s="1">
        <f>(EXP($I$5*LN(C109)+$I$6*C109))+484.2734</f>
        <v>485.05891436549331</v>
      </c>
      <c r="G109" s="1">
        <f>(EXP($J$5*LN(C109)))+484.2734</f>
        <v>485.35916405081707</v>
      </c>
    </row>
    <row r="110" spans="3:7">
      <c r="C110">
        <v>77</v>
      </c>
      <c r="D110">
        <f t="shared" si="2"/>
        <v>-0.35299999999999998</v>
      </c>
      <c r="E110">
        <f t="shared" si="3"/>
        <v>-0.13500000000000001</v>
      </c>
      <c r="F110" s="1">
        <f>(EXP($I$5*LN(C110)+$I$6*C110))+484.2734</f>
        <v>485.05532361166524</v>
      </c>
      <c r="G110" s="1">
        <f>(EXP($J$5*LN(C110)))+484.2734</f>
        <v>485.35943375503734</v>
      </c>
    </row>
    <row r="111" spans="3:7">
      <c r="C111">
        <v>78</v>
      </c>
      <c r="D111">
        <f t="shared" si="2"/>
        <v>-0.35799999999999998</v>
      </c>
      <c r="E111">
        <f t="shared" si="3"/>
        <v>-0.13700000000000001</v>
      </c>
      <c r="F111" s="1">
        <f>(EXP($I$5*LN(C111)+$I$6*C111))+484.2734</f>
        <v>485.05174507068949</v>
      </c>
      <c r="G111" s="1">
        <f>(EXP($J$5*LN(C111)))+484.2734</f>
        <v>485.35970004480936</v>
      </c>
    </row>
    <row r="112" spans="3:7">
      <c r="C112">
        <v>79</v>
      </c>
      <c r="D112">
        <f t="shared" si="2"/>
        <v>-0.36299999999999999</v>
      </c>
      <c r="E112">
        <f t="shared" si="3"/>
        <v>-0.13900000000000001</v>
      </c>
      <c r="F112" s="1">
        <f>(EXP($I$5*LN(C112)+$I$6*C112))+484.2734</f>
        <v>485.04817883176781</v>
      </c>
      <c r="G112" s="1">
        <f>(EXP($J$5*LN(C112)))+484.2734</f>
        <v>485.35996300631302</v>
      </c>
    </row>
    <row r="113" spans="3:7">
      <c r="C113">
        <v>80</v>
      </c>
      <c r="D113">
        <f t="shared" si="2"/>
        <v>-0.36799999999999999</v>
      </c>
      <c r="E113">
        <f t="shared" si="3"/>
        <v>-0.14100000000000001</v>
      </c>
      <c r="F113" s="1">
        <f>(EXP($I$5*LN(C113)+$I$6*C113))+484.2734</f>
        <v>485.04462497802649</v>
      </c>
      <c r="G113" s="1">
        <f>(EXP($J$5*LN(C113)))+484.2734</f>
        <v>485.3602227224963</v>
      </c>
    </row>
    <row r="114" spans="3:7">
      <c r="C114">
        <v>81</v>
      </c>
      <c r="D114">
        <f t="shared" si="2"/>
        <v>-0.373</v>
      </c>
      <c r="E114">
        <f t="shared" si="3"/>
        <v>-0.14300000000000002</v>
      </c>
      <c r="F114" s="1">
        <f>(EXP($I$5*LN(C114)+$I$6*C114))+484.2734</f>
        <v>485.04108358682453</v>
      </c>
      <c r="G114" s="1">
        <f>(EXP($J$5*LN(C114)))+484.2734</f>
        <v>485.36047927323477</v>
      </c>
    </row>
    <row r="115" spans="3:7">
      <c r="C115">
        <v>82</v>
      </c>
      <c r="D115">
        <f t="shared" si="2"/>
        <v>-0.378</v>
      </c>
      <c r="E115">
        <f t="shared" si="3"/>
        <v>-0.14500000000000002</v>
      </c>
      <c r="F115" s="1">
        <f>(EXP($I$5*LN(C115)+$I$6*C115))+484.2734</f>
        <v>485.03755473004259</v>
      </c>
      <c r="G115" s="1">
        <f>(EXP($J$5*LN(C115)))+484.2734</f>
        <v>485.36073273548209</v>
      </c>
    </row>
    <row r="116" spans="3:7">
      <c r="C116">
        <v>83</v>
      </c>
      <c r="D116">
        <f t="shared" si="2"/>
        <v>-0.38300000000000001</v>
      </c>
      <c r="E116">
        <f t="shared" si="3"/>
        <v>-0.14700000000000002</v>
      </c>
      <c r="F116" s="1">
        <f>(EXP($I$5*LN(C116)+$I$6*C116))+484.2734</f>
        <v>485.03403847435527</v>
      </c>
      <c r="G116" s="1">
        <f>(EXP($J$5*LN(C116)))+484.2734</f>
        <v>485.36098318341078</v>
      </c>
    </row>
    <row r="117" spans="3:7">
      <c r="C117">
        <v>84</v>
      </c>
      <c r="D117">
        <f t="shared" si="2"/>
        <v>-0.38800000000000001</v>
      </c>
      <c r="E117">
        <f t="shared" si="3"/>
        <v>-0.14900000000000002</v>
      </c>
      <c r="F117" s="1">
        <f>(EXP($I$5*LN(C117)+$I$6*C117))+484.2734</f>
        <v>485.0305348814876</v>
      </c>
      <c r="G117" s="1">
        <f>(EXP($J$5*LN(C117)))+484.2734</f>
        <v>485.36123068854499</v>
      </c>
    </row>
    <row r="118" spans="3:7">
      <c r="C118">
        <v>85</v>
      </c>
      <c r="D118">
        <f t="shared" si="2"/>
        <v>-0.39300000000000002</v>
      </c>
      <c r="E118">
        <f t="shared" si="3"/>
        <v>-0.15100000000000002</v>
      </c>
      <c r="F118" s="1">
        <f>(EXP($I$5*LN(C118)+$I$6*C118))+484.2734</f>
        <v>485.02704400845602</v>
      </c>
      <c r="G118" s="1">
        <f>(EXP($J$5*LN(C118)))+484.2734</f>
        <v>485.36147531988524</v>
      </c>
    </row>
    <row r="119" spans="3:7">
      <c r="C119">
        <v>86</v>
      </c>
      <c r="D119">
        <f t="shared" si="2"/>
        <v>-0.39800000000000002</v>
      </c>
      <c r="E119">
        <f t="shared" si="3"/>
        <v>-0.15300000000000002</v>
      </c>
      <c r="F119" s="1">
        <f>(EXP($I$5*LN(C119)+$I$6*C119))+484.2734</f>
        <v>485.02356590779647</v>
      </c>
      <c r="G119" s="1">
        <f>(EXP($J$5*LN(C119)))+484.2734</f>
        <v>485.36171714402582</v>
      </c>
    </row>
    <row r="120" spans="3:7">
      <c r="C120">
        <v>87</v>
      </c>
      <c r="D120">
        <f t="shared" si="2"/>
        <v>-0.40300000000000002</v>
      </c>
      <c r="E120">
        <f t="shared" si="3"/>
        <v>-0.15500000000000003</v>
      </c>
      <c r="F120" s="1">
        <f>(EXP($I$5*LN(C120)+$I$6*C120))+484.2734</f>
        <v>485.0201006277789</v>
      </c>
      <c r="G120" s="1">
        <f>(EXP($J$5*LN(C120)))+484.2734</f>
        <v>485.36195622526577</v>
      </c>
    </row>
    <row r="121" spans="3:7">
      <c r="C121">
        <v>88</v>
      </c>
      <c r="D121">
        <f t="shared" si="2"/>
        <v>-0.40800000000000003</v>
      </c>
      <c r="E121">
        <f t="shared" si="3"/>
        <v>-0.157</v>
      </c>
      <c r="F121" s="1">
        <f>(EXP($I$5*LN(C121)+$I$6*C121))+484.2734</f>
        <v>485.01664821261016</v>
      </c>
      <c r="G121" s="1">
        <f>(EXP($J$5*LN(C121)))+484.2734</f>
        <v>485.36219262571319</v>
      </c>
    </row>
    <row r="122" spans="3:7">
      <c r="C122">
        <v>89</v>
      </c>
      <c r="D122">
        <f t="shared" si="2"/>
        <v>-0.41300000000000003</v>
      </c>
      <c r="E122">
        <f t="shared" si="3"/>
        <v>-0.159</v>
      </c>
      <c r="F122" s="1">
        <f>(EXP($I$5*LN(C122)+$I$6*C122))+484.2734</f>
        <v>485.01320870262572</v>
      </c>
      <c r="G122" s="1">
        <f>(EXP($J$5*LN(C122)))+484.2734</f>
        <v>485.36242640538381</v>
      </c>
    </row>
    <row r="123" spans="3:7">
      <c r="C123">
        <v>90</v>
      </c>
      <c r="D123">
        <f t="shared" si="2"/>
        <v>-0.41800000000000004</v>
      </c>
      <c r="E123">
        <f t="shared" si="3"/>
        <v>-0.161</v>
      </c>
      <c r="F123" s="1">
        <f>(EXP($I$5*LN(C123)+$I$6*C123))+484.2734</f>
        <v>485.00978213447064</v>
      </c>
      <c r="G123" s="1">
        <f>(EXP($J$5*LN(C123)))+484.2734</f>
        <v>485.36265762229408</v>
      </c>
    </row>
    <row r="124" spans="3:7">
      <c r="C124">
        <v>91</v>
      </c>
      <c r="D124">
        <f t="shared" si="2"/>
        <v>-0.42300000000000004</v>
      </c>
      <c r="E124">
        <f t="shared" si="3"/>
        <v>-0.16300000000000001</v>
      </c>
      <c r="F124" s="1">
        <f>(EXP($I$5*LN(C124)+$I$6*C124))+484.2734</f>
        <v>485.00636854127094</v>
      </c>
      <c r="G124" s="1">
        <f>(EXP($J$5*LN(C124)))+484.2734</f>
        <v>485.36288633254929</v>
      </c>
    </row>
    <row r="125" spans="3:7">
      <c r="C125">
        <v>92</v>
      </c>
      <c r="D125">
        <f t="shared" si="2"/>
        <v>-0.42800000000000005</v>
      </c>
      <c r="E125">
        <f t="shared" si="3"/>
        <v>-0.16500000000000001</v>
      </c>
      <c r="F125" s="1">
        <f>(EXP($I$5*LN(C125)+$I$6*C125))+484.2734</f>
        <v>485.00296795279587</v>
      </c>
      <c r="G125" s="1">
        <f>(EXP($J$5*LN(C125)))+484.2734</f>
        <v>485.36311259042645</v>
      </c>
    </row>
    <row r="126" spans="3:7">
      <c r="C126">
        <v>93</v>
      </c>
      <c r="D126">
        <f t="shared" si="2"/>
        <v>-0.43300000000000005</v>
      </c>
      <c r="E126">
        <f t="shared" si="3"/>
        <v>-0.16700000000000001</v>
      </c>
      <c r="F126" s="1">
        <f>(EXP($I$5*LN(C126)+$I$6*C126))+484.2734</f>
        <v>484.9995803956117</v>
      </c>
      <c r="G126" s="1">
        <f>(EXP($J$5*LN(C126)))+484.2734</f>
        <v>485.3633364484532</v>
      </c>
    </row>
    <row r="127" spans="3:7">
      <c r="C127">
        <v>94</v>
      </c>
      <c r="D127">
        <f t="shared" si="2"/>
        <v>-0.43800000000000006</v>
      </c>
      <c r="E127">
        <f t="shared" si="3"/>
        <v>-0.16900000000000001</v>
      </c>
      <c r="F127" s="1">
        <f>(EXP($I$5*LN(C127)+$I$6*C127))+484.2734</f>
        <v>484.99620589322689</v>
      </c>
      <c r="G127" s="1">
        <f>(EXP($J$5*LN(C127)))+484.2734</f>
        <v>485.36355795748216</v>
      </c>
    </row>
  </sheetData>
  <mergeCells count="6">
    <mergeCell ref="M3:P3"/>
    <mergeCell ref="Q3:T3"/>
    <mergeCell ref="L2:T2"/>
    <mergeCell ref="M23:S23"/>
    <mergeCell ref="M25:M28"/>
    <mergeCell ref="M29:M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86AF-1DAD-4552-8D7D-4A46C8671AF1}">
  <dimension ref="A2:T89"/>
  <sheetViews>
    <sheetView topLeftCell="B31" zoomScale="85" zoomScaleNormal="85" workbookViewId="0">
      <selection activeCell="K56" sqref="K56"/>
    </sheetView>
  </sheetViews>
  <sheetFormatPr defaultRowHeight="14.25"/>
  <sheetData>
    <row r="2" spans="1:18">
      <c r="L2" s="65" t="s">
        <v>274</v>
      </c>
      <c r="M2" s="65"/>
      <c r="N2" s="65"/>
      <c r="O2" s="65"/>
      <c r="P2" s="65"/>
      <c r="Q2" s="65"/>
      <c r="R2" s="65"/>
    </row>
    <row r="3" spans="1:18">
      <c r="M3" s="65" t="s">
        <v>246</v>
      </c>
      <c r="N3" s="65"/>
      <c r="O3" s="65"/>
      <c r="P3" s="65" t="s">
        <v>266</v>
      </c>
      <c r="Q3" s="65"/>
      <c r="R3" s="65"/>
    </row>
    <row r="4" spans="1:18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64" t="s">
        <v>258</v>
      </c>
      <c r="N4" s="64" t="s">
        <v>260</v>
      </c>
      <c r="O4" s="64" t="s">
        <v>262</v>
      </c>
      <c r="P4" s="64" t="s">
        <v>258</v>
      </c>
      <c r="Q4" s="64" t="s">
        <v>260</v>
      </c>
      <c r="R4" s="64" t="s">
        <v>262</v>
      </c>
    </row>
    <row r="5" spans="1:18" ht="15">
      <c r="A5" s="1" t="s">
        <v>230</v>
      </c>
      <c r="B5" s="1">
        <v>419.29090000000002</v>
      </c>
      <c r="C5" s="1">
        <v>418.43279999999999</v>
      </c>
      <c r="D5" s="1">
        <v>445.16840000000002</v>
      </c>
      <c r="E5" s="1"/>
      <c r="H5" s="9" t="s">
        <v>2</v>
      </c>
      <c r="I5" s="62">
        <v>6.9000000000000006E-2</v>
      </c>
      <c r="J5" s="62">
        <v>-6.9000000000000006E-2</v>
      </c>
      <c r="L5" t="s">
        <v>248</v>
      </c>
      <c r="M5">
        <f>$I5+$I6*B6</f>
        <v>2.5536613000000007E-2</v>
      </c>
      <c r="N5">
        <f>$I5+$I6*C6</f>
        <v>2.9005254000000008E-2</v>
      </c>
      <c r="O5">
        <f>$I5+$I6*D6</f>
        <v>-7.0829029999999987E-2</v>
      </c>
      <c r="P5">
        <f>$J$5+$J$6*B6</f>
        <v>-4.5292698000000006E-2</v>
      </c>
      <c r="Q5">
        <f>$J$5+$J$6*C6</f>
        <v>-4.7184684000000005E-2</v>
      </c>
      <c r="R5">
        <f>$J$5+$J$6*D6</f>
        <v>7.270379999999993E-3</v>
      </c>
    </row>
    <row r="6" spans="1:18" ht="15">
      <c r="A6" s="1" t="s">
        <v>3</v>
      </c>
      <c r="B6" s="1">
        <v>3.9512170000000002</v>
      </c>
      <c r="C6" s="1">
        <v>3.6358860000000002</v>
      </c>
      <c r="D6" s="1">
        <v>12.711729999999999</v>
      </c>
      <c r="E6" s="1"/>
      <c r="H6" s="9" t="s">
        <v>3</v>
      </c>
      <c r="I6" s="62">
        <v>-1.0999999999999999E-2</v>
      </c>
      <c r="J6" s="62">
        <v>6.0000000000000001E-3</v>
      </c>
      <c r="L6" t="s">
        <v>250</v>
      </c>
      <c r="M6">
        <f>$I7+2*$I$11*LN(B8)+$I$15*LN(B9)+$I$16*LN(B10)+$I$17*LN(B11)</f>
        <v>4.6103160633597234E-2</v>
      </c>
      <c r="N6">
        <f>$I7+2*$I$11*LN(C8)+$I$15*LN(C9)+$I$16*LN(C10)+$I$17*LN(C11)</f>
        <v>4.334652737061534E-2</v>
      </c>
      <c r="O6">
        <f>$I7+2*$I$11*LN(D8)+$I$15*LN(D9)+$I$16*LN(D10)+$I$17*LN(D11)</f>
        <v>5.9678010190129749E-2</v>
      </c>
      <c r="P6">
        <f>$J$7+2*$J$11*LN(B8)+$J$15*LN(B9)+$J$16*LN(B10)+$J$17*LN(B11)</f>
        <v>-2.6918264714392418E-2</v>
      </c>
      <c r="Q6">
        <f>$J$7+2*$J$11*LN(C8)+$J$15*LN(C9)+$J$16*LN(C10)+$J$17*LN(C11)</f>
        <v>-2.6109419400322895E-2</v>
      </c>
      <c r="R6">
        <f>$J$7+2*$J$11*LN(D8)+$J$15*LN(D9)+$J$16*LN(D10)+$J$17*LN(D11)</f>
        <v>-2.8446473493823371E-2</v>
      </c>
    </row>
    <row r="7" spans="1:18" ht="15">
      <c r="A7" s="1" t="s">
        <v>231</v>
      </c>
      <c r="B7" s="1">
        <v>10.84394</v>
      </c>
      <c r="C7" s="1">
        <v>10.949529999999999</v>
      </c>
      <c r="D7" s="1">
        <v>7.8402580000000004</v>
      </c>
      <c r="E7" s="1"/>
      <c r="H7" s="9" t="s">
        <v>4</v>
      </c>
      <c r="I7" s="62">
        <v>0.28399999999999997</v>
      </c>
      <c r="J7" s="62">
        <v>0.114</v>
      </c>
      <c r="L7" s="29" t="s">
        <v>252</v>
      </c>
      <c r="M7">
        <f>$I$8+2*$I$12*LN(B9)+$I$15*LN(B8)+$I$18*LN(B10)</f>
        <v>-3.1631428311888754E-4</v>
      </c>
      <c r="N7">
        <f>$I$8+2*$I$12*LN(C9)+$I$15*LN(C8)+$I$18*LN(C10)</f>
        <v>-3.2461134625424645E-4</v>
      </c>
      <c r="O7">
        <f>$I$8+2*$I$12*LN(D9)+$I$15*LN(D8)+$I$18*LN(D10)</f>
        <v>-6.3720975319116989E-3</v>
      </c>
      <c r="P7">
        <f>$J$8+2*$J$12*LN(B9)+$J$15*LN(B8)+$J$18*LN(B10)</f>
        <v>3.4608767485861183E-4</v>
      </c>
      <c r="Q7">
        <f>$J$8+2*$J$12*LN(C9)+$J$15*LN(C8)+$J$18*LN(C10)</f>
        <v>5.0998540972775966E-4</v>
      </c>
      <c r="R7">
        <f>$J$8+2*$J$12*LN(D9)+$J$15*LN(D8)+$J$18*LN(D10)</f>
        <v>1.1683263671921976E-3</v>
      </c>
    </row>
    <row r="8" spans="1:18" ht="15">
      <c r="A8" s="1" t="s">
        <v>232</v>
      </c>
      <c r="B8" s="1">
        <v>10.820180000000001</v>
      </c>
      <c r="C8" s="1">
        <v>10.928610000000001</v>
      </c>
      <c r="D8" s="1">
        <v>7.7798559999999997</v>
      </c>
      <c r="E8" s="1"/>
      <c r="H8" s="9" t="s">
        <v>5</v>
      </c>
      <c r="I8" s="62">
        <v>-7.1999999999999995E-2</v>
      </c>
      <c r="J8" s="62">
        <v>1.2E-2</v>
      </c>
      <c r="L8" t="s">
        <v>254</v>
      </c>
      <c r="M8">
        <f>$I$9+2*$I$13*LN(B10)+$I$16*LN(B8)+$I$18*LN(B9)+$I$19*LN(B11)</f>
        <v>0.11544539167192543</v>
      </c>
      <c r="N8">
        <f>$I$9+2*$I$13*LN(C10)+$I$16*LN(C8)+$I$18*LN(C9)+$I$19*LN(C11)</f>
        <v>0.1150076393388139</v>
      </c>
      <c r="O8">
        <f>$I$9+2*$I$13*LN(D10)+$I$16*LN(D8)+$I$18*LN(D9)+$I$19*LN(D11)</f>
        <v>0.11732574270772649</v>
      </c>
      <c r="P8">
        <f>$J$9+2*$J$13*LN(B10)+$J$16*LN(B8)+$J$18*LN(B9)+$J$19*LN(B11)</f>
        <v>1.9644988573956763E-2</v>
      </c>
      <c r="Q8">
        <f>$J$9+2*$J$13*LN(C10)+$J$16*LN(C8)+$J$18*LN(C9)+$J$19*LN(C11)</f>
        <v>1.9692283448437698E-2</v>
      </c>
      <c r="R8">
        <f>$J$9+2*$J$13*LN(D10)+$J$16*LN(D8)+$J$18*LN(D9)+$J$19*LN(D11)</f>
        <v>1.8052132578189554E-2</v>
      </c>
    </row>
    <row r="9" spans="1:18" ht="15">
      <c r="A9" s="1" t="s">
        <v>233</v>
      </c>
      <c r="B9" s="1">
        <v>2.4755800000000001E-2</v>
      </c>
      <c r="C9" s="1">
        <v>2.19162E-2</v>
      </c>
      <c r="D9" s="1">
        <v>6.1401900000000002E-2</v>
      </c>
      <c r="E9" s="1"/>
      <c r="H9" s="9" t="s">
        <v>6</v>
      </c>
      <c r="I9" s="62">
        <v>0.129</v>
      </c>
      <c r="J9" s="62">
        <v>1.0999999999999999E-2</v>
      </c>
      <c r="L9" t="s">
        <v>256</v>
      </c>
      <c r="M9">
        <f>$I$10+2*$I$14*LN(B11)+$I$17*LN(B8)+$I$19*LN(B10)</f>
        <v>0.41338663200876641</v>
      </c>
      <c r="N9">
        <f>$I$10+2*$I$14*LN(C11)+$I$17*LN(C8)+$I$19*LN(C10)</f>
        <v>0.41443794163752851</v>
      </c>
      <c r="O9">
        <f>$I$10+2*$I$14*LN(D11)+$I$17*LN(D8)+$I$19*LN(D10)</f>
        <v>0.38598132002299912</v>
      </c>
      <c r="P9">
        <f>$J$10+2*$J$14*LN(B11)+$J$17*LN(B8)+$J$19*LN(B10)</f>
        <v>5.2918923335144447E-2</v>
      </c>
      <c r="Q9">
        <f>$J$10+2*$J$14*LN(C11)+$J$17*LN(C8)+$J$19*LN(C10)</f>
        <v>5.2683552967064784E-2</v>
      </c>
      <c r="R9">
        <f>$J$10+2*$J$14*LN(D11)+$J$17*LN(D8)+$J$19*LN(D10)</f>
        <v>6.0791468532546897E-2</v>
      </c>
    </row>
    <row r="10" spans="1:18" ht="15">
      <c r="A10" s="1" t="s">
        <v>234</v>
      </c>
      <c r="B10" s="1">
        <v>132.48089999999999</v>
      </c>
      <c r="C10" s="1">
        <v>132.02099999999999</v>
      </c>
      <c r="D10" s="1">
        <v>145.47749999999999</v>
      </c>
      <c r="E10" s="1"/>
      <c r="H10" s="9" t="s">
        <v>7</v>
      </c>
      <c r="I10" s="62">
        <v>3.367</v>
      </c>
      <c r="J10" s="62">
        <v>0.13200000000000001</v>
      </c>
    </row>
    <row r="11" spans="1:18" ht="15">
      <c r="A11" s="1" t="s">
        <v>235</v>
      </c>
      <c r="B11" s="1">
        <v>299.45299999999997</v>
      </c>
      <c r="C11" s="1">
        <v>298.6046</v>
      </c>
      <c r="D11" s="1">
        <v>324.21620000000001</v>
      </c>
      <c r="E11" s="1"/>
      <c r="H11" s="9" t="s">
        <v>8</v>
      </c>
      <c r="I11" s="62">
        <v>0.01</v>
      </c>
      <c r="J11" s="62">
        <v>-1.0999999999999999E-2</v>
      </c>
    </row>
    <row r="12" spans="1:18" ht="15">
      <c r="A12" s="1" t="s">
        <v>236</v>
      </c>
      <c r="B12" s="1"/>
      <c r="C12" s="1"/>
      <c r="D12" s="1"/>
      <c r="E12" s="1"/>
      <c r="H12" s="9" t="s">
        <v>9</v>
      </c>
      <c r="I12" s="62">
        <v>1E-3</v>
      </c>
      <c r="J12" s="62">
        <v>-1E-3</v>
      </c>
      <c r="L12" t="s">
        <v>273</v>
      </c>
    </row>
    <row r="13" spans="1:18" ht="15">
      <c r="A13" s="1" t="s">
        <v>237</v>
      </c>
      <c r="B13" s="1"/>
      <c r="C13" s="1"/>
      <c r="D13" s="1"/>
      <c r="E13" s="1"/>
      <c r="H13" s="9" t="s">
        <v>10</v>
      </c>
      <c r="I13" s="62">
        <v>8.0000000000000002E-3</v>
      </c>
      <c r="J13" s="62">
        <v>2E-3</v>
      </c>
      <c r="M13" t="s">
        <v>245</v>
      </c>
      <c r="P13" t="s">
        <v>265</v>
      </c>
    </row>
    <row r="14" spans="1:18" ht="15">
      <c r="A14" s="1" t="s">
        <v>20</v>
      </c>
      <c r="B14" s="1"/>
      <c r="C14" s="1"/>
      <c r="D14" s="1"/>
      <c r="E14" s="1"/>
      <c r="H14" s="9" t="s">
        <v>11</v>
      </c>
      <c r="I14" s="62">
        <v>-0.24399999999999999</v>
      </c>
      <c r="J14" s="62">
        <v>0</v>
      </c>
      <c r="M14" t="s">
        <v>257</v>
      </c>
      <c r="N14" t="s">
        <v>259</v>
      </c>
      <c r="O14" t="s">
        <v>261</v>
      </c>
      <c r="P14" t="s">
        <v>257</v>
      </c>
      <c r="Q14" t="s">
        <v>259</v>
      </c>
      <c r="R14" t="s">
        <v>261</v>
      </c>
    </row>
    <row r="15" spans="1:18" ht="15">
      <c r="A15" s="1" t="s">
        <v>25</v>
      </c>
      <c r="B15" s="1"/>
      <c r="C15" s="1"/>
      <c r="D15" s="1"/>
      <c r="E15" s="1"/>
      <c r="H15" s="9" t="s">
        <v>12</v>
      </c>
      <c r="I15" s="62">
        <v>2.5000000000000001E-2</v>
      </c>
      <c r="J15" s="62">
        <v>-8.0000000000000002E-3</v>
      </c>
      <c r="L15" t="s">
        <v>247</v>
      </c>
      <c r="M15">
        <v>2.5536613000000007E-2</v>
      </c>
      <c r="N15">
        <v>2.9005254000000008E-2</v>
      </c>
      <c r="O15">
        <v>-7.0829029999999987E-2</v>
      </c>
      <c r="P15">
        <v>-4.5292698000000006E-2</v>
      </c>
      <c r="Q15">
        <v>-4.7184684000000005E-2</v>
      </c>
      <c r="R15">
        <v>7.270379999999993E-3</v>
      </c>
    </row>
    <row r="16" spans="1:18" ht="15">
      <c r="A16" s="1" t="s">
        <v>19</v>
      </c>
      <c r="B16" s="1"/>
      <c r="C16" s="1"/>
      <c r="D16" s="1"/>
      <c r="E16" s="1"/>
      <c r="H16" s="9" t="s">
        <v>13</v>
      </c>
      <c r="I16" s="62">
        <v>6.0000000000000001E-3</v>
      </c>
      <c r="J16" s="62">
        <v>5.0000000000000001E-3</v>
      </c>
      <c r="L16" t="s">
        <v>249</v>
      </c>
      <c r="M16">
        <v>4.6103160633597234E-2</v>
      </c>
      <c r="N16">
        <v>4.334652737061534E-2</v>
      </c>
      <c r="O16">
        <v>5.9678010190129749E-2</v>
      </c>
      <c r="P16">
        <v>-2.6918264714392418E-2</v>
      </c>
      <c r="Q16">
        <v>-2.6109419400322895E-2</v>
      </c>
      <c r="R16">
        <v>-2.8446473493823371E-2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62">
        <v>-3.9E-2</v>
      </c>
      <c r="J17" s="62">
        <v>-2.5000000000000001E-2</v>
      </c>
      <c r="L17" t="s">
        <v>251</v>
      </c>
      <c r="M17">
        <v>-3.1631428311888754E-4</v>
      </c>
      <c r="N17">
        <v>-3.2461134625424645E-4</v>
      </c>
      <c r="O17">
        <v>-6.3720975319116989E-3</v>
      </c>
      <c r="P17">
        <v>3.4608767485861183E-4</v>
      </c>
      <c r="Q17">
        <v>5.0998540972775966E-4</v>
      </c>
      <c r="R17">
        <v>1.1683263671921976E-3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62">
        <v>4.0000000000000001E-3</v>
      </c>
      <c r="J18" s="62">
        <v>0</v>
      </c>
      <c r="L18" t="s">
        <v>253</v>
      </c>
      <c r="M18">
        <v>0.11544539167192543</v>
      </c>
      <c r="N18">
        <v>0.1150076393388139</v>
      </c>
      <c r="O18">
        <v>0.11732574270772649</v>
      </c>
      <c r="P18">
        <v>1.9644988573956763E-2</v>
      </c>
      <c r="Q18">
        <v>1.9692283448437698E-2</v>
      </c>
      <c r="R18">
        <v>1.8052132578189554E-2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62">
        <v>-1.6E-2</v>
      </c>
      <c r="J19" s="62">
        <v>-4.0000000000000001E-3</v>
      </c>
      <c r="L19" t="s">
        <v>255</v>
      </c>
      <c r="M19">
        <v>0.41338663200876641</v>
      </c>
      <c r="N19">
        <v>0.41443794163752851</v>
      </c>
      <c r="O19">
        <v>0.38598132002299912</v>
      </c>
      <c r="P19">
        <v>5.2918923335144447E-2</v>
      </c>
      <c r="Q19">
        <v>5.2683552967064784E-2</v>
      </c>
      <c r="R19">
        <v>6.0791468532546897E-2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62">
        <v>3.0000000000000001E-3</v>
      </c>
      <c r="J20" s="62">
        <v>2E-3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62">
        <v>-5.0000000000000001E-3</v>
      </c>
      <c r="J21" s="62">
        <v>0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62">
        <v>-0.10299999999999999</v>
      </c>
      <c r="J22" s="62">
        <v>-2.5000000000000001E-2</v>
      </c>
      <c r="M22" t="s">
        <v>273</v>
      </c>
      <c r="P22" t="s">
        <v>247</v>
      </c>
      <c r="Q22" t="s">
        <v>249</v>
      </c>
      <c r="R22" t="s">
        <v>251</v>
      </c>
      <c r="S22" t="s">
        <v>253</v>
      </c>
      <c r="T22" t="s">
        <v>255</v>
      </c>
    </row>
    <row r="23" spans="1:20" ht="15">
      <c r="H23" s="9" t="s">
        <v>20</v>
      </c>
      <c r="I23" s="62">
        <v>4.2999999999999997E-2</v>
      </c>
      <c r="J23" s="62">
        <v>6.0000000000000001E-3</v>
      </c>
      <c r="N23" t="s">
        <v>245</v>
      </c>
      <c r="O23" t="s">
        <v>259</v>
      </c>
      <c r="P23" s="81">
        <v>2.9005254000000008E-2</v>
      </c>
      <c r="Q23" s="81">
        <v>4.334652737061534E-2</v>
      </c>
      <c r="R23" s="81">
        <v>-3.2461134625424645E-4</v>
      </c>
      <c r="S23" s="81">
        <v>0.1150076393388139</v>
      </c>
      <c r="T23" s="81">
        <v>0.41443794163752851</v>
      </c>
    </row>
    <row r="24" spans="1:20" ht="15">
      <c r="H24" s="9" t="s">
        <v>21</v>
      </c>
      <c r="I24" s="62">
        <v>1.6E-2</v>
      </c>
      <c r="J24" s="62">
        <v>4.0000000000000001E-3</v>
      </c>
      <c r="O24" t="s">
        <v>261</v>
      </c>
      <c r="P24" s="81">
        <v>-7.0829029999999987E-2</v>
      </c>
      <c r="Q24" s="81">
        <v>5.9678010190129749E-2</v>
      </c>
      <c r="R24" s="81">
        <v>-6.3720975319116989E-3</v>
      </c>
      <c r="S24" s="81">
        <v>0.11732574270772649</v>
      </c>
      <c r="T24" s="81">
        <v>0.38598132002299912</v>
      </c>
    </row>
    <row r="25" spans="1:20" ht="15">
      <c r="H25" s="9" t="s">
        <v>22</v>
      </c>
      <c r="I25" s="62">
        <v>1E-3</v>
      </c>
      <c r="J25" s="62">
        <v>0</v>
      </c>
      <c r="O25" t="s">
        <v>257</v>
      </c>
      <c r="P25" s="81">
        <v>2.5536613000000007E-2</v>
      </c>
      <c r="Q25" s="81">
        <v>4.6103160633597234E-2</v>
      </c>
      <c r="R25" s="81">
        <v>-3.1631428311888754E-4</v>
      </c>
      <c r="S25" s="81">
        <v>0.11544539167192543</v>
      </c>
      <c r="T25" s="81">
        <v>0.41338663200876641</v>
      </c>
    </row>
    <row r="26" spans="1:20" ht="15">
      <c r="H26" s="9" t="s">
        <v>23</v>
      </c>
      <c r="I26" s="62">
        <v>-3.0000000000000001E-3</v>
      </c>
      <c r="J26" s="62">
        <v>-3.0000000000000001E-3</v>
      </c>
      <c r="N26" t="s">
        <v>265</v>
      </c>
      <c r="O26" t="s">
        <v>259</v>
      </c>
      <c r="P26" s="81">
        <v>-4.7184684000000005E-2</v>
      </c>
      <c r="Q26" s="81">
        <v>-2.6109419400322895E-2</v>
      </c>
      <c r="R26" s="81">
        <v>5.0998540972775966E-4</v>
      </c>
      <c r="S26" s="81">
        <v>1.9692283448437698E-2</v>
      </c>
      <c r="T26" s="81">
        <v>5.2683552967064784E-2</v>
      </c>
    </row>
    <row r="27" spans="1:20" ht="15">
      <c r="H27" s="9" t="s">
        <v>24</v>
      </c>
      <c r="I27" s="62">
        <v>6.7000000000000004E-2</v>
      </c>
      <c r="J27" s="62">
        <v>-1.4999999999999999E-2</v>
      </c>
      <c r="O27" t="s">
        <v>261</v>
      </c>
      <c r="P27" s="81">
        <v>7.270379999999993E-3</v>
      </c>
      <c r="Q27" s="81">
        <v>-2.8446473493823371E-2</v>
      </c>
      <c r="R27" s="81">
        <v>1.1683263671921976E-3</v>
      </c>
      <c r="S27" s="81">
        <v>1.8052132578189554E-2</v>
      </c>
      <c r="T27" s="81">
        <v>6.0791468532546897E-2</v>
      </c>
    </row>
    <row r="28" spans="1:20" ht="15">
      <c r="B28" t="s">
        <v>244</v>
      </c>
      <c r="C28" t="s">
        <v>71</v>
      </c>
      <c r="D28" t="s">
        <v>276</v>
      </c>
      <c r="E28" t="s">
        <v>71</v>
      </c>
      <c r="F28" t="s">
        <v>276</v>
      </c>
      <c r="H28" s="9" t="s">
        <v>25</v>
      </c>
      <c r="I28" s="62">
        <v>-7.0000000000000001E-3</v>
      </c>
      <c r="J28" s="62">
        <v>1E-3</v>
      </c>
      <c r="O28" t="s">
        <v>257</v>
      </c>
      <c r="P28" s="81">
        <v>-4.5292698000000006E-2</v>
      </c>
      <c r="Q28" s="81">
        <v>-2.6918264714392418E-2</v>
      </c>
      <c r="R28" s="81">
        <v>3.4608767485861183E-4</v>
      </c>
      <c r="S28" s="81">
        <v>1.9644988573956763E-2</v>
      </c>
      <c r="T28" s="81">
        <v>5.2918923335144447E-2</v>
      </c>
    </row>
    <row r="29" spans="1:20" ht="15">
      <c r="B29">
        <v>1</v>
      </c>
      <c r="C29">
        <f>$I$5+$I$6*B29</f>
        <v>5.800000000000001E-2</v>
      </c>
      <c r="D29">
        <f>$J$5+$J$6*B29</f>
        <v>-6.3E-2</v>
      </c>
      <c r="E29" s="1">
        <f>(EXP($I$5*LN(B29)+$I$6*B29))+419.2909</f>
        <v>420.27996027877538</v>
      </c>
      <c r="F29" s="1">
        <f>(EXP($J$5*LN(B29)))+419.2909</f>
        <v>420.29090000000002</v>
      </c>
      <c r="H29" s="9" t="s">
        <v>26</v>
      </c>
      <c r="I29" s="62">
        <v>1.7000000000000001E-2</v>
      </c>
      <c r="J29" s="62">
        <v>7.0000000000000001E-3</v>
      </c>
    </row>
    <row r="30" spans="1:20" ht="15">
      <c r="B30">
        <v>2</v>
      </c>
      <c r="C30">
        <f t="shared" ref="C30:C89" si="0">$I$5+$I$6*B30</f>
        <v>4.7000000000000007E-2</v>
      </c>
      <c r="D30">
        <f t="shared" ref="D30:D89" si="1">$J$5+$J$6*B30</f>
        <v>-5.7000000000000009E-2</v>
      </c>
      <c r="E30" s="1">
        <f>(EXP($I$5*LN(B30)+$I$6*B30))+419.2909</f>
        <v>420.31706356637312</v>
      </c>
      <c r="F30" s="1">
        <f>(EXP($J$5*LN(B30)))+419.2909</f>
        <v>420.24419854528816</v>
      </c>
      <c r="H30" s="9" t="s">
        <v>27</v>
      </c>
      <c r="I30" s="62">
        <v>2.5000000000000001E-2</v>
      </c>
      <c r="J30" s="62">
        <v>1.0999999999999999E-2</v>
      </c>
    </row>
    <row r="31" spans="1:20" ht="15">
      <c r="B31">
        <v>3</v>
      </c>
      <c r="C31">
        <f t="shared" si="0"/>
        <v>3.6000000000000004E-2</v>
      </c>
      <c r="D31">
        <f t="shared" si="1"/>
        <v>-5.1000000000000004E-2</v>
      </c>
      <c r="E31" s="1">
        <f>(EXP($I$5*LN(B31)+$I$6*B31))+419.2909</f>
        <v>420.33463356183432</v>
      </c>
      <c r="F31" s="1">
        <f>(EXP($J$5*LN(B31)))+419.2909</f>
        <v>420.21789765051983</v>
      </c>
      <c r="H31" s="31" t="s">
        <v>79</v>
      </c>
      <c r="I31" s="63">
        <v>5.2679999999999998</v>
      </c>
      <c r="J31" s="63">
        <v>5.0880000000000001</v>
      </c>
    </row>
    <row r="32" spans="1:20">
      <c r="B32">
        <v>4</v>
      </c>
      <c r="C32">
        <f t="shared" si="0"/>
        <v>2.5000000000000008E-2</v>
      </c>
      <c r="D32">
        <f t="shared" si="1"/>
        <v>-4.5000000000000005E-2</v>
      </c>
      <c r="E32" s="1">
        <f>(EXP($I$5*LN(B32)+$I$6*B32))+419.2909</f>
        <v>420.34391166495163</v>
      </c>
      <c r="F32" s="1">
        <f>(EXP($J$5*LN(B32)))+419.2909</f>
        <v>420.19967811644852</v>
      </c>
    </row>
    <row r="33" spans="2:6">
      <c r="B33">
        <v>5</v>
      </c>
      <c r="C33">
        <f t="shared" si="0"/>
        <v>1.4000000000000012E-2</v>
      </c>
      <c r="D33">
        <f t="shared" si="1"/>
        <v>-3.9000000000000007E-2</v>
      </c>
      <c r="E33" s="1">
        <f>(EXP($I$5*LN(B33)+$I$6*B33))+419.2909</f>
        <v>420.34855185100224</v>
      </c>
      <c r="F33" s="1">
        <f>(EXP($J$5*LN(B33)))+419.2909</f>
        <v>420.18579291495746</v>
      </c>
    </row>
    <row r="34" spans="2:6">
      <c r="B34">
        <v>6</v>
      </c>
      <c r="C34">
        <f t="shared" si="0"/>
        <v>3.0000000000000027E-3</v>
      </c>
      <c r="D34">
        <f t="shared" si="1"/>
        <v>-3.3000000000000002E-2</v>
      </c>
      <c r="E34" s="1">
        <f>(EXP($I$5*LN(B34)+$I$6*B34))+419.2909</f>
        <v>420.3502244603207</v>
      </c>
      <c r="F34" s="1">
        <f>(EXP($J$5*LN(B34)))+419.2909</f>
        <v>420.1746055117261</v>
      </c>
    </row>
    <row r="35" spans="2:6">
      <c r="B35">
        <v>7</v>
      </c>
      <c r="C35">
        <f t="shared" si="0"/>
        <v>-7.9999999999999932E-3</v>
      </c>
      <c r="D35">
        <f t="shared" si="1"/>
        <v>-2.7000000000000003E-2</v>
      </c>
      <c r="E35" s="1">
        <f>(EXP($I$5*LN(B35)+$I$6*B35))+419.2909</f>
        <v>420.34983935668828</v>
      </c>
      <c r="F35" s="1">
        <f>(EXP($J$5*LN(B35)))+419.2909</f>
        <v>420.16525588049365</v>
      </c>
    </row>
    <row r="36" spans="2:6">
      <c r="B36">
        <v>8</v>
      </c>
      <c r="C36">
        <f t="shared" si="0"/>
        <v>-1.8999999999999989E-2</v>
      </c>
      <c r="D36">
        <f t="shared" si="1"/>
        <v>-2.1000000000000005E-2</v>
      </c>
      <c r="E36" s="1">
        <f>(EXP($I$5*LN(B36)+$I$6*B36))+419.2909</f>
        <v>420.34794942593419</v>
      </c>
      <c r="F36" s="1">
        <f>(EXP($J$5*LN(B36)))+419.2909</f>
        <v>420.15723685640012</v>
      </c>
    </row>
    <row r="37" spans="2:6">
      <c r="B37">
        <v>9</v>
      </c>
      <c r="C37">
        <f t="shared" si="0"/>
        <v>-2.9999999999999985E-2</v>
      </c>
      <c r="D37">
        <f t="shared" si="1"/>
        <v>-1.5000000000000006E-2</v>
      </c>
      <c r="E37" s="1">
        <f>(EXP($I$5*LN(B37)+$I$6*B37))+419.2909</f>
        <v>420.34491691232148</v>
      </c>
      <c r="F37" s="1">
        <f>(EXP($J$5*LN(B37)))+419.2909</f>
        <v>420.15022464406923</v>
      </c>
    </row>
    <row r="38" spans="2:6">
      <c r="B38">
        <v>10</v>
      </c>
      <c r="C38">
        <f t="shared" si="0"/>
        <v>-4.0999999999999981E-2</v>
      </c>
      <c r="D38">
        <f t="shared" si="1"/>
        <v>-9.000000000000008E-3</v>
      </c>
      <c r="E38" s="1">
        <f>(EXP($I$5*LN(B38)+$I$6*B38))+419.2909</f>
        <v>420.34099262169445</v>
      </c>
      <c r="F38" s="1">
        <f>(EXP($J$5*LN(B38)))+419.2909</f>
        <v>420.14400011401762</v>
      </c>
    </row>
    <row r="39" spans="2:6">
      <c r="B39">
        <v>11</v>
      </c>
      <c r="C39">
        <f t="shared" si="0"/>
        <v>-5.1999999999999991E-2</v>
      </c>
      <c r="D39">
        <f t="shared" si="1"/>
        <v>-3.0000000000000027E-3</v>
      </c>
      <c r="E39" s="1">
        <f>(EXP($I$5*LN(B39)+$I$6*B39))+419.2909</f>
        <v>420.33635769358665</v>
      </c>
      <c r="F39" s="1">
        <f>(EXP($J$5*LN(B39)))+419.2909</f>
        <v>420.13840819189363</v>
      </c>
    </row>
    <row r="40" spans="2:6">
      <c r="B40">
        <v>12</v>
      </c>
      <c r="C40">
        <f t="shared" si="0"/>
        <v>-6.3E-2</v>
      </c>
      <c r="D40">
        <f t="shared" si="1"/>
        <v>3.0000000000000027E-3</v>
      </c>
      <c r="E40" s="1">
        <f>(EXP($I$5*LN(B40)+$I$6*B40))+419.2909</f>
        <v>420.3311473889284</v>
      </c>
      <c r="F40" s="1">
        <f>(EXP($J$5*LN(B40)))+419.2909</f>
        <v>420.13333517879158</v>
      </c>
    </row>
    <row r="41" spans="2:6">
      <c r="B41">
        <v>13</v>
      </c>
      <c r="C41">
        <f t="shared" si="0"/>
        <v>-7.3999999999999982E-2</v>
      </c>
      <c r="D41">
        <f t="shared" si="1"/>
        <v>8.9999999999999941E-3</v>
      </c>
      <c r="E41" s="1">
        <f>(EXP($I$5*LN(B41)+$I$6*B41))+419.2909</f>
        <v>420.32546547295061</v>
      </c>
      <c r="F41" s="1">
        <f>(EXP($J$5*LN(B41)))+419.2909</f>
        <v>420.12869527884641</v>
      </c>
    </row>
    <row r="42" spans="2:6">
      <c r="B42">
        <v>14</v>
      </c>
      <c r="C42">
        <f t="shared" si="0"/>
        <v>-8.4999999999999992E-2</v>
      </c>
      <c r="D42">
        <f t="shared" si="1"/>
        <v>1.4999999999999999E-2</v>
      </c>
      <c r="E42" s="1">
        <f>(EXP($I$5*LN(B42)+$I$6*B42))+419.2909</f>
        <v>420.31939334113468</v>
      </c>
      <c r="F42" s="1">
        <f>(EXP($J$5*LN(B42)))+419.2909</f>
        <v>420.12442218893875</v>
      </c>
    </row>
    <row r="43" spans="2:6">
      <c r="B43">
        <v>15</v>
      </c>
      <c r="C43">
        <f t="shared" si="0"/>
        <v>-9.5999999999999974E-2</v>
      </c>
      <c r="D43">
        <f t="shared" si="1"/>
        <v>2.0999999999999991E-2</v>
      </c>
      <c r="E43" s="1">
        <f>(EXP($I$5*LN(B43)+$I$6*B43))+419.2909</f>
        <v>420.31299604399328</v>
      </c>
      <c r="F43" s="1">
        <f>(EXP($J$5*LN(B43)))+419.2909</f>
        <v>420.12046362963235</v>
      </c>
    </row>
    <row r="44" spans="2:6">
      <c r="B44">
        <v>16</v>
      </c>
      <c r="C44">
        <f t="shared" si="0"/>
        <v>-0.10699999999999998</v>
      </c>
      <c r="D44">
        <f t="shared" si="1"/>
        <v>2.6999999999999996E-2</v>
      </c>
      <c r="E44" s="1">
        <f>(EXP($I$5*LN(B44)+$I$6*B44))+419.2909</f>
        <v>420.30632639902046</v>
      </c>
      <c r="F44" s="1">
        <f>(EXP($J$5*LN(B44)))+419.2909</f>
        <v>420.11677766493574</v>
      </c>
    </row>
    <row r="45" spans="2:6">
      <c r="B45">
        <v>17</v>
      </c>
      <c r="C45">
        <f t="shared" si="0"/>
        <v>-0.11799999999999999</v>
      </c>
      <c r="D45">
        <f t="shared" si="1"/>
        <v>3.3000000000000002E-2</v>
      </c>
      <c r="E45" s="1">
        <f>(EXP($I$5*LN(B45)+$I$6*B45))+419.2909</f>
        <v>420.29942787767288</v>
      </c>
      <c r="F45" s="1">
        <f>(EXP($J$5*LN(B45)))+419.2909</f>
        <v>420.11333015264916</v>
      </c>
    </row>
    <row r="46" spans="2:6">
      <c r="B46">
        <v>18</v>
      </c>
      <c r="C46">
        <f t="shared" si="0"/>
        <v>-0.12899999999999998</v>
      </c>
      <c r="D46">
        <f t="shared" si="1"/>
        <v>3.8999999999999993E-2</v>
      </c>
      <c r="E46" s="1">
        <f>(EXP($I$5*LN(B46)+$I$6*B46))+419.2909</f>
        <v>420.29233668233553</v>
      </c>
      <c r="F46" s="1">
        <f>(EXP($J$5*LN(B46)))+419.2909</f>
        <v>420.11009293312145</v>
      </c>
    </row>
    <row r="47" spans="2:6">
      <c r="B47">
        <v>19</v>
      </c>
      <c r="C47">
        <f t="shared" si="0"/>
        <v>-0.13999999999999999</v>
      </c>
      <c r="D47">
        <f t="shared" si="1"/>
        <v>4.4999999999999998E-2</v>
      </c>
      <c r="E47" s="1">
        <f>(EXP($I$5*LN(B47)+$I$6*B47))+419.2909</f>
        <v>420.28508327261045</v>
      </c>
      <c r="F47" s="1">
        <f>(EXP($J$5*LN(B47)))+419.2909</f>
        <v>420.10704251415933</v>
      </c>
    </row>
    <row r="48" spans="2:6">
      <c r="B48">
        <v>20</v>
      </c>
      <c r="C48">
        <f t="shared" si="0"/>
        <v>-0.15099999999999997</v>
      </c>
      <c r="D48">
        <f t="shared" si="1"/>
        <v>5.099999999999999E-2</v>
      </c>
      <c r="E48" s="1">
        <f>(EXP($I$5*LN(B48)+$I$6*B48))+419.2909</f>
        <v>420.27769350806369</v>
      </c>
      <c r="F48" s="1">
        <f>(EXP($J$5*LN(B48)))+419.2909</f>
        <v>420.10415909767818</v>
      </c>
    </row>
    <row r="49" spans="2:6">
      <c r="B49">
        <v>21</v>
      </c>
      <c r="C49">
        <f t="shared" si="0"/>
        <v>-0.16199999999999998</v>
      </c>
      <c r="D49">
        <f t="shared" si="1"/>
        <v>5.6999999999999995E-2</v>
      </c>
      <c r="E49" s="1">
        <f>(EXP($I$5*LN(B49)+$I$6*B49))+419.2909</f>
        <v>420.27018951807776</v>
      </c>
      <c r="F49" s="1">
        <f>(EXP($J$5*LN(B49)))+419.2909</f>
        <v>420.1014258469358</v>
      </c>
    </row>
    <row r="50" spans="2:6">
      <c r="B50">
        <v>22</v>
      </c>
      <c r="C50">
        <f t="shared" si="0"/>
        <v>-0.17299999999999999</v>
      </c>
      <c r="D50">
        <f t="shared" si="1"/>
        <v>6.3E-2</v>
      </c>
      <c r="E50" s="1">
        <f>(EXP($I$5*LN(B50)+$I$6*B50))+419.2909</f>
        <v>420.26259037382243</v>
      </c>
      <c r="F50" s="1">
        <f>(EXP($J$5*LN(B50)))+419.2909</f>
        <v>420.09882832645201</v>
      </c>
    </row>
    <row r="51" spans="2:6">
      <c r="B51">
        <v>23</v>
      </c>
      <c r="C51">
        <f t="shared" si="0"/>
        <v>-0.184</v>
      </c>
      <c r="D51">
        <f t="shared" si="1"/>
        <v>6.9000000000000006E-2</v>
      </c>
      <c r="E51" s="1">
        <f>(EXP($I$5*LN(B51)+$I$6*B51))+419.2909</f>
        <v>420.25491261428351</v>
      </c>
      <c r="F51" s="1">
        <f>(EXP($J$5*LN(B51)))+419.2909</f>
        <v>420.0963540680475</v>
      </c>
    </row>
    <row r="52" spans="2:6">
      <c r="B52">
        <v>24</v>
      </c>
      <c r="C52">
        <f t="shared" si="0"/>
        <v>-0.19500000000000001</v>
      </c>
      <c r="D52">
        <f t="shared" si="1"/>
        <v>7.5000000000000011E-2</v>
      </c>
      <c r="E52" s="1">
        <f>(EXP($I$5*LN(B52)+$I$6*B52))+419.2909</f>
        <v>420.24717066300275</v>
      </c>
      <c r="F52" s="1">
        <f>(EXP($J$5*LN(B52)))+419.2909</f>
        <v>420.09399223044159</v>
      </c>
    </row>
    <row r="53" spans="2:6">
      <c r="B53">
        <v>25</v>
      </c>
      <c r="C53">
        <f t="shared" si="0"/>
        <v>-0.20599999999999996</v>
      </c>
      <c r="D53">
        <f t="shared" si="1"/>
        <v>8.0999999999999989E-2</v>
      </c>
      <c r="E53" s="1">
        <f>(EXP($I$5*LN(B53)+$I$6*B53))+419.2909</f>
        <v>420.23937716183951</v>
      </c>
      <c r="F53" s="1">
        <f>(EXP($J$5*LN(B53)))+419.2909</f>
        <v>420.09173332924104</v>
      </c>
    </row>
    <row r="54" spans="2:6">
      <c r="B54">
        <v>26</v>
      </c>
      <c r="C54">
        <f t="shared" si="0"/>
        <v>-0.21699999999999997</v>
      </c>
      <c r="D54">
        <f t="shared" si="1"/>
        <v>8.6999999999999994E-2</v>
      </c>
      <c r="E54" s="1">
        <f>(EXP($I$5*LN(B54)+$I$6*B54))+419.2909</f>
        <v>420.23154324093525</v>
      </c>
      <c r="F54" s="1">
        <f>(EXP($J$5*LN(B54)))+419.2909</f>
        <v>420.08956902057355</v>
      </c>
    </row>
    <row r="55" spans="2:6">
      <c r="B55">
        <v>27</v>
      </c>
      <c r="C55">
        <f t="shared" si="0"/>
        <v>-0.22799999999999998</v>
      </c>
      <c r="D55">
        <f t="shared" si="1"/>
        <v>9.2999999999999999E-2</v>
      </c>
      <c r="E55" s="1">
        <f>(EXP($I$5*LN(B55)+$I$6*B55))+419.2909</f>
        <v>420.22367873906273</v>
      </c>
      <c r="F55" s="1">
        <f>(EXP($J$5*LN(B55)))+419.2909</f>
        <v>420.08749192608593</v>
      </c>
    </row>
    <row r="56" spans="2:6">
      <c r="B56">
        <v>28</v>
      </c>
      <c r="C56">
        <f t="shared" si="0"/>
        <v>-0.23899999999999999</v>
      </c>
      <c r="D56">
        <f t="shared" si="1"/>
        <v>9.9000000000000005E-2</v>
      </c>
      <c r="E56" s="1">
        <f>(EXP($I$5*LN(B56)+$I$6*B56))+419.2909</f>
        <v>420.21579238498191</v>
      </c>
      <c r="F56" s="1">
        <f>(EXP($J$5*LN(B56)))+419.2909</f>
        <v>420.08549549018068</v>
      </c>
    </row>
    <row r="57" spans="2:6">
      <c r="B57">
        <v>29</v>
      </c>
      <c r="C57">
        <f t="shared" si="0"/>
        <v>-0.25</v>
      </c>
      <c r="D57">
        <f t="shared" si="1"/>
        <v>0.10500000000000001</v>
      </c>
      <c r="E57" s="1">
        <f>(EXP($I$5*LN(B57)+$I$6*B57))+419.2909</f>
        <v>420.20789194785357</v>
      </c>
      <c r="F57" s="1">
        <f>(EXP($J$5*LN(B57)))+419.2909</f>
        <v>420.08357386263077</v>
      </c>
    </row>
    <row r="58" spans="2:6">
      <c r="B58">
        <v>30</v>
      </c>
      <c r="C58">
        <f t="shared" si="0"/>
        <v>-0.26099999999999995</v>
      </c>
      <c r="D58">
        <f t="shared" si="1"/>
        <v>0.11099999999999999</v>
      </c>
      <c r="E58" s="1">
        <f>(EXP($I$5*LN(B58)+$I$6*B58))+419.2909</f>
        <v>420.19998436287722</v>
      </c>
      <c r="F58" s="1">
        <f>(EXP($J$5*LN(B58)))+419.2909</f>
        <v>420.0817218013525</v>
      </c>
    </row>
    <row r="59" spans="2:6">
      <c r="B59">
        <v>31</v>
      </c>
      <c r="C59">
        <f t="shared" si="0"/>
        <v>-0.27199999999999996</v>
      </c>
      <c r="D59">
        <f t="shared" si="1"/>
        <v>0.11699999999999999</v>
      </c>
      <c r="E59" s="1">
        <f>(EXP($I$5*LN(B59)+$I$6*B59))+419.2909</f>
        <v>420.19207583692918</v>
      </c>
      <c r="F59" s="1">
        <f>(EXP($J$5*LN(B59)))+419.2909</f>
        <v>420.07993459132842</v>
      </c>
    </row>
    <row r="60" spans="2:6">
      <c r="B60">
        <v>32</v>
      </c>
      <c r="C60">
        <f t="shared" si="0"/>
        <v>-0.28299999999999997</v>
      </c>
      <c r="D60">
        <f t="shared" si="1"/>
        <v>0.123</v>
      </c>
      <c r="E60" s="1">
        <f>(EXP($I$5*LN(B60)+$I$6*B60))+419.2909</f>
        <v>420.18417193792828</v>
      </c>
      <c r="F60" s="1">
        <f>(EXP($J$5*LN(B60)))+419.2909</f>
        <v>420.07820797656922</v>
      </c>
    </row>
    <row r="61" spans="2:6">
      <c r="B61">
        <v>33</v>
      </c>
      <c r="C61">
        <f t="shared" si="0"/>
        <v>-0.29399999999999998</v>
      </c>
      <c r="D61">
        <f t="shared" si="1"/>
        <v>0.129</v>
      </c>
      <c r="E61" s="1">
        <f>(EXP($I$5*LN(B61)+$I$6*B61))+419.2909</f>
        <v>420.17627767087015</v>
      </c>
      <c r="F61" s="1">
        <f>(EXP($J$5*LN(B61)))+419.2909</f>
        <v>420.0765381026817</v>
      </c>
    </row>
    <row r="62" spans="2:6">
      <c r="B62">
        <v>34</v>
      </c>
      <c r="C62">
        <f t="shared" si="0"/>
        <v>-0.30499999999999999</v>
      </c>
      <c r="D62">
        <f t="shared" si="1"/>
        <v>0.13500000000000001</v>
      </c>
      <c r="E62" s="1">
        <f>(EXP($I$5*LN(B62)+$I$6*B62))+419.2909</f>
        <v>420.1683975428636</v>
      </c>
      <c r="F62" s="1">
        <f>(EXP($J$5*LN(B62)))+419.2909</f>
        <v>420.0749214681216</v>
      </c>
    </row>
    <row r="63" spans="2:6">
      <c r="B63">
        <v>35</v>
      </c>
      <c r="C63">
        <f t="shared" si="0"/>
        <v>-0.31599999999999995</v>
      </c>
      <c r="D63">
        <f t="shared" si="1"/>
        <v>0.14099999999999999</v>
      </c>
      <c r="E63" s="1">
        <f>(EXP($I$5*LN(B63)+$I$6*B63))+419.2909</f>
        <v>420.16053561903931</v>
      </c>
      <c r="F63" s="1">
        <f>(EXP($J$5*LN(B63)))+419.2909</f>
        <v>420.07335488260514</v>
      </c>
    </row>
    <row r="64" spans="2:6">
      <c r="B64">
        <v>36</v>
      </c>
      <c r="C64">
        <f t="shared" si="0"/>
        <v>-0.32699999999999996</v>
      </c>
      <c r="D64">
        <f t="shared" si="1"/>
        <v>0.14699999999999999</v>
      </c>
      <c r="E64" s="1">
        <f>(EXP($I$5*LN(B64)+$I$6*B64))+419.2909</f>
        <v>420.15269557083673</v>
      </c>
      <c r="F64" s="1">
        <f>(EXP($J$5*LN(B64)))+419.2909</f>
        <v>420.07183543145504</v>
      </c>
    </row>
    <row r="65" spans="2:6">
      <c r="B65">
        <v>37</v>
      </c>
      <c r="C65">
        <f t="shared" si="0"/>
        <v>-0.33799999999999997</v>
      </c>
      <c r="D65">
        <f t="shared" si="1"/>
        <v>0.153</v>
      </c>
      <c r="E65" s="1">
        <f>(EXP($I$5*LN(B65)+$I$6*B65))+419.2909</f>
        <v>420.1448807178935</v>
      </c>
      <c r="F65" s="1">
        <f>(EXP($J$5*LN(B65)))+419.2909</f>
        <v>420.07036044489564</v>
      </c>
    </row>
    <row r="66" spans="2:6">
      <c r="B66">
        <v>38</v>
      </c>
      <c r="C66">
        <f t="shared" si="0"/>
        <v>-0.34899999999999998</v>
      </c>
      <c r="D66">
        <f t="shared" si="1"/>
        <v>0.159</v>
      </c>
      <c r="E66" s="1">
        <f>(EXP($I$5*LN(B66)+$I$6*B66))+419.2909</f>
        <v>420.13709406453484</v>
      </c>
      <c r="F66" s="1">
        <f>(EXP($J$5*LN(B66)))+419.2909</f>
        <v>420.0689274714959</v>
      </c>
    </row>
    <row r="67" spans="2:6">
      <c r="B67">
        <v>39</v>
      </c>
      <c r="C67">
        <f t="shared" si="0"/>
        <v>-0.36</v>
      </c>
      <c r="D67">
        <f t="shared" si="1"/>
        <v>0.16500000000000001</v>
      </c>
      <c r="E67" s="1">
        <f>(EXP($I$5*LN(B67)+$I$6*B67))+419.2909</f>
        <v>420.12933833168444</v>
      </c>
      <c r="F67" s="1">
        <f>(EXP($J$5*LN(B67)))+419.2909</f>
        <v>420.0675342551072</v>
      </c>
    </row>
    <row r="68" spans="2:6">
      <c r="B68">
        <v>40</v>
      </c>
      <c r="C68">
        <f t="shared" si="0"/>
        <v>-0.37099999999999994</v>
      </c>
      <c r="D68">
        <f t="shared" si="1"/>
        <v>0.17099999999999999</v>
      </c>
      <c r="E68" s="1">
        <f>(EXP($I$5*LN(B68)+$I$6*B68))+419.2909</f>
        <v>420.12161598487444</v>
      </c>
      <c r="F68" s="1">
        <f>(EXP($J$5*LN(B68)))+419.2909</f>
        <v>420.06617871475896</v>
      </c>
    </row>
    <row r="69" spans="2:6">
      <c r="B69">
        <v>41</v>
      </c>
      <c r="C69">
        <f t="shared" si="0"/>
        <v>-0.38199999999999995</v>
      </c>
      <c r="D69">
        <f t="shared" si="1"/>
        <v>0.17699999999999999</v>
      </c>
      <c r="E69" s="1">
        <f>(EXP($I$5*LN(B69)+$I$6*B69))+419.2909</f>
        <v>420.1139292589171</v>
      </c>
      <c r="F69" s="1">
        <f>(EXP($J$5*LN(B69)))+419.2909</f>
        <v>420.06485892706917</v>
      </c>
    </row>
    <row r="70" spans="2:6">
      <c r="B70">
        <v>42</v>
      </c>
      <c r="C70">
        <f t="shared" si="0"/>
        <v>-0.39299999999999996</v>
      </c>
      <c r="D70">
        <f t="shared" si="1"/>
        <v>0.183</v>
      </c>
      <c r="E70" s="1">
        <f>(EXP($I$5*LN(B70)+$I$6*B70))+419.2909</f>
        <v>420.10628017970851</v>
      </c>
      <c r="F70" s="1">
        <f>(EXP($J$5*LN(B70)))+419.2909</f>
        <v>420.06357311080234</v>
      </c>
    </row>
    <row r="71" spans="2:6">
      <c r="B71">
        <v>43</v>
      </c>
      <c r="C71">
        <f t="shared" si="0"/>
        <v>-0.40399999999999997</v>
      </c>
      <c r="D71">
        <f t="shared" si="1"/>
        <v>0.189</v>
      </c>
      <c r="E71" s="1">
        <f>(EXP($I$5*LN(B71)+$I$6*B71))+419.2909</f>
        <v>420.09867058355809</v>
      </c>
      <c r="F71" s="1">
        <f>(EXP($J$5*LN(B71)))+419.2909</f>
        <v>420.06231961326802</v>
      </c>
    </row>
    <row r="72" spans="2:6">
      <c r="B72">
        <v>44</v>
      </c>
      <c r="C72">
        <f t="shared" si="0"/>
        <v>-0.41499999999999998</v>
      </c>
      <c r="D72">
        <f t="shared" si="1"/>
        <v>0.19500000000000001</v>
      </c>
      <c r="E72" s="1">
        <f>(EXP($I$5*LN(B72)+$I$6*B72))+419.2909</f>
        <v>420.09110213437583</v>
      </c>
      <c r="F72" s="1">
        <f>(EXP($J$5*LN(B72)))+419.2909</f>
        <v>420.06109689830379</v>
      </c>
    </row>
    <row r="73" spans="2:6">
      <c r="B73">
        <v>45</v>
      </c>
      <c r="C73">
        <f t="shared" si="0"/>
        <v>-0.42599999999999999</v>
      </c>
      <c r="D73">
        <f t="shared" si="1"/>
        <v>0.20100000000000001</v>
      </c>
      <c r="E73" s="1">
        <f>(EXP($I$5*LN(B73)+$I$6*B73))+419.2909</f>
        <v>420.08357633899789</v>
      </c>
      <c r="F73" s="1">
        <f>(EXP($J$5*LN(B73)))+419.2909</f>
        <v>420.05990353562589</v>
      </c>
    </row>
    <row r="74" spans="2:6">
      <c r="B74">
        <v>46</v>
      </c>
      <c r="C74">
        <f t="shared" si="0"/>
        <v>-0.437</v>
      </c>
      <c r="D74">
        <f t="shared" si="1"/>
        <v>0.20700000000000002</v>
      </c>
      <c r="E74" s="1">
        <f>(EXP($I$5*LN(B74)+$I$6*B74))+419.2909</f>
        <v>420.07609456088943</v>
      </c>
      <c r="F74" s="1">
        <f>(EXP($J$5*LN(B74)))+419.2909</f>
        <v>420.0587381913661</v>
      </c>
    </row>
    <row r="75" spans="2:6">
      <c r="B75">
        <v>47</v>
      </c>
      <c r="C75">
        <f t="shared" si="0"/>
        <v>-0.44800000000000001</v>
      </c>
      <c r="D75">
        <f t="shared" si="1"/>
        <v>0.21300000000000002</v>
      </c>
      <c r="E75" s="1">
        <f>(EXP($I$5*LN(B75)+$I$6*B75))+419.2909</f>
        <v>420.06865803242761</v>
      </c>
      <c r="F75" s="1">
        <f>(EXP($J$5*LN(B75)))+419.2909</f>
        <v>420.05759961963969</v>
      </c>
    </row>
    <row r="76" spans="2:6">
      <c r="B76">
        <v>48</v>
      </c>
      <c r="C76">
        <f t="shared" si="0"/>
        <v>-0.45900000000000002</v>
      </c>
      <c r="D76">
        <f t="shared" si="1"/>
        <v>0.21900000000000003</v>
      </c>
      <c r="E76" s="1">
        <f>(EXP($I$5*LN(B76)+$I$6*B76))+419.2909</f>
        <v>420.0612678659387</v>
      </c>
      <c r="F76" s="1">
        <f>(EXP($J$5*LN(B76)))+419.2909</f>
        <v>420.05648665501218</v>
      </c>
    </row>
    <row r="77" spans="2:6">
      <c r="B77">
        <v>49</v>
      </c>
      <c r="C77">
        <f t="shared" si="0"/>
        <v>-0.46999999999999992</v>
      </c>
      <c r="D77">
        <f t="shared" si="1"/>
        <v>0.22499999999999998</v>
      </c>
      <c r="E77" s="1">
        <f>(EXP($I$5*LN(B77)+$I$6*B77))+419.2909</f>
        <v>420.05392506363961</v>
      </c>
      <c r="F77" s="1">
        <f>(EXP($J$5*LN(B77)))+419.2909</f>
        <v>420.05539820575382</v>
      </c>
    </row>
    <row r="78" spans="2:6">
      <c r="B78">
        <v>50</v>
      </c>
      <c r="C78">
        <f t="shared" si="0"/>
        <v>-0.48099999999999993</v>
      </c>
      <c r="D78">
        <f t="shared" si="1"/>
        <v>0.23099999999999998</v>
      </c>
      <c r="E78" s="1">
        <f>(EXP($I$5*LN(B78)+$I$6*B78))+419.2909</f>
        <v>420.04663052661175</v>
      </c>
      <c r="F78" s="1">
        <f>(EXP($J$5*LN(B78)))+419.2909</f>
        <v>420.05433324778375</v>
      </c>
    </row>
    <row r="79" spans="2:6">
      <c r="B79">
        <v>51</v>
      </c>
      <c r="C79">
        <f t="shared" si="0"/>
        <v>-0.49199999999999994</v>
      </c>
      <c r="D79">
        <f t="shared" si="1"/>
        <v>0.23699999999999999</v>
      </c>
      <c r="E79" s="1">
        <f>(EXP($I$5*LN(B79)+$I$6*B79))+419.2909</f>
        <v>420.03938506291871</v>
      </c>
      <c r="F79" s="1">
        <f>(EXP($J$5*LN(B79)))+419.2909</f>
        <v>420.05329081922241</v>
      </c>
    </row>
    <row r="80" spans="2:6">
      <c r="B80">
        <v>52</v>
      </c>
      <c r="C80">
        <f t="shared" si="0"/>
        <v>-0.50299999999999989</v>
      </c>
      <c r="D80">
        <f t="shared" si="1"/>
        <v>0.24299999999999999</v>
      </c>
      <c r="E80" s="1">
        <f>(EXP($I$5*LN(B80)+$I$6*B80))+419.2909</f>
        <v>420.03218939496514</v>
      </c>
      <c r="F80" s="1">
        <f>(EXP($J$5*LN(B80)))+419.2909</f>
        <v>420.05227001547951</v>
      </c>
    </row>
    <row r="81" spans="2:6">
      <c r="B81">
        <v>53</v>
      </c>
      <c r="C81">
        <f t="shared" si="0"/>
        <v>-0.51400000000000001</v>
      </c>
      <c r="D81">
        <f t="shared" si="1"/>
        <v>0.249</v>
      </c>
      <c r="E81" s="1">
        <f>(EXP($I$5*LN(B81)+$I$6*B81))+419.2909</f>
        <v>420.02504416617973</v>
      </c>
      <c r="F81" s="1">
        <f>(EXP($J$5*LN(B81)))+419.2909</f>
        <v>420.05126998481586</v>
      </c>
    </row>
    <row r="82" spans="2:6">
      <c r="B82">
        <v>54</v>
      </c>
      <c r="C82">
        <f t="shared" si="0"/>
        <v>-0.52499999999999991</v>
      </c>
      <c r="D82">
        <f t="shared" si="1"/>
        <v>0.255</v>
      </c>
      <c r="E82" s="1">
        <f>(EXP($I$5*LN(B82)+$I$6*B82))+419.2909</f>
        <v>420.01794994709667</v>
      </c>
      <c r="F82" s="1">
        <f>(EXP($J$5*LN(B82)))+419.2909</f>
        <v>420.05028992432602</v>
      </c>
    </row>
    <row r="83" spans="2:6">
      <c r="B83">
        <v>55</v>
      </c>
      <c r="C83">
        <f t="shared" si="0"/>
        <v>-0.53600000000000003</v>
      </c>
      <c r="D83">
        <f t="shared" si="1"/>
        <v>0.26100000000000001</v>
      </c>
      <c r="E83" s="1">
        <f>(EXP($I$5*LN(B83)+$I$6*B83))+419.2909</f>
        <v>420.01090724089863</v>
      </c>
      <c r="F83" s="1">
        <f>(EXP($J$5*LN(B83)))+419.2909</f>
        <v>420.04932907629399</v>
      </c>
    </row>
    <row r="84" spans="2:6">
      <c r="B84">
        <v>56</v>
      </c>
      <c r="C84">
        <f t="shared" si="0"/>
        <v>-0.54699999999999993</v>
      </c>
      <c r="D84">
        <f t="shared" si="1"/>
        <v>0.26700000000000002</v>
      </c>
      <c r="E84" s="1">
        <f>(EXP($I$5*LN(B84)+$I$6*B84))+419.2909</f>
        <v>420.00391648847864</v>
      </c>
      <c r="F84" s="1">
        <f>(EXP($J$5*LN(B84)))+419.2909</f>
        <v>420.04838672488182</v>
      </c>
    </row>
    <row r="85" spans="2:6">
      <c r="B85">
        <v>57</v>
      </c>
      <c r="C85">
        <f t="shared" si="0"/>
        <v>-0.55800000000000005</v>
      </c>
      <c r="D85">
        <f t="shared" si="1"/>
        <v>0.27300000000000002</v>
      </c>
      <c r="E85" s="1">
        <f>(EXP($I$5*LN(B85)+$I$6*B85))+419.2909</f>
        <v>419.99697807306899</v>
      </c>
      <c r="F85" s="1">
        <f>(EXP($J$5*LN(B85)))+419.2909</f>
        <v>420.047462193115</v>
      </c>
    </row>
    <row r="86" spans="2:6">
      <c r="B86">
        <v>58</v>
      </c>
      <c r="C86">
        <f t="shared" si="0"/>
        <v>-0.56899999999999995</v>
      </c>
      <c r="D86">
        <f t="shared" si="1"/>
        <v>0.27900000000000003</v>
      </c>
      <c r="E86" s="1">
        <f>(EXP($I$5*LN(B86)+$I$6*B86))+419.2909</f>
        <v>419.99009232448219</v>
      </c>
      <c r="F86" s="1">
        <f>(EXP($J$5*LN(B86)))+419.2909</f>
        <v>420.04655484013387</v>
      </c>
    </row>
    <row r="87" spans="2:6">
      <c r="B87">
        <v>59</v>
      </c>
      <c r="C87">
        <f t="shared" si="0"/>
        <v>-0.57999999999999985</v>
      </c>
      <c r="D87">
        <f t="shared" si="1"/>
        <v>0.28499999999999998</v>
      </c>
      <c r="E87" s="1">
        <f>(EXP($I$5*LN(B87)+$I$6*B87))+419.2909</f>
        <v>419.98325952300115</v>
      </c>
      <c r="F87" s="1">
        <f>(EXP($J$5*LN(B87)))+419.2909</f>
        <v>420.04566405868235</v>
      </c>
    </row>
    <row r="88" spans="2:6">
      <c r="B88">
        <v>60</v>
      </c>
      <c r="C88">
        <f t="shared" si="0"/>
        <v>-0.59099999999999997</v>
      </c>
      <c r="D88">
        <f t="shared" si="1"/>
        <v>0.29099999999999998</v>
      </c>
      <c r="E88" s="1">
        <f>(EXP($I$5*LN(B88)+$I$6*B88))+419.2909</f>
        <v>419.97647990295343</v>
      </c>
      <c r="F88" s="1">
        <f>(EXP($J$5*LN(B88)))+419.2909</f>
        <v>420.0447892728115</v>
      </c>
    </row>
    <row r="89" spans="2:6">
      <c r="B89">
        <v>61</v>
      </c>
      <c r="C89">
        <f t="shared" si="0"/>
        <v>-0.60199999999999987</v>
      </c>
      <c r="D89">
        <f t="shared" si="1"/>
        <v>0.29699999999999999</v>
      </c>
      <c r="E89" s="1">
        <f>(EXP($I$5*LN(B89)+$I$6*B89))+419.2909</f>
        <v>419.96975365599985</v>
      </c>
      <c r="F89" s="1">
        <f>(EXP($J$5*LN(B89)))+419.2909</f>
        <v>420.04392993577443</v>
      </c>
    </row>
  </sheetData>
  <mergeCells count="3">
    <mergeCell ref="M3:O3"/>
    <mergeCell ref="P3:R3"/>
    <mergeCell ref="L2:R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F636-3309-43FD-B8EB-F98A6819A429}">
  <dimension ref="A2:T189"/>
  <sheetViews>
    <sheetView zoomScale="85" zoomScaleNormal="85" workbookViewId="0">
      <selection activeCell="F27" sqref="F27"/>
    </sheetView>
  </sheetViews>
  <sheetFormatPr defaultRowHeight="14.25"/>
  <sheetData>
    <row r="2" spans="1:20">
      <c r="L2" s="65" t="s">
        <v>272</v>
      </c>
      <c r="M2" s="65"/>
      <c r="N2" s="65"/>
      <c r="O2" s="65"/>
      <c r="P2" s="65"/>
      <c r="Q2" s="65"/>
      <c r="R2" s="65"/>
      <c r="S2" s="65"/>
      <c r="T2" s="65"/>
    </row>
    <row r="3" spans="1:20">
      <c r="M3" s="65" t="s">
        <v>246</v>
      </c>
      <c r="N3" s="65"/>
      <c r="O3" s="65"/>
      <c r="P3" s="65"/>
      <c r="Q3" s="65" t="s">
        <v>266</v>
      </c>
      <c r="R3" s="65"/>
      <c r="S3" s="65"/>
      <c r="T3" s="6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64" t="s">
        <v>258</v>
      </c>
      <c r="N4" s="64" t="s">
        <v>260</v>
      </c>
      <c r="O4" s="64" t="s">
        <v>262</v>
      </c>
      <c r="P4" s="64" t="s">
        <v>264</v>
      </c>
      <c r="Q4" s="64" t="s">
        <v>258</v>
      </c>
      <c r="R4" s="64" t="s">
        <v>260</v>
      </c>
      <c r="S4" s="64" t="s">
        <v>262</v>
      </c>
      <c r="T4" s="64" t="s">
        <v>264</v>
      </c>
    </row>
    <row r="5" spans="1:20" ht="15">
      <c r="A5" s="1" t="s">
        <v>230</v>
      </c>
      <c r="B5" s="1">
        <v>487.86009999999999</v>
      </c>
      <c r="C5" s="1">
        <v>493.2448</v>
      </c>
      <c r="D5" s="1">
        <v>463.2011</v>
      </c>
      <c r="E5" s="1">
        <v>469.64409999999998</v>
      </c>
      <c r="H5" s="9" t="s">
        <v>2</v>
      </c>
      <c r="I5" s="62">
        <v>-4.9000000000000002E-2</v>
      </c>
      <c r="J5" s="62">
        <v>-5.0999999999999997E-2</v>
      </c>
      <c r="L5" t="s">
        <v>248</v>
      </c>
      <c r="M5">
        <f>$I5+$I6*B6</f>
        <v>-3.6865047999999997E-2</v>
      </c>
      <c r="N5">
        <f>$I5+$I6*C6</f>
        <v>-4.2078166E-2</v>
      </c>
      <c r="O5">
        <f>$I5+$I6*D6</f>
        <v>-1.5462320000000002E-2</v>
      </c>
      <c r="P5">
        <f>$I5+$I6*E6</f>
        <v>0.11187334</v>
      </c>
      <c r="Q5">
        <f>$J$5+$J$6*B6</f>
        <v>-5.0999999999999997E-2</v>
      </c>
      <c r="R5">
        <f>$J$5+$J$6*C6</f>
        <v>-5.0999999999999997E-2</v>
      </c>
      <c r="S5">
        <f>$J$5+$J$6*D6</f>
        <v>-5.0999999999999997E-2</v>
      </c>
      <c r="T5">
        <f>$J$5+$J$6*E6</f>
        <v>-5.0999999999999997E-2</v>
      </c>
    </row>
    <row r="6" spans="1:20" ht="15">
      <c r="A6" s="1" t="s">
        <v>3</v>
      </c>
      <c r="B6" s="1">
        <v>6.0674760000000001</v>
      </c>
      <c r="C6" s="1">
        <v>3.4609169999999998</v>
      </c>
      <c r="D6" s="1">
        <v>16.768840000000001</v>
      </c>
      <c r="E6" s="1">
        <v>80.436670000000007</v>
      </c>
      <c r="H6" s="9" t="s">
        <v>3</v>
      </c>
      <c r="I6" s="62">
        <v>2E-3</v>
      </c>
      <c r="J6" s="62"/>
      <c r="L6" t="s">
        <v>250</v>
      </c>
      <c r="M6">
        <f>$I7+2*$I$11*LN(B8)+$I$15*LN(B9)+$I$16*LN(B10)+$I$17*LN(B11)</f>
        <v>-3.4084918758528232E-2</v>
      </c>
      <c r="N6">
        <f>$I7+2*$I$11*LN(C8)+$I$15*LN(C9)+$I$16*LN(C10)+$I$17*LN(C11)</f>
        <v>-1.3785772862294404E-2</v>
      </c>
      <c r="O6">
        <f>$I7+2*$I$11*LN(D8)+$I$15*LN(D9)+$I$16*LN(D10)+$I$17*LN(D11)</f>
        <v>-9.818146186517579E-3</v>
      </c>
      <c r="P6">
        <f>$I7+2*$I$11*LN(E8)+$I$15*LN(E9)+$I$16*LN(E10)+$I$17*LN(E11)</f>
        <v>-1.2674331066976324E-2</v>
      </c>
      <c r="Q6">
        <f>$J$7+2*$J$11*LN(B8)+$J$15*LN(B9)+$J$16*LN(B10)+$J$17*LN(B11)</f>
        <v>1.4797776509845456E-2</v>
      </c>
      <c r="R6">
        <f>$J$7+2*$J$11*LN(C8)+$J$15*LN(C9)+$J$16*LN(C10)+$J$17*LN(C11)</f>
        <v>1.8041039094111082E-2</v>
      </c>
      <c r="S6">
        <f>$J$7+2*$J$11*LN(D8)+$J$15*LN(D9)+$J$16*LN(D10)+$J$17*LN(D11)</f>
        <v>1.8195553234186083E-2</v>
      </c>
      <c r="T6">
        <f>$J$7+2*$J$11*LN(E8)+$J$15*LN(E9)+$J$16*LN(E10)+$J$17*LN(E11)</f>
        <v>1.2407423042496209E-2</v>
      </c>
    </row>
    <row r="7" spans="1:20" ht="15">
      <c r="A7" s="1" t="s">
        <v>231</v>
      </c>
      <c r="B7" s="1">
        <v>19.626729999999998</v>
      </c>
      <c r="C7" s="1">
        <v>21.568269999999998</v>
      </c>
      <c r="D7" s="1">
        <v>10.822570000000001</v>
      </c>
      <c r="E7" s="1">
        <v>8.439311</v>
      </c>
      <c r="H7" s="9" t="s">
        <v>4</v>
      </c>
      <c r="I7" s="62">
        <v>0.193</v>
      </c>
      <c r="J7" s="62">
        <v>5.0999999999999997E-2</v>
      </c>
      <c r="L7" s="29" t="s">
        <v>252</v>
      </c>
      <c r="M7">
        <f>$I$8+2*$I$12*LN(B9)+$I$15*LN(B8)+$I$18*LN(B10)</f>
        <v>-8.7563015400207375E-3</v>
      </c>
      <c r="N7">
        <f>$I$8+2*$I$12*LN(C9)+$I$15*LN(C8)+$I$18*LN(C10)</f>
        <v>-9.3073947694900794E-3</v>
      </c>
      <c r="O7">
        <f>$I$8+2*$I$12*LN(D9)+$I$15*LN(D8)+$I$18*LN(D10)</f>
        <v>-5.0807101917370416E-3</v>
      </c>
      <c r="P7">
        <f>$I$8+2*$I$12*LN(E9)+$I$15*LN(E8)+$I$18*LN(E10)</f>
        <v>-1.4278851398502351E-2</v>
      </c>
      <c r="Q7">
        <f>$J$8+2*$J$12*LN(B9)+$J$15*LN(B8)+$J$18*LN(B10)</f>
        <v>-1.988340938168677E-2</v>
      </c>
      <c r="R7">
        <f>$J$8+2*$J$12*LN(C9)+$J$15*LN(C8)+$J$18*LN(C10)</f>
        <v>-1.9290722572168163E-2</v>
      </c>
      <c r="S7">
        <f>$J$8+2*$J$12*LN(D9)+$J$15*LN(D8)+$J$18*LN(D10)</f>
        <v>-2.3980428691874167E-2</v>
      </c>
      <c r="T7">
        <f>$J$8+2*$J$12*LN(E9)+$J$15*LN(E8)+$J$18*LN(E10)</f>
        <v>3.6276666589545462E-3</v>
      </c>
    </row>
    <row r="8" spans="1:20" ht="15">
      <c r="A8" s="1" t="s">
        <v>232</v>
      </c>
      <c r="B8" s="1">
        <v>20.911619999999999</v>
      </c>
      <c r="C8" s="1">
        <v>23.173819999999999</v>
      </c>
      <c r="D8" s="1">
        <v>10.659079999999999</v>
      </c>
      <c r="E8" s="1">
        <v>7.5741050000000003</v>
      </c>
      <c r="H8" s="9" t="s">
        <v>5</v>
      </c>
      <c r="I8" s="62">
        <v>-1.6E-2</v>
      </c>
      <c r="J8" s="62">
        <v>1.2E-2</v>
      </c>
      <c r="L8" t="s">
        <v>254</v>
      </c>
      <c r="M8">
        <f>$I$9+2*$I$13*LN(B10)+$I$16*LN(B8)+$I$18*LN(B9)+$I$19*LN(B11)</f>
        <v>8.464479604958107E-2</v>
      </c>
      <c r="N8">
        <f>$I$9+2*$I$13*LN(C10)+$I$16*LN(C8)+$I$18*LN(C9)+$I$19*LN(C11)</f>
        <v>7.7090350046090661E-2</v>
      </c>
      <c r="O8">
        <f>$I$9+2*$I$13*LN(D10)+$I$16*LN(D8)+$I$18*LN(D9)+$I$19*LN(D11)</f>
        <v>7.9895354181612907E-2</v>
      </c>
      <c r="P8">
        <f>$I$9+2*$I$13*LN(E10)+$I$16*LN(E8)+$I$18*LN(E9)+$I$19*LN(E11)</f>
        <v>8.4000806715676085E-2</v>
      </c>
      <c r="Q8">
        <f>$J$9+2*$J$13*LN(B10)+$J$16*LN(B8)+$J$18*LN(B9)+$J$19*LN(B11)</f>
        <v>1.1707285403935317E-2</v>
      </c>
      <c r="R8">
        <f>$J$9+2*$J$13*LN(C10)+$J$16*LN(C8)+$J$18*LN(C9)+$J$19*LN(C11)</f>
        <v>1.3930016314534655E-2</v>
      </c>
      <c r="S8">
        <f>$J$9+2*$J$13*LN(D10)+$J$16*LN(D8)+$J$18*LN(D9)+$J$19*LN(D11)</f>
        <v>1.6754102364636422E-2</v>
      </c>
      <c r="T8">
        <f>$J$9+2*$J$13*LN(E10)+$J$16*LN(E8)+$J$18*LN(E9)+$J$19*LN(E11)</f>
        <v>1.8066250115662656E-2</v>
      </c>
    </row>
    <row r="9" spans="1:20" ht="15">
      <c r="A9" s="1" t="s">
        <v>233</v>
      </c>
      <c r="B9" s="1">
        <v>0.24107290000000001</v>
      </c>
      <c r="C9" s="1">
        <v>0.25503530000000002</v>
      </c>
      <c r="D9" s="1">
        <v>0.1644622</v>
      </c>
      <c r="E9" s="1">
        <v>0.86620560000000002</v>
      </c>
      <c r="H9" s="9" t="s">
        <v>6</v>
      </c>
      <c r="I9" s="62">
        <v>-2.7E-2</v>
      </c>
      <c r="J9" s="62">
        <v>3.6999999999999998E-2</v>
      </c>
      <c r="L9" t="s">
        <v>256</v>
      </c>
      <c r="M9">
        <f>$I$10+2*$I$14*LN(B11)+$I$17*LN(B8)+$I$19*LN(B10)</f>
        <v>0.31056980803021184</v>
      </c>
      <c r="N9">
        <f>$I$10+2*$I$14*LN(C11)+$I$17*LN(C8)+$I$19*LN(C10)</f>
        <v>0.1976941436081413</v>
      </c>
      <c r="O9">
        <f>$I$10+2*$I$14*LN(D11)+$I$17*LN(D8)+$I$19*LN(D10)</f>
        <v>0.20528293734151604</v>
      </c>
      <c r="P9">
        <f>$I$10+2*$I$14*LN(E11)+$I$17*LN(E8)+$I$19*LN(E10)</f>
        <v>0.21232452333949237</v>
      </c>
      <c r="Q9">
        <f>$J$10+2*$J$14*LN(B11)+$J$17*LN(B8)+$J$19*LN(B10)</f>
        <v>0.17485571640564959</v>
      </c>
      <c r="R9">
        <f>$J$10+2*$J$14*LN(C11)+$J$17*LN(C8)+$J$19*LN(C10)</f>
        <v>0.10561615212855976</v>
      </c>
      <c r="S9">
        <f>$J$10+2*$J$14*LN(D11)+$J$17*LN(D8)+$J$19*LN(D10)</f>
        <v>9.8211139398225858E-2</v>
      </c>
      <c r="T9">
        <f>$J$10+2*$J$14*LN(E11)+$J$17*LN(E8)+$J$19*LN(E10)</f>
        <v>9.6525074087522686E-2</v>
      </c>
    </row>
    <row r="10" spans="1:20" ht="15">
      <c r="A10" s="1" t="s">
        <v>234</v>
      </c>
      <c r="B10" s="1">
        <v>120.1058</v>
      </c>
      <c r="C10" s="1">
        <v>119.1677</v>
      </c>
      <c r="D10" s="1">
        <v>124.17189999999999</v>
      </c>
      <c r="E10" s="1">
        <v>135.4796</v>
      </c>
      <c r="H10" s="9" t="s">
        <v>7</v>
      </c>
      <c r="I10" s="62">
        <v>-0.752</v>
      </c>
      <c r="J10" s="62">
        <v>-0.48599999999999999</v>
      </c>
    </row>
    <row r="11" spans="1:20" ht="15">
      <c r="A11" s="1" t="s">
        <v>235</v>
      </c>
      <c r="B11" s="1">
        <v>624.61559999999997</v>
      </c>
      <c r="C11" s="1">
        <v>330.46289999999999</v>
      </c>
      <c r="D11" s="1">
        <v>298.12079999999997</v>
      </c>
      <c r="E11" s="1">
        <v>289.8306</v>
      </c>
      <c r="H11" s="9" t="s">
        <v>8</v>
      </c>
      <c r="I11" s="62">
        <v>0</v>
      </c>
      <c r="J11" s="62">
        <v>1E-3</v>
      </c>
    </row>
    <row r="12" spans="1:20" ht="15">
      <c r="A12" s="1" t="s">
        <v>236</v>
      </c>
      <c r="B12" s="1"/>
      <c r="C12" s="1"/>
      <c r="D12" s="1"/>
      <c r="E12" s="1"/>
      <c r="H12" s="9" t="s">
        <v>9</v>
      </c>
      <c r="I12" s="62">
        <v>-3.0000000000000001E-3</v>
      </c>
      <c r="J12" s="62">
        <v>8.0000000000000002E-3</v>
      </c>
      <c r="L12" t="s">
        <v>271</v>
      </c>
    </row>
    <row r="13" spans="1:20" ht="15">
      <c r="A13" s="1" t="s">
        <v>237</v>
      </c>
      <c r="B13" s="1"/>
      <c r="C13" s="1"/>
      <c r="D13" s="1"/>
      <c r="E13" s="1"/>
      <c r="H13" s="9" t="s">
        <v>10</v>
      </c>
      <c r="I13" s="62">
        <v>6.0000000000000001E-3</v>
      </c>
      <c r="J13" s="62">
        <v>1E-3</v>
      </c>
      <c r="M13" t="s">
        <v>245</v>
      </c>
      <c r="Q13" t="s">
        <v>265</v>
      </c>
    </row>
    <row r="14" spans="1:20" ht="15">
      <c r="A14" s="1" t="s">
        <v>20</v>
      </c>
      <c r="B14" s="1"/>
      <c r="C14" s="1"/>
      <c r="D14" s="1"/>
      <c r="E14" s="1"/>
      <c r="H14" s="9" t="s">
        <v>11</v>
      </c>
      <c r="I14" s="62">
        <v>8.5999999999999993E-2</v>
      </c>
      <c r="J14" s="62">
        <v>5.3999999999999999E-2</v>
      </c>
      <c r="M14" t="s">
        <v>257</v>
      </c>
      <c r="N14" t="s">
        <v>259</v>
      </c>
      <c r="O14" t="s">
        <v>261</v>
      </c>
      <c r="P14" t="s">
        <v>263</v>
      </c>
      <c r="Q14" t="s">
        <v>257</v>
      </c>
      <c r="R14" t="s">
        <v>259</v>
      </c>
      <c r="S14" t="s">
        <v>261</v>
      </c>
      <c r="T14" t="s">
        <v>263</v>
      </c>
    </row>
    <row r="15" spans="1:20" ht="15">
      <c r="A15" s="1" t="s">
        <v>25</v>
      </c>
      <c r="B15" s="1"/>
      <c r="C15" s="1"/>
      <c r="D15" s="1"/>
      <c r="E15" s="1"/>
      <c r="H15" s="9" t="s">
        <v>12</v>
      </c>
      <c r="I15" s="62">
        <v>-2E-3</v>
      </c>
      <c r="J15" s="62">
        <v>-3.0000000000000001E-3</v>
      </c>
      <c r="L15" t="s">
        <v>247</v>
      </c>
      <c r="M15">
        <v>-3.6865047999999997E-2</v>
      </c>
      <c r="N15">
        <v>-4.2078166E-2</v>
      </c>
      <c r="O15">
        <v>-1.5462320000000002E-2</v>
      </c>
      <c r="P15">
        <v>0.11187334</v>
      </c>
      <c r="Q15">
        <v>-5.0999999999999997E-2</v>
      </c>
      <c r="R15">
        <v>-5.0999999999999997E-2</v>
      </c>
      <c r="S15">
        <v>-5.0999999999999997E-2</v>
      </c>
      <c r="T15">
        <v>-5.0999999999999997E-2</v>
      </c>
    </row>
    <row r="16" spans="1:20" ht="15">
      <c r="A16" s="1" t="s">
        <v>19</v>
      </c>
      <c r="B16" s="1"/>
      <c r="C16" s="1"/>
      <c r="D16" s="1"/>
      <c r="E16" s="1"/>
      <c r="H16" s="9" t="s">
        <v>13</v>
      </c>
      <c r="I16" s="62">
        <v>-5.0000000000000001E-3</v>
      </c>
      <c r="J16" s="62">
        <v>-3.0000000000000001E-3</v>
      </c>
      <c r="L16" t="s">
        <v>249</v>
      </c>
      <c r="M16">
        <v>-3.4084918758528232E-2</v>
      </c>
      <c r="N16">
        <v>-1.3785772862294404E-2</v>
      </c>
      <c r="O16">
        <v>-9.818146186517579E-3</v>
      </c>
      <c r="P16">
        <v>-1.2674331066976324E-2</v>
      </c>
      <c r="Q16">
        <v>1.4797776509845456E-2</v>
      </c>
      <c r="R16">
        <v>1.8041039094111082E-2</v>
      </c>
      <c r="S16">
        <v>1.8195553234186083E-2</v>
      </c>
      <c r="T16">
        <v>1.2407423042496209E-2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62">
        <v>-3.2000000000000001E-2</v>
      </c>
      <c r="J17" s="62">
        <v>-5.0000000000000001E-3</v>
      </c>
      <c r="L17" t="s">
        <v>251</v>
      </c>
      <c r="M17">
        <v>-8.7563015400207375E-3</v>
      </c>
      <c r="N17">
        <v>-9.3073947694900794E-3</v>
      </c>
      <c r="O17">
        <v>-5.0807101917370416E-3</v>
      </c>
      <c r="P17">
        <v>-1.4278851398502351E-2</v>
      </c>
      <c r="Q17">
        <v>-1.988340938168677E-2</v>
      </c>
      <c r="R17">
        <v>-1.9290722572168163E-2</v>
      </c>
      <c r="S17">
        <v>-2.3980428691874167E-2</v>
      </c>
      <c r="T17">
        <v>3.6276666589545462E-3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62">
        <v>1E-3</v>
      </c>
      <c r="J18" s="62">
        <v>0</v>
      </c>
      <c r="L18" t="s">
        <v>253</v>
      </c>
      <c r="M18">
        <v>8.464479604958107E-2</v>
      </c>
      <c r="N18">
        <v>7.7090350046090661E-2</v>
      </c>
      <c r="O18">
        <v>7.9895354181612907E-2</v>
      </c>
      <c r="P18">
        <v>8.4000806715676085E-2</v>
      </c>
      <c r="Q18">
        <v>1.1707285403935317E-2</v>
      </c>
      <c r="R18">
        <v>1.3930016314534655E-2</v>
      </c>
      <c r="S18">
        <v>1.6754102364636422E-2</v>
      </c>
      <c r="T18">
        <v>1.8066250115662656E-2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62">
        <v>1.0999999999999999E-2</v>
      </c>
      <c r="J19" s="62">
        <v>-4.0000000000000001E-3</v>
      </c>
      <c r="L19" t="s">
        <v>255</v>
      </c>
      <c r="M19">
        <v>0.31056980803021184</v>
      </c>
      <c r="N19">
        <v>0.1976941436081413</v>
      </c>
      <c r="O19">
        <v>0.20528293734151604</v>
      </c>
      <c r="P19">
        <v>0.21232452333949237</v>
      </c>
      <c r="Q19">
        <v>0.17485571640564959</v>
      </c>
      <c r="R19">
        <v>0.10561615212855976</v>
      </c>
      <c r="S19">
        <v>9.8211139398225858E-2</v>
      </c>
      <c r="T19">
        <v>9.6525074087522686E-2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62">
        <v>-1E-3</v>
      </c>
      <c r="J20" s="62">
        <v>0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62">
        <v>-8.0000000000000002E-3</v>
      </c>
      <c r="J21" s="62">
        <v>-1E-3</v>
      </c>
      <c r="L21" t="s">
        <v>271</v>
      </c>
      <c r="O21" t="s">
        <v>247</v>
      </c>
      <c r="P21" t="s">
        <v>249</v>
      </c>
      <c r="Q21" t="s">
        <v>251</v>
      </c>
      <c r="R21" t="s">
        <v>253</v>
      </c>
      <c r="S21" t="s">
        <v>255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62">
        <v>-9.6000000000000002E-2</v>
      </c>
      <c r="J22" s="62">
        <v>-7.0999999999999994E-2</v>
      </c>
      <c r="M22" t="s">
        <v>245</v>
      </c>
      <c r="N22" t="s">
        <v>259</v>
      </c>
      <c r="O22" s="81">
        <v>-4.2078166E-2</v>
      </c>
      <c r="P22" s="81">
        <v>-1.3785772862294404E-2</v>
      </c>
      <c r="Q22" s="81">
        <v>-9.3073947694900794E-3</v>
      </c>
      <c r="R22" s="81">
        <v>7.7090350046090661E-2</v>
      </c>
      <c r="S22" s="81">
        <v>0.1976941436081413</v>
      </c>
    </row>
    <row r="23" spans="1:20" ht="15">
      <c r="H23" s="9" t="s">
        <v>20</v>
      </c>
      <c r="I23" s="62">
        <v>-1E-3</v>
      </c>
      <c r="J23" s="62">
        <v>1E-3</v>
      </c>
      <c r="N23" t="s">
        <v>261</v>
      </c>
      <c r="O23" s="81">
        <v>-1.5462320000000002E-2</v>
      </c>
      <c r="P23" s="81">
        <v>-9.818146186517579E-3</v>
      </c>
      <c r="Q23" s="81">
        <v>-5.0807101917370416E-3</v>
      </c>
      <c r="R23" s="81">
        <v>7.9895354181612907E-2</v>
      </c>
      <c r="S23" s="81">
        <v>0.20528293734151604</v>
      </c>
    </row>
    <row r="24" spans="1:20" ht="15">
      <c r="H24" s="9" t="s">
        <v>21</v>
      </c>
      <c r="I24" s="62">
        <v>-2.5000000000000001E-2</v>
      </c>
      <c r="J24" s="62">
        <v>-8.9999999999999993E-3</v>
      </c>
      <c r="N24" t="s">
        <v>263</v>
      </c>
      <c r="O24" s="81">
        <v>0.11187334</v>
      </c>
      <c r="P24" s="81">
        <v>-1.2674331066976324E-2</v>
      </c>
      <c r="Q24" s="81">
        <v>-1.4278851398502351E-2</v>
      </c>
      <c r="R24" s="81">
        <v>8.4000806715676085E-2</v>
      </c>
      <c r="S24" s="81">
        <v>0.21232452333949237</v>
      </c>
    </row>
    <row r="25" spans="1:20" ht="15">
      <c r="B25" t="s">
        <v>244</v>
      </c>
      <c r="C25" t="s">
        <v>71</v>
      </c>
      <c r="D25" t="s">
        <v>276</v>
      </c>
      <c r="E25" t="s">
        <v>71</v>
      </c>
      <c r="F25" t="s">
        <v>276</v>
      </c>
      <c r="H25" s="9" t="s">
        <v>22</v>
      </c>
      <c r="I25" s="62">
        <v>-1E-3</v>
      </c>
      <c r="J25" s="62">
        <v>0</v>
      </c>
      <c r="N25" t="s">
        <v>257</v>
      </c>
      <c r="O25" s="81">
        <v>-3.6865047999999997E-2</v>
      </c>
      <c r="P25" s="81">
        <v>-3.4084918758528232E-2</v>
      </c>
      <c r="Q25" s="81">
        <v>-8.7563015400207375E-3</v>
      </c>
      <c r="R25" s="81">
        <v>8.464479604958107E-2</v>
      </c>
      <c r="S25" s="81">
        <v>0.31056980803021184</v>
      </c>
    </row>
    <row r="26" spans="1:20" ht="15">
      <c r="B26">
        <v>1</v>
      </c>
      <c r="C26">
        <f>$I$5+$I$6*B26</f>
        <v>-4.7E-2</v>
      </c>
      <c r="D26">
        <f>$J$5+$J$6*B26</f>
        <v>-5.0999999999999997E-2</v>
      </c>
      <c r="E26" s="1">
        <f>(EXP($I$5*LN(B26)+$I$6*B26))+487.8601</f>
        <v>488.86210200133399</v>
      </c>
      <c r="F26" s="1">
        <f>(EXP($J$5*LN(B26)))+487.8601</f>
        <v>488.86009999999999</v>
      </c>
      <c r="H26" s="9" t="s">
        <v>23</v>
      </c>
      <c r="I26" s="62">
        <v>-6.0000000000000001E-3</v>
      </c>
      <c r="J26" s="62">
        <v>-2E-3</v>
      </c>
      <c r="M26" t="s">
        <v>265</v>
      </c>
      <c r="N26" t="s">
        <v>259</v>
      </c>
      <c r="O26" s="81">
        <v>-5.0999999999999997E-2</v>
      </c>
      <c r="P26" s="81">
        <v>1.8041039094111082E-2</v>
      </c>
      <c r="Q26" s="81">
        <v>-1.9290722572168163E-2</v>
      </c>
      <c r="R26" s="81">
        <v>1.3930016314534655E-2</v>
      </c>
      <c r="S26" s="81">
        <v>0.10561615212855976</v>
      </c>
    </row>
    <row r="27" spans="1:20" ht="15">
      <c r="B27">
        <v>2</v>
      </c>
      <c r="C27">
        <f t="shared" ref="C27:C90" si="0">$I$5+$I$6*B27</f>
        <v>-4.4999999999999998E-2</v>
      </c>
      <c r="D27">
        <f t="shared" ref="D27:D90" si="1">$J$5+$J$6*B27</f>
        <v>-5.0999999999999997E-2</v>
      </c>
      <c r="E27" s="1">
        <f>(EXP($I$5*LN(B27)+$I$6*B27))+487.8601</f>
        <v>488.83058026462277</v>
      </c>
      <c r="F27" s="1">
        <f>(EXP($J$5*LN(B27)))+487.8601</f>
        <v>488.82536702487175</v>
      </c>
      <c r="H27" s="9" t="s">
        <v>24</v>
      </c>
      <c r="I27" s="62">
        <v>-5.8999999999999997E-2</v>
      </c>
      <c r="J27" s="62">
        <v>1.2E-2</v>
      </c>
      <c r="N27" t="s">
        <v>261</v>
      </c>
      <c r="O27" s="81">
        <v>-5.0999999999999997E-2</v>
      </c>
      <c r="P27" s="81">
        <v>1.8195553234186083E-2</v>
      </c>
      <c r="Q27" s="81">
        <v>-2.3980428691874167E-2</v>
      </c>
      <c r="R27" s="81">
        <v>1.6754102364636422E-2</v>
      </c>
      <c r="S27" s="81">
        <v>9.8211139398225858E-2</v>
      </c>
    </row>
    <row r="28" spans="1:20" ht="15">
      <c r="B28">
        <v>3</v>
      </c>
      <c r="C28">
        <f t="shared" si="0"/>
        <v>-4.3000000000000003E-2</v>
      </c>
      <c r="D28">
        <f t="shared" si="1"/>
        <v>-5.0999999999999997E-2</v>
      </c>
      <c r="E28" s="1">
        <f>(EXP($I$5*LN(B28)+$I$6*B28))+487.8601</f>
        <v>488.81339392496051</v>
      </c>
      <c r="F28" s="1">
        <f>(EXP($J$5*LN(B28)))+487.8601</f>
        <v>488.80561150128466</v>
      </c>
      <c r="H28" s="9" t="s">
        <v>25</v>
      </c>
      <c r="I28" s="62">
        <v>2E-3</v>
      </c>
      <c r="J28" s="62">
        <v>-5.0000000000000001E-3</v>
      </c>
      <c r="N28" t="s">
        <v>263</v>
      </c>
      <c r="O28" s="81">
        <v>-5.0999999999999997E-2</v>
      </c>
      <c r="P28" s="81">
        <v>1.2407423042496209E-2</v>
      </c>
      <c r="Q28" s="81">
        <v>3.6276666589545462E-3</v>
      </c>
      <c r="R28" s="81">
        <v>1.8066250115662656E-2</v>
      </c>
      <c r="S28" s="81">
        <v>9.6525074087522686E-2</v>
      </c>
    </row>
    <row r="29" spans="1:20" ht="15">
      <c r="B29">
        <v>4</v>
      </c>
      <c r="C29">
        <f t="shared" si="0"/>
        <v>-4.1000000000000002E-2</v>
      </c>
      <c r="D29">
        <f t="shared" si="1"/>
        <v>-5.0999999999999997E-2</v>
      </c>
      <c r="E29" s="1">
        <f>(EXP($I$5*LN(B29)+$I$6*B29))+487.8601</f>
        <v>488.80193194402233</v>
      </c>
      <c r="F29" s="1">
        <f>(EXP($J$5*LN(B29)))+487.8601</f>
        <v>488.79184042930478</v>
      </c>
      <c r="H29" s="9" t="s">
        <v>26</v>
      </c>
      <c r="I29" s="62">
        <v>-6.0000000000000001E-3</v>
      </c>
      <c r="J29" s="62">
        <v>7.0000000000000001E-3</v>
      </c>
      <c r="N29" t="s">
        <v>257</v>
      </c>
      <c r="O29" s="81">
        <v>-5.0999999999999997E-2</v>
      </c>
      <c r="P29" s="81">
        <v>1.4797776509845456E-2</v>
      </c>
      <c r="Q29" s="81">
        <v>-1.988340938168677E-2</v>
      </c>
      <c r="R29" s="81">
        <v>1.1707285403935317E-2</v>
      </c>
      <c r="S29" s="81">
        <v>0.17485571640564959</v>
      </c>
    </row>
    <row r="30" spans="1:20" ht="15">
      <c r="B30">
        <v>5</v>
      </c>
      <c r="C30">
        <f t="shared" si="0"/>
        <v>-3.9E-2</v>
      </c>
      <c r="D30">
        <f t="shared" si="1"/>
        <v>-5.0999999999999997E-2</v>
      </c>
      <c r="E30" s="1">
        <f>(EXP($I$5*LN(B30)+$I$6*B30))+487.8601</f>
        <v>488.79355506079645</v>
      </c>
      <c r="F30" s="1">
        <f>(EXP($J$5*LN(B30)))+487.8601</f>
        <v>488.78129703143912</v>
      </c>
      <c r="H30" s="9" t="s">
        <v>27</v>
      </c>
      <c r="I30" s="62">
        <v>6.0000000000000001E-3</v>
      </c>
      <c r="J30" s="62">
        <v>8.9999999999999993E-3</v>
      </c>
    </row>
    <row r="31" spans="1:20" ht="15">
      <c r="B31">
        <v>6</v>
      </c>
      <c r="C31">
        <f t="shared" si="0"/>
        <v>-3.7000000000000005E-2</v>
      </c>
      <c r="D31">
        <f t="shared" si="1"/>
        <v>-5.0999999999999997E-2</v>
      </c>
      <c r="E31" s="1">
        <f>(EXP($I$5*LN(B31)+$I$6*B31))+487.8601</f>
        <v>488.78710509798015</v>
      </c>
      <c r="F31" s="1">
        <f>(EXP($J$5*LN(B31)))+487.8601</f>
        <v>488.77277107382707</v>
      </c>
      <c r="H31" s="9" t="s">
        <v>207</v>
      </c>
      <c r="I31" s="62">
        <v>2.4E-2</v>
      </c>
      <c r="J31" s="62">
        <v>-5.0000000000000001E-3</v>
      </c>
    </row>
    <row r="32" spans="1:20" ht="15">
      <c r="B32">
        <v>7</v>
      </c>
      <c r="C32">
        <f t="shared" si="0"/>
        <v>-3.5000000000000003E-2</v>
      </c>
      <c r="D32">
        <f t="shared" si="1"/>
        <v>-5.0999999999999997E-2</v>
      </c>
      <c r="E32" s="1">
        <f>(EXP($I$5*LN(B32)+$I$6*B32))+487.8601</f>
        <v>488.78197135136446</v>
      </c>
      <c r="F32" s="1">
        <f>(EXP($J$5*LN(B32)))+487.8601</f>
        <v>488.76562407218341</v>
      </c>
      <c r="H32" s="31" t="s">
        <v>79</v>
      </c>
      <c r="I32" s="62">
        <v>7.67</v>
      </c>
      <c r="J32" s="62">
        <v>7.1719999999999997</v>
      </c>
    </row>
    <row r="33" spans="2:6">
      <c r="B33">
        <v>8</v>
      </c>
      <c r="C33">
        <f t="shared" si="0"/>
        <v>-3.3000000000000002E-2</v>
      </c>
      <c r="D33">
        <f t="shared" si="1"/>
        <v>-5.0999999999999997E-2</v>
      </c>
      <c r="E33" s="1">
        <f>(EXP($I$5*LN(B33)+$I$6*B33))+487.8601</f>
        <v>488.77779275351594</v>
      </c>
      <c r="F33" s="1">
        <f>(EXP($J$5*LN(B33)))+487.8601</f>
        <v>488.75947831214773</v>
      </c>
    </row>
    <row r="34" spans="2:6">
      <c r="B34">
        <v>9</v>
      </c>
      <c r="C34">
        <f t="shared" si="0"/>
        <v>-3.1E-2</v>
      </c>
      <c r="D34">
        <f t="shared" si="1"/>
        <v>-5.0999999999999997E-2</v>
      </c>
      <c r="E34" s="1">
        <f>(EXP($I$5*LN(B34)+$I$6*B34))+487.8601</f>
        <v>488.77433831382325</v>
      </c>
      <c r="F34" s="1">
        <f>(EXP($J$5*LN(B34)))+487.8601</f>
        <v>488.75409199906164</v>
      </c>
    </row>
    <row r="35" spans="2:6">
      <c r="B35">
        <v>10</v>
      </c>
      <c r="C35">
        <f t="shared" si="0"/>
        <v>-2.9000000000000001E-2</v>
      </c>
      <c r="D35">
        <f t="shared" si="1"/>
        <v>-5.0999999999999997E-2</v>
      </c>
      <c r="E35" s="1">
        <f>(EXP($I$5*LN(B35)+$I$6*B35))+487.8601</f>
        <v>488.77145145155794</v>
      </c>
      <c r="F35" s="1">
        <f>(EXP($J$5*LN(B35)))+487.8601</f>
        <v>488.74930111785795</v>
      </c>
    </row>
    <row r="36" spans="2:6">
      <c r="B36">
        <v>11</v>
      </c>
      <c r="C36">
        <f t="shared" si="0"/>
        <v>-2.7000000000000003E-2</v>
      </c>
      <c r="D36">
        <f t="shared" si="1"/>
        <v>-5.0999999999999997E-2</v>
      </c>
      <c r="E36" s="1">
        <f>(EXP($I$5*LN(B36)+$I$6*B36))+487.8601</f>
        <v>488.76902120805676</v>
      </c>
      <c r="F36" s="1">
        <f>(EXP($J$5*LN(B36)))+487.8601</f>
        <v>488.74498935984593</v>
      </c>
    </row>
    <row r="37" spans="2:6">
      <c r="B37">
        <v>12</v>
      </c>
      <c r="C37">
        <f t="shared" si="0"/>
        <v>-2.5000000000000001E-2</v>
      </c>
      <c r="D37">
        <f t="shared" si="1"/>
        <v>-5.0999999999999997E-2</v>
      </c>
      <c r="E37" s="1">
        <f>(EXP($I$5*LN(B37)+$I$6*B37))+487.8601</f>
        <v>488.76696613942477</v>
      </c>
      <c r="F37" s="1">
        <f>(EXP($J$5*LN(B37)))+487.8601</f>
        <v>488.74107129211961</v>
      </c>
    </row>
    <row r="38" spans="2:6">
      <c r="B38">
        <v>13</v>
      </c>
      <c r="C38">
        <f t="shared" si="0"/>
        <v>-2.3E-2</v>
      </c>
      <c r="D38">
        <f t="shared" si="1"/>
        <v>-5.0999999999999997E-2</v>
      </c>
      <c r="E38" s="1">
        <f>(EXP($I$5*LN(B38)+$I$6*B38))+487.8601</f>
        <v>488.76522473276867</v>
      </c>
      <c r="F38" s="1">
        <f>(EXP($J$5*LN(B38)))+487.8601</f>
        <v>488.73748234076498</v>
      </c>
    </row>
    <row r="39" spans="2:6">
      <c r="B39">
        <v>14</v>
      </c>
      <c r="C39">
        <f t="shared" si="0"/>
        <v>-2.1000000000000001E-2</v>
      </c>
      <c r="D39">
        <f t="shared" si="1"/>
        <v>-5.0999999999999997E-2</v>
      </c>
      <c r="E39" s="1">
        <f>(EXP($I$5*LN(B39)+$I$6*B39))+487.8601</f>
        <v>488.7637494149314</v>
      </c>
      <c r="F39" s="1">
        <f>(EXP($J$5*LN(B39)))+487.8601</f>
        <v>488.73417252710624</v>
      </c>
    </row>
    <row r="40" spans="2:6">
      <c r="B40">
        <v>15</v>
      </c>
      <c r="C40">
        <f t="shared" si="0"/>
        <v>-1.9000000000000003E-2</v>
      </c>
      <c r="D40">
        <f t="shared" si="1"/>
        <v>-5.0999999999999997E-2</v>
      </c>
      <c r="E40" s="1">
        <f>(EXP($I$5*LN(B40)+$I$6*B40))+487.8601</f>
        <v>488.76250265160189</v>
      </c>
      <c r="F40" s="1">
        <f>(EXP($J$5*LN(B40)))+487.8601</f>
        <v>488.73110238817503</v>
      </c>
    </row>
    <row r="41" spans="2:6">
      <c r="B41">
        <v>16</v>
      </c>
      <c r="C41">
        <f t="shared" si="0"/>
        <v>-1.7000000000000001E-2</v>
      </c>
      <c r="D41">
        <f t="shared" si="1"/>
        <v>-5.0999999999999997E-2</v>
      </c>
      <c r="E41" s="1">
        <f>(EXP($I$5*LN(B41)+$I$6*B41))+487.8601</f>
        <v>488.76145431940967</v>
      </c>
      <c r="F41" s="1">
        <f>(EXP($J$5*LN(B41)))+487.8601</f>
        <v>488.72824022760102</v>
      </c>
    </row>
    <row r="42" spans="2:6">
      <c r="B42">
        <v>17</v>
      </c>
      <c r="C42">
        <f t="shared" si="0"/>
        <v>-1.4999999999999999E-2</v>
      </c>
      <c r="D42">
        <f t="shared" si="1"/>
        <v>-5.0999999999999997E-2</v>
      </c>
      <c r="E42" s="1">
        <f>(EXP($I$5*LN(B42)+$I$6*B42))+487.8601</f>
        <v>488.76057988351158</v>
      </c>
      <c r="F42" s="1">
        <f>(EXP($J$5*LN(B42)))+487.8601</f>
        <v>488.72556020853006</v>
      </c>
    </row>
    <row r="43" spans="2:6">
      <c r="B43">
        <v>18</v>
      </c>
      <c r="C43">
        <f t="shared" si="0"/>
        <v>-1.2999999999999998E-2</v>
      </c>
      <c r="D43">
        <f t="shared" si="1"/>
        <v>-5.0999999999999997E-2</v>
      </c>
      <c r="E43" s="1">
        <f>(EXP($I$5*LN(B43)+$I$6*B43))+487.8601</f>
        <v>488.75985910181453</v>
      </c>
      <c r="F43" s="1">
        <f>(EXP($J$5*LN(B43)))+487.8601</f>
        <v>488.72304099719338</v>
      </c>
    </row>
    <row r="44" spans="2:6">
      <c r="B44">
        <v>19</v>
      </c>
      <c r="C44">
        <f t="shared" si="0"/>
        <v>-1.1000000000000003E-2</v>
      </c>
      <c r="D44">
        <f t="shared" si="1"/>
        <v>-5.0999999999999997E-2</v>
      </c>
      <c r="E44" s="1">
        <f>(EXP($I$5*LN(B44)+$I$6*B44))+487.8601</f>
        <v>488.75927508339055</v>
      </c>
      <c r="F44" s="1">
        <f>(EXP($J$5*LN(B44)))+487.8601</f>
        <v>488.72066477691374</v>
      </c>
    </row>
    <row r="45" spans="2:6">
      <c r="B45">
        <v>20</v>
      </c>
      <c r="C45">
        <f t="shared" si="0"/>
        <v>-9.0000000000000011E-3</v>
      </c>
      <c r="D45">
        <f t="shared" si="1"/>
        <v>-5.0999999999999997E-2</v>
      </c>
      <c r="E45" s="1">
        <f>(EXP($I$5*LN(B45)+$I$6*B45))+487.8601</f>
        <v>488.75881359106529</v>
      </c>
      <c r="F45" s="1">
        <f>(EXP($J$5*LN(B45)))+487.8601</f>
        <v>488.71841651754738</v>
      </c>
    </row>
    <row r="46" spans="2:6">
      <c r="B46">
        <v>21</v>
      </c>
      <c r="C46">
        <f t="shared" si="0"/>
        <v>-6.9999999999999993E-3</v>
      </c>
      <c r="D46">
        <f t="shared" si="1"/>
        <v>-5.0999999999999997E-2</v>
      </c>
      <c r="E46" s="1">
        <f>(EXP($I$5*LN(B46)+$I$6*B46))+487.8601</f>
        <v>488.75846251603872</v>
      </c>
      <c r="F46" s="1">
        <f>(EXP($J$5*LN(B46)))+487.8601</f>
        <v>488.7162834249396</v>
      </c>
    </row>
    <row r="47" spans="2:6">
      <c r="B47">
        <v>22</v>
      </c>
      <c r="C47">
        <f t="shared" si="0"/>
        <v>-5.0000000000000044E-3</v>
      </c>
      <c r="D47">
        <f t="shared" si="1"/>
        <v>-5.0999999999999997E-2</v>
      </c>
      <c r="E47" s="1">
        <f>(EXP($I$5*LN(B47)+$I$6*B47))+487.8601</f>
        <v>488.75821147607655</v>
      </c>
      <c r="F47" s="1">
        <f>(EXP($J$5*LN(B47)))+487.8601</f>
        <v>488.71425451971919</v>
      </c>
    </row>
    <row r="48" spans="2:6">
      <c r="B48">
        <v>23</v>
      </c>
      <c r="C48">
        <f t="shared" si="0"/>
        <v>-3.0000000000000027E-3</v>
      </c>
      <c r="D48">
        <f t="shared" si="1"/>
        <v>-5.0999999999999997E-2</v>
      </c>
      <c r="E48" s="1">
        <f>(EXP($I$5*LN(B48)+$I$6*B48))+487.8601</f>
        <v>488.75805150401078</v>
      </c>
      <c r="F48" s="1">
        <f>(EXP($J$5*LN(B48)))+487.8601</f>
        <v>488.71232031064278</v>
      </c>
    </row>
    <row r="49" spans="2:6">
      <c r="B49">
        <v>24</v>
      </c>
      <c r="C49">
        <f t="shared" si="0"/>
        <v>-1.0000000000000009E-3</v>
      </c>
      <c r="D49">
        <f t="shared" si="1"/>
        <v>-5.0999999999999997E-2</v>
      </c>
      <c r="E49" s="1">
        <f>(EXP($I$5*LN(B49)+$I$6*B49))+487.8601</f>
        <v>488.75797480327572</v>
      </c>
      <c r="F49" s="1">
        <f>(EXP($J$5*LN(B49)))+487.8601</f>
        <v>488.71047253814169</v>
      </c>
    </row>
    <row r="50" spans="2:6">
      <c r="B50">
        <v>25</v>
      </c>
      <c r="C50">
        <f t="shared" si="0"/>
        <v>1.0000000000000009E-3</v>
      </c>
      <c r="D50">
        <f t="shared" si="1"/>
        <v>-5.0999999999999997E-2</v>
      </c>
      <c r="E50" s="1">
        <f>(EXP($I$5*LN(B50)+$I$6*B50))+487.8601</f>
        <v>488.75797455390762</v>
      </c>
      <c r="F50" s="1">
        <f>(EXP($J$5*LN(B50)))+487.8601</f>
        <v>488.70870397073224</v>
      </c>
    </row>
    <row r="51" spans="2:6">
      <c r="B51">
        <v>26</v>
      </c>
      <c r="C51">
        <f t="shared" si="0"/>
        <v>3.0000000000000027E-3</v>
      </c>
      <c r="D51">
        <f t="shared" si="1"/>
        <v>-5.0999999999999997E-2</v>
      </c>
      <c r="E51" s="1">
        <f>(EXP($I$5*LN(B51)+$I$6*B51))+487.8601</f>
        <v>488.75804475702381</v>
      </c>
      <c r="F51" s="1">
        <f>(EXP($J$5*LN(B51)))+487.8601</f>
        <v>488.70700824174526</v>
      </c>
    </row>
    <row r="52" spans="2:6">
      <c r="B52">
        <v>27</v>
      </c>
      <c r="C52">
        <f t="shared" si="0"/>
        <v>4.9999999999999975E-3</v>
      </c>
      <c r="D52">
        <f t="shared" si="1"/>
        <v>-5.0999999999999997E-2</v>
      </c>
      <c r="E52" s="1">
        <f>(EXP($I$5*LN(B52)+$I$6*B52))+487.8601</f>
        <v>488.75818010898564</v>
      </c>
      <c r="F52" s="1">
        <f>(EXP($J$5*LN(B52)))+487.8601</f>
        <v>488.70537971716925</v>
      </c>
    </row>
    <row r="53" spans="2:6">
      <c r="B53">
        <v>28</v>
      </c>
      <c r="C53">
        <f t="shared" si="0"/>
        <v>6.9999999999999993E-3</v>
      </c>
      <c r="D53">
        <f t="shared" si="1"/>
        <v>-5.0999999999999997E-2</v>
      </c>
      <c r="E53" s="1">
        <f>(EXP($I$5*LN(B53)+$I$6*B53))+487.8601</f>
        <v>488.75837589870827</v>
      </c>
      <c r="F53" s="1">
        <f>(EXP($J$5*LN(B53)))+487.8601</f>
        <v>488.70381338776201</v>
      </c>
    </row>
    <row r="54" spans="2:6">
      <c r="B54">
        <v>29</v>
      </c>
      <c r="C54">
        <f t="shared" si="0"/>
        <v>9.0000000000000011E-3</v>
      </c>
      <c r="D54">
        <f t="shared" si="1"/>
        <v>-5.0999999999999997E-2</v>
      </c>
      <c r="E54" s="1">
        <f>(EXP($I$5*LN(B54)+$I$6*B54))+487.8601</f>
        <v>488.7586279231985</v>
      </c>
      <c r="F54" s="1">
        <f>(EXP($J$5*LN(B54)))+487.8601</f>
        <v>488.70230478027759</v>
      </c>
    </row>
    <row r="55" spans="2:6">
      <c r="B55">
        <v>30</v>
      </c>
      <c r="C55">
        <f t="shared" si="0"/>
        <v>1.0999999999999996E-2</v>
      </c>
      <c r="D55">
        <f t="shared" si="1"/>
        <v>-5.0999999999999997E-2</v>
      </c>
      <c r="E55" s="1">
        <f>(EXP($I$5*LN(B55)+$I$6*B55))+487.8601</f>
        <v>488.75893241757677</v>
      </c>
      <c r="F55" s="1">
        <f>(EXP($J$5*LN(B55)))+487.8601</f>
        <v>488.70084988388987</v>
      </c>
    </row>
    <row r="56" spans="2:6">
      <c r="B56">
        <v>31</v>
      </c>
      <c r="C56">
        <f t="shared" si="0"/>
        <v>1.2999999999999998E-2</v>
      </c>
      <c r="D56">
        <f t="shared" si="1"/>
        <v>-5.0999999999999997E-2</v>
      </c>
      <c r="E56" s="1">
        <f>(EXP($I$5*LN(B56)+$I$6*B56))+487.8601</f>
        <v>488.75928599670823</v>
      </c>
      <c r="F56" s="1">
        <f>(EXP($J$5*LN(B56)))+487.8601</f>
        <v>488.69944508879701</v>
      </c>
    </row>
    <row r="57" spans="2:6">
      <c r="B57">
        <v>32</v>
      </c>
      <c r="C57">
        <f t="shared" si="0"/>
        <v>1.4999999999999999E-2</v>
      </c>
      <c r="D57">
        <f t="shared" si="1"/>
        <v>-5.0999999999999997E-2</v>
      </c>
      <c r="E57" s="1">
        <f>(EXP($I$5*LN(B57)+$I$6*B57))+487.8601</f>
        <v>488.75968560620908</v>
      </c>
      <c r="F57" s="1">
        <f>(EXP($J$5*LN(B57)))+487.8601</f>
        <v>488.69808713466796</v>
      </c>
    </row>
    <row r="58" spans="2:6">
      <c r="B58">
        <v>33</v>
      </c>
      <c r="C58">
        <f t="shared" si="0"/>
        <v>1.7000000000000001E-2</v>
      </c>
      <c r="D58">
        <f t="shared" si="1"/>
        <v>-5.0999999999999997E-2</v>
      </c>
      <c r="E58" s="1">
        <f>(EXP($I$5*LN(B58)+$I$6*B58))+487.8601</f>
        <v>488.76012848108201</v>
      </c>
      <c r="F58" s="1">
        <f>(EXP($J$5*LN(B58)))+487.8601</f>
        <v>488.69677306709877</v>
      </c>
    </row>
    <row r="59" spans="2:6">
      <c r="B59">
        <v>34</v>
      </c>
      <c r="C59">
        <f t="shared" si="0"/>
        <v>1.9000000000000003E-2</v>
      </c>
      <c r="D59">
        <f t="shared" si="1"/>
        <v>-5.0999999999999997E-2</v>
      </c>
      <c r="E59" s="1">
        <f>(EXP($I$5*LN(B59)+$I$6*B59))+487.8601</f>
        <v>488.76061211059971</v>
      </c>
      <c r="F59" s="1">
        <f>(EXP($J$5*LN(B59)))+487.8601</f>
        <v>488.69550020063269</v>
      </c>
    </row>
    <row r="60" spans="2:6">
      <c r="B60">
        <v>35</v>
      </c>
      <c r="C60">
        <f t="shared" si="0"/>
        <v>2.1000000000000005E-2</v>
      </c>
      <c r="D60">
        <f t="shared" si="1"/>
        <v>-5.0999999999999997E-2</v>
      </c>
      <c r="E60" s="1">
        <f>(EXP($I$5*LN(B60)+$I$6*B60))+487.8601</f>
        <v>488.76113420834048</v>
      </c>
      <c r="F60" s="1">
        <f>(EXP($J$5*LN(B60)))+487.8601</f>
        <v>488.69426608719203</v>
      </c>
    </row>
    <row r="61" spans="2:6">
      <c r="B61">
        <v>36</v>
      </c>
      <c r="C61">
        <f t="shared" si="0"/>
        <v>2.3000000000000007E-2</v>
      </c>
      <c r="D61">
        <f t="shared" si="1"/>
        <v>-5.0999999999999997E-2</v>
      </c>
      <c r="E61" s="1">
        <f>(EXP($I$5*LN(B61)+$I$6*B61))+487.8601</f>
        <v>488.76169268649591</v>
      </c>
      <c r="F61" s="1">
        <f>(EXP($J$5*LN(B61)))+487.8601</f>
        <v>488.69306848900072</v>
      </c>
    </row>
    <row r="62" spans="2:6">
      <c r="B62">
        <v>37</v>
      </c>
      <c r="C62">
        <f t="shared" si="0"/>
        <v>2.4999999999999994E-2</v>
      </c>
      <c r="D62">
        <f t="shared" si="1"/>
        <v>-5.0999999999999997E-2</v>
      </c>
      <c r="E62" s="1">
        <f>(EXP($I$5*LN(B62)+$I$6*B62))+487.8601</f>
        <v>488.76228563374167</v>
      </c>
      <c r="F62" s="1">
        <f>(EXP($J$5*LN(B62)))+487.8601</f>
        <v>488.69190535525252</v>
      </c>
    </row>
    <row r="63" spans="2:6">
      <c r="B63">
        <v>38</v>
      </c>
      <c r="C63">
        <f t="shared" si="0"/>
        <v>2.6999999999999996E-2</v>
      </c>
      <c r="D63">
        <f t="shared" si="1"/>
        <v>-5.0999999999999997E-2</v>
      </c>
      <c r="E63" s="1">
        <f>(EXP($I$5*LN(B63)+$I$6*B63))+487.8601</f>
        <v>488.76291129609581</v>
      </c>
      <c r="F63" s="1">
        <f>(EXP($J$5*LN(B63)))+487.8601</f>
        <v>488.69077480192095</v>
      </c>
    </row>
    <row r="64" spans="2:6">
      <c r="B64">
        <v>39</v>
      </c>
      <c r="C64">
        <f t="shared" si="0"/>
        <v>2.8999999999999998E-2</v>
      </c>
      <c r="D64">
        <f t="shared" si="1"/>
        <v>-5.0999999999999997E-2</v>
      </c>
      <c r="E64" s="1">
        <f>(EXP($I$5*LN(B64)+$I$6*B64))+487.8601</f>
        <v>488.76356806029412</v>
      </c>
      <c r="F64" s="1">
        <f>(EXP($J$5*LN(B64)))+487.8601</f>
        <v>488.68967509421742</v>
      </c>
    </row>
    <row r="65" spans="2:6">
      <c r="B65">
        <v>40</v>
      </c>
      <c r="C65">
        <f t="shared" si="0"/>
        <v>3.1E-2</v>
      </c>
      <c r="D65">
        <f t="shared" si="1"/>
        <v>-5.0999999999999997E-2</v>
      </c>
      <c r="E65" s="1">
        <f>(EXP($I$5*LN(B65)+$I$6*B65))+487.8601</f>
        <v>488.76425443929656</v>
      </c>
      <c r="F65" s="1">
        <f>(EXP($J$5*LN(B65)))+487.8601</f>
        <v>488.68860463129124</v>
      </c>
    </row>
    <row r="66" spans="2:6">
      <c r="B66">
        <v>41</v>
      </c>
      <c r="C66">
        <f t="shared" si="0"/>
        <v>3.3000000000000002E-2</v>
      </c>
      <c r="D66">
        <f t="shared" si="1"/>
        <v>-5.0999999999999997E-2</v>
      </c>
      <c r="E66" s="1">
        <f>(EXP($I$5*LN(B66)+$I$6*B66))+487.8601</f>
        <v>488.7649690596059</v>
      </c>
      <c r="F66" s="1">
        <f>(EXP($J$5*LN(B66)))+487.8601</f>
        <v>488.68756193283787</v>
      </c>
    </row>
    <row r="67" spans="2:6">
      <c r="B67">
        <v>42</v>
      </c>
      <c r="C67">
        <f t="shared" si="0"/>
        <v>3.5000000000000003E-2</v>
      </c>
      <c r="D67">
        <f t="shared" si="1"/>
        <v>-5.0999999999999997E-2</v>
      </c>
      <c r="E67" s="1">
        <f>(EXP($I$5*LN(B67)+$I$6*B67))+487.8601</f>
        <v>488.76571065013354</v>
      </c>
      <c r="F67" s="1">
        <f>(EXP($J$5*LN(B67)))+487.8601</f>
        <v>488.68654562733593</v>
      </c>
    </row>
    <row r="68" spans="2:6">
      <c r="B68">
        <v>43</v>
      </c>
      <c r="C68">
        <f t="shared" si="0"/>
        <v>3.7000000000000005E-2</v>
      </c>
      <c r="D68">
        <f t="shared" si="1"/>
        <v>-5.0999999999999997E-2</v>
      </c>
      <c r="E68" s="1">
        <f>(EXP($I$5*LN(B68)+$I$6*B68))+487.8601</f>
        <v>488.76647803239263</v>
      </c>
      <c r="F68" s="1">
        <f>(EXP($J$5*LN(B68)))+487.8601</f>
        <v>488.68555444168237</v>
      </c>
    </row>
    <row r="69" spans="2:6">
      <c r="B69">
        <v>44</v>
      </c>
      <c r="C69">
        <f t="shared" si="0"/>
        <v>3.8999999999999993E-2</v>
      </c>
      <c r="D69">
        <f t="shared" si="1"/>
        <v>-5.0999999999999997E-2</v>
      </c>
      <c r="E69" s="1">
        <f>(EXP($I$5*LN(B69)+$I$6*B69))+487.8601</f>
        <v>488.76727011183277</v>
      </c>
      <c r="F69" s="1">
        <f>(EXP($J$5*LN(B69)))+487.8601</f>
        <v>488.68458719203011</v>
      </c>
    </row>
    <row r="70" spans="2:6">
      <c r="B70">
        <v>45</v>
      </c>
      <c r="C70">
        <f t="shared" si="0"/>
        <v>4.0999999999999995E-2</v>
      </c>
      <c r="D70">
        <f t="shared" si="1"/>
        <v>-5.0999999999999997E-2</v>
      </c>
      <c r="E70" s="1">
        <f>(EXP($I$5*LN(B70)+$I$6*B70))+487.8601</f>
        <v>488.76808587016086</v>
      </c>
      <c r="F70" s="1">
        <f>(EXP($J$5*LN(B70)))+487.8601</f>
        <v>488.68364277566593</v>
      </c>
    </row>
    <row r="71" spans="2:6">
      <c r="B71">
        <v>46</v>
      </c>
      <c r="C71">
        <f t="shared" si="0"/>
        <v>4.2999999999999997E-2</v>
      </c>
      <c r="D71">
        <f t="shared" si="1"/>
        <v>-5.0999999999999997E-2</v>
      </c>
      <c r="E71" s="1">
        <f>(EXP($I$5*LN(B71)+$I$6*B71))+487.8601</f>
        <v>488.76892435851772</v>
      </c>
      <c r="F71" s="1">
        <f>(EXP($J$5*LN(B71)))+487.8601</f>
        <v>488.68272016378944</v>
      </c>
    </row>
    <row r="72" spans="2:6">
      <c r="B72">
        <v>47</v>
      </c>
      <c r="C72">
        <f t="shared" si="0"/>
        <v>4.4999999999999998E-2</v>
      </c>
      <c r="D72">
        <f t="shared" si="1"/>
        <v>-5.0999999999999997E-2</v>
      </c>
      <c r="E72" s="1">
        <f>(EXP($I$5*LN(B72)+$I$6*B72))+487.8601</f>
        <v>488.76978469139732</v>
      </c>
      <c r="F72" s="1">
        <f>(EXP($J$5*LN(B72)))+487.8601</f>
        <v>488.68181839507605</v>
      </c>
    </row>
    <row r="73" spans="2:6">
      <c r="B73">
        <v>48</v>
      </c>
      <c r="C73">
        <f t="shared" si="0"/>
        <v>4.7E-2</v>
      </c>
      <c r="D73">
        <f t="shared" si="1"/>
        <v>-5.0999999999999997E-2</v>
      </c>
      <c r="E73" s="1">
        <f>(EXP($I$5*LN(B73)+$I$6*B73))+487.8601</f>
        <v>488.77066604121489</v>
      </c>
      <c r="F73" s="1">
        <f>(EXP($J$5*LN(B73)))+487.8601</f>
        <v>488.68093656992471</v>
      </c>
    </row>
    <row r="74" spans="2:6">
      <c r="B74">
        <v>49</v>
      </c>
      <c r="C74">
        <f t="shared" si="0"/>
        <v>4.9000000000000002E-2</v>
      </c>
      <c r="D74">
        <f t="shared" si="1"/>
        <v>-5.0999999999999997E-2</v>
      </c>
      <c r="E74" s="1">
        <f>(EXP($I$5*LN(B74)+$I$6*B74))+487.8601</f>
        <v>488.771567633443</v>
      </c>
      <c r="F74" s="1">
        <f>(EXP($J$5*LN(B74)))+487.8601</f>
        <v>488.6800738453037</v>
      </c>
    </row>
    <row r="75" spans="2:6">
      <c r="B75">
        <v>50</v>
      </c>
      <c r="C75">
        <f t="shared" si="0"/>
        <v>5.1000000000000004E-2</v>
      </c>
      <c r="D75">
        <f t="shared" si="1"/>
        <v>-5.0999999999999997E-2</v>
      </c>
      <c r="E75" s="1">
        <f>(EXP($I$5*LN(B75)+$I$6*B75))+487.8601</f>
        <v>488.77248874224495</v>
      </c>
      <c r="F75" s="1">
        <f>(EXP($J$5*LN(B75)))+487.8601</f>
        <v>488.67922943012309</v>
      </c>
    </row>
    <row r="76" spans="2:6">
      <c r="B76">
        <v>51</v>
      </c>
      <c r="C76">
        <f t="shared" si="0"/>
        <v>5.3000000000000005E-2</v>
      </c>
      <c r="D76">
        <f t="shared" si="1"/>
        <v>-5.0999999999999997E-2</v>
      </c>
      <c r="E76" s="1">
        <f>(EXP($I$5*LN(B76)+$I$6*B76))+487.8601</f>
        <v>488.77342868654682</v>
      </c>
      <c r="F76" s="1">
        <f>(EXP($J$5*LN(B76)))+487.8601</f>
        <v>488.67840258106946</v>
      </c>
    </row>
    <row r="77" spans="2:6">
      <c r="B77">
        <v>52</v>
      </c>
      <c r="C77">
        <f t="shared" si="0"/>
        <v>5.5000000000000007E-2</v>
      </c>
      <c r="D77">
        <f t="shared" si="1"/>
        <v>-5.0999999999999997E-2</v>
      </c>
      <c r="E77" s="1">
        <f>(EXP($I$5*LN(B77)+$I$6*B77))+487.8601</f>
        <v>488.77438682649591</v>
      </c>
      <c r="F77" s="1">
        <f>(EXP($J$5*LN(B77)))+487.8601</f>
        <v>488.67759259884883</v>
      </c>
    </row>
    <row r="78" spans="2:6">
      <c r="B78">
        <v>53</v>
      </c>
      <c r="C78">
        <f t="shared" si="0"/>
        <v>5.6999999999999995E-2</v>
      </c>
      <c r="D78">
        <f t="shared" si="1"/>
        <v>-5.0999999999999997E-2</v>
      </c>
      <c r="E78" s="1">
        <f>(EXP($I$5*LN(B78)+$I$6*B78))+487.8601</f>
        <v>488.77536256026121</v>
      </c>
      <c r="F78" s="1">
        <f>(EXP($J$5*LN(B78)))+487.8601</f>
        <v>488.67679882479138</v>
      </c>
    </row>
    <row r="79" spans="2:6">
      <c r="B79">
        <v>54</v>
      </c>
      <c r="C79">
        <f t="shared" si="0"/>
        <v>5.8999999999999997E-2</v>
      </c>
      <c r="D79">
        <f t="shared" si="1"/>
        <v>-5.0999999999999997E-2</v>
      </c>
      <c r="E79" s="1">
        <f>(EXP($I$5*LN(B79)+$I$6*B79))+487.8601</f>
        <v>488.77635532113698</v>
      </c>
      <c r="F79" s="1">
        <f>(EXP($J$5*LN(B79)))+487.8601</f>
        <v>488.67602063777645</v>
      </c>
    </row>
    <row r="80" spans="2:6">
      <c r="B80">
        <v>55</v>
      </c>
      <c r="C80">
        <f t="shared" si="0"/>
        <v>6.0999999999999999E-2</v>
      </c>
      <c r="D80">
        <f t="shared" si="1"/>
        <v>-5.0999999999999997E-2</v>
      </c>
      <c r="E80" s="1">
        <f>(EXP($I$5*LN(B80)+$I$6*B80))+487.8601</f>
        <v>488.77736457491591</v>
      </c>
      <c r="F80" s="1">
        <f>(EXP($J$5*LN(B80)))+487.8601</f>
        <v>488.67525745144218</v>
      </c>
    </row>
    <row r="81" spans="2:6">
      <c r="B81">
        <v>56</v>
      </c>
      <c r="C81">
        <f t="shared" si="0"/>
        <v>6.3E-2</v>
      </c>
      <c r="D81">
        <f t="shared" si="1"/>
        <v>-5.0999999999999997E-2</v>
      </c>
      <c r="E81" s="1">
        <f>(EXP($I$5*LN(B81)+$I$6*B81))+487.8601</f>
        <v>488.77838981750216</v>
      </c>
      <c r="F81" s="1">
        <f>(EXP($J$5*LN(B81)))+487.8601</f>
        <v>488.67450871164948</v>
      </c>
    </row>
    <row r="82" spans="2:6">
      <c r="B82">
        <v>57</v>
      </c>
      <c r="C82">
        <f t="shared" si="0"/>
        <v>6.5000000000000002E-2</v>
      </c>
      <c r="D82">
        <f t="shared" si="1"/>
        <v>-5.0999999999999997E-2</v>
      </c>
      <c r="E82" s="1">
        <f>(EXP($I$5*LN(B82)+$I$6*B82))+487.8601</f>
        <v>488.77943057273859</v>
      </c>
      <c r="F82" s="1">
        <f>(EXP($J$5*LN(B82)))+487.8601</f>
        <v>488.67377389417243</v>
      </c>
    </row>
    <row r="83" spans="2:6">
      <c r="B83">
        <v>58</v>
      </c>
      <c r="C83">
        <f t="shared" si="0"/>
        <v>6.7000000000000004E-2</v>
      </c>
      <c r="D83">
        <f t="shared" si="1"/>
        <v>-5.0999999999999997E-2</v>
      </c>
      <c r="E83" s="1">
        <f>(EXP($I$5*LN(B83)+$I$6*B83))+487.8601</f>
        <v>488.78048639042578</v>
      </c>
      <c r="F83" s="1">
        <f>(EXP($J$5*LN(B83)))+487.8601</f>
        <v>488.6730525025913</v>
      </c>
    </row>
    <row r="84" spans="2:6">
      <c r="B84">
        <v>59</v>
      </c>
      <c r="C84">
        <f t="shared" si="0"/>
        <v>6.9000000000000006E-2</v>
      </c>
      <c r="D84">
        <f t="shared" si="1"/>
        <v>-5.0999999999999997E-2</v>
      </c>
      <c r="E84" s="1">
        <f>(EXP($I$5*LN(B84)+$I$6*B84))+487.8601</f>
        <v>488.78155684451241</v>
      </c>
      <c r="F84" s="1">
        <f>(EXP($J$5*LN(B84)))+487.8601</f>
        <v>488.67234406636788</v>
      </c>
    </row>
    <row r="85" spans="2:6">
      <c r="B85">
        <v>60</v>
      </c>
      <c r="C85">
        <f t="shared" si="0"/>
        <v>7.0999999999999994E-2</v>
      </c>
      <c r="D85">
        <f t="shared" si="1"/>
        <v>-5.0999999999999997E-2</v>
      </c>
      <c r="E85" s="1">
        <f>(EXP($I$5*LN(B85)+$I$6*B85))+487.8601</f>
        <v>488.78264153144073</v>
      </c>
      <c r="F85" s="1">
        <f>(EXP($J$5*LN(B85)))+487.8601</f>
        <v>488.67164813908369</v>
      </c>
    </row>
    <row r="86" spans="2:6">
      <c r="B86">
        <v>61</v>
      </c>
      <c r="C86">
        <f t="shared" si="0"/>
        <v>7.2999999999999995E-2</v>
      </c>
      <c r="D86">
        <f t="shared" si="1"/>
        <v>-5.0999999999999997E-2</v>
      </c>
      <c r="E86" s="1">
        <f>(EXP($I$5*LN(B86)+$I$6*B86))+487.8601</f>
        <v>488.78374006862958</v>
      </c>
      <c r="F86" s="1">
        <f>(EXP($J$5*LN(B86)))+487.8601</f>
        <v>488.67096429682556</v>
      </c>
    </row>
    <row r="87" spans="2:6">
      <c r="B87">
        <v>62</v>
      </c>
      <c r="C87">
        <f t="shared" si="0"/>
        <v>7.4999999999999997E-2</v>
      </c>
      <c r="D87">
        <f t="shared" si="1"/>
        <v>-5.0999999999999997E-2</v>
      </c>
      <c r="E87" s="1">
        <f>(EXP($I$5*LN(B87)+$I$6*B87))+487.8601</f>
        <v>488.78485209308371</v>
      </c>
      <c r="F87" s="1">
        <f>(EXP($J$5*LN(B87)))+487.8601</f>
        <v>488.67029213670384</v>
      </c>
    </row>
    <row r="88" spans="2:6">
      <c r="B88">
        <v>63</v>
      </c>
      <c r="C88">
        <f t="shared" si="0"/>
        <v>7.6999999999999999E-2</v>
      </c>
      <c r="D88">
        <f t="shared" si="1"/>
        <v>-5.0999999999999997E-2</v>
      </c>
      <c r="E88" s="1">
        <f>(EXP($I$5*LN(B88)+$I$6*B88))+487.8601</f>
        <v>488.78597726011503</v>
      </c>
      <c r="F88" s="1">
        <f>(EXP($J$5*LN(B88)))+487.8601</f>
        <v>488.66963127548968</v>
      </c>
    </row>
    <row r="89" spans="2:6">
      <c r="B89">
        <v>64</v>
      </c>
      <c r="C89">
        <f t="shared" si="0"/>
        <v>7.9000000000000001E-2</v>
      </c>
      <c r="D89">
        <f t="shared" si="1"/>
        <v>-5.0999999999999997E-2</v>
      </c>
      <c r="E89" s="1">
        <f>(EXP($I$5*LN(B89)+$I$6*B89))+487.8601</f>
        <v>488.78711524216675</v>
      </c>
      <c r="F89" s="1">
        <f>(EXP($J$5*LN(B89)))+487.8601</f>
        <v>488.66898134836174</v>
      </c>
    </row>
    <row r="90" spans="2:6">
      <c r="B90">
        <v>65</v>
      </c>
      <c r="C90">
        <f t="shared" si="0"/>
        <v>8.1000000000000003E-2</v>
      </c>
      <c r="D90">
        <f t="shared" si="1"/>
        <v>-5.0999999999999997E-2</v>
      </c>
      <c r="E90" s="1">
        <f>(EXP($I$5*LN(B90)+$I$6*B90))+487.8601</f>
        <v>488.78826572772971</v>
      </c>
      <c r="F90" s="1">
        <f>(EXP($J$5*LN(B90)))+487.8601</f>
        <v>488.66834200774986</v>
      </c>
    </row>
    <row r="91" spans="2:6">
      <c r="B91">
        <v>66</v>
      </c>
      <c r="C91">
        <f t="shared" ref="C91:C154" si="2">$I$5+$I$6*B91</f>
        <v>8.3000000000000004E-2</v>
      </c>
      <c r="D91">
        <f t="shared" ref="D91:D154" si="3">$J$5+$J$6*B91</f>
        <v>-5.0999999999999997E-2</v>
      </c>
      <c r="E91" s="1">
        <f>(EXP($I$5*LN(B91)+$I$6*B91))+487.8601</f>
        <v>488.78942842034252</v>
      </c>
      <c r="F91" s="1">
        <f>(EXP($J$5*LN(B91)))+487.8601</f>
        <v>488.66771292226878</v>
      </c>
    </row>
    <row r="92" spans="2:6">
      <c r="B92">
        <v>67</v>
      </c>
      <c r="C92">
        <f t="shared" si="2"/>
        <v>8.5000000000000006E-2</v>
      </c>
      <c r="D92">
        <f t="shared" si="3"/>
        <v>-5.0999999999999997E-2</v>
      </c>
      <c r="E92" s="1">
        <f>(EXP($I$5*LN(B92)+$I$6*B92))+487.8601</f>
        <v>488.7906030376684</v>
      </c>
      <c r="F92" s="1">
        <f>(EXP($J$5*LN(B92)))+487.8601</f>
        <v>488.66709377573244</v>
      </c>
    </row>
    <row r="93" spans="2:6">
      <c r="B93">
        <v>68</v>
      </c>
      <c r="C93">
        <f t="shared" si="2"/>
        <v>8.7000000000000008E-2</v>
      </c>
      <c r="D93">
        <f t="shared" si="3"/>
        <v>-5.0999999999999997E-2</v>
      </c>
      <c r="E93" s="1">
        <f>(EXP($I$5*LN(B93)+$I$6*B93))+487.8601</f>
        <v>488.79178931064126</v>
      </c>
      <c r="F93" s="1">
        <f>(EXP($J$5*LN(B93)))+487.8601</f>
        <v>488.66648426624204</v>
      </c>
    </row>
    <row r="94" spans="2:6">
      <c r="B94">
        <v>69</v>
      </c>
      <c r="C94">
        <f t="shared" si="2"/>
        <v>8.900000000000001E-2</v>
      </c>
      <c r="D94">
        <f t="shared" si="3"/>
        <v>-5.0999999999999997E-2</v>
      </c>
      <c r="E94" s="1">
        <f>(EXP($I$5*LN(B94)+$I$6*B94))+487.8601</f>
        <v>488.79298698267473</v>
      </c>
      <c r="F94" s="1">
        <f>(EXP($J$5*LN(B94)))+487.8601</f>
        <v>488.66588410534115</v>
      </c>
    </row>
    <row r="95" spans="2:6">
      <c r="B95">
        <v>70</v>
      </c>
      <c r="C95">
        <f t="shared" si="2"/>
        <v>9.1000000000000011E-2</v>
      </c>
      <c r="D95">
        <f t="shared" si="3"/>
        <v>-5.0999999999999997E-2</v>
      </c>
      <c r="E95" s="1">
        <f>(EXP($I$5*LN(B95)+$I$6*B95))+487.8601</f>
        <v>488.7941958089296</v>
      </c>
      <c r="F95" s="1">
        <f>(EXP($J$5*LN(B95)))+487.8601</f>
        <v>488.66529301723278</v>
      </c>
    </row>
    <row r="96" spans="2:6">
      <c r="B96">
        <v>71</v>
      </c>
      <c r="C96">
        <f t="shared" si="2"/>
        <v>9.3000000000000013E-2</v>
      </c>
      <c r="D96">
        <f t="shared" si="3"/>
        <v>-5.0999999999999997E-2</v>
      </c>
      <c r="E96" s="1">
        <f>(EXP($I$5*LN(B96)+$I$6*B96))+487.8601</f>
        <v>488.79541555563361</v>
      </c>
      <c r="F96" s="1">
        <f>(EXP($J$5*LN(B96)))+487.8601</f>
        <v>488.66471073805189</v>
      </c>
    </row>
    <row r="97" spans="2:6">
      <c r="B97">
        <v>72</v>
      </c>
      <c r="C97">
        <f t="shared" si="2"/>
        <v>9.5000000000000015E-2</v>
      </c>
      <c r="D97">
        <f t="shared" si="3"/>
        <v>-5.0999999999999997E-2</v>
      </c>
      <c r="E97" s="1">
        <f>(EXP($I$5*LN(B97)+$I$6*B97))+487.8601</f>
        <v>488.79664599944948</v>
      </c>
      <c r="F97" s="1">
        <f>(EXP($J$5*LN(B97)))+487.8601</f>
        <v>488.66413701518962</v>
      </c>
    </row>
    <row r="98" spans="2:6">
      <c r="B98">
        <v>73</v>
      </c>
      <c r="C98">
        <f t="shared" si="2"/>
        <v>9.6999999999999989E-2</v>
      </c>
      <c r="D98">
        <f t="shared" si="3"/>
        <v>-5.0999999999999997E-2</v>
      </c>
      <c r="E98" s="1">
        <f>(EXP($I$5*LN(B98)+$I$6*B98))+487.8601</f>
        <v>488.79788692688749</v>
      </c>
      <c r="F98" s="1">
        <f>(EXP($J$5*LN(B98)))+487.8601</f>
        <v>488.66357160666456</v>
      </c>
    </row>
    <row r="99" spans="2:6">
      <c r="B99">
        <v>74</v>
      </c>
      <c r="C99">
        <f t="shared" si="2"/>
        <v>9.8999999999999991E-2</v>
      </c>
      <c r="D99">
        <f t="shared" si="3"/>
        <v>-5.0999999999999997E-2</v>
      </c>
      <c r="E99" s="1">
        <f>(EXP($I$5*LN(B99)+$I$6*B99))+487.8601</f>
        <v>488.79913813375856</v>
      </c>
      <c r="F99" s="1">
        <f>(EXP($J$5*LN(B99)))+487.8601</f>
        <v>488.66301428053697</v>
      </c>
    </row>
    <row r="100" spans="2:6">
      <c r="B100">
        <v>75</v>
      </c>
      <c r="C100">
        <f t="shared" si="2"/>
        <v>0.10099999999999999</v>
      </c>
      <c r="D100">
        <f t="shared" si="3"/>
        <v>-5.0999999999999997E-2</v>
      </c>
      <c r="E100" s="1">
        <f>(EXP($I$5*LN(B100)+$I$6*B100))+487.8601</f>
        <v>488.80039942466431</v>
      </c>
      <c r="F100" s="1">
        <f>(EXP($J$5*LN(B100)))+487.8601</f>
        <v>488.6624648143632</v>
      </c>
    </row>
    <row r="101" spans="2:6">
      <c r="B101">
        <v>76</v>
      </c>
      <c r="C101">
        <f t="shared" si="2"/>
        <v>0.10299999999999999</v>
      </c>
      <c r="D101">
        <f t="shared" si="3"/>
        <v>-5.0999999999999997E-2</v>
      </c>
      <c r="E101" s="1">
        <f>(EXP($I$5*LN(B101)+$I$6*B101))+487.8601</f>
        <v>488.80167061252189</v>
      </c>
      <c r="F101" s="1">
        <f>(EXP($J$5*LN(B101)))+487.8601</f>
        <v>488.66192299468617</v>
      </c>
    </row>
    <row r="102" spans="2:6">
      <c r="B102">
        <v>77</v>
      </c>
      <c r="C102">
        <f t="shared" si="2"/>
        <v>0.105</v>
      </c>
      <c r="D102">
        <f t="shared" si="3"/>
        <v>-5.0999999999999997E-2</v>
      </c>
      <c r="E102" s="1">
        <f>(EXP($I$5*LN(B102)+$I$6*B102))+487.8601</f>
        <v>488.80295151812015</v>
      </c>
      <c r="F102" s="1">
        <f>(EXP($J$5*LN(B102)))+487.8601</f>
        <v>488.66138861655952</v>
      </c>
    </row>
    <row r="103" spans="2:6">
      <c r="B103">
        <v>78</v>
      </c>
      <c r="C103">
        <f t="shared" si="2"/>
        <v>0.107</v>
      </c>
      <c r="D103">
        <f t="shared" si="3"/>
        <v>-5.0999999999999997E-2</v>
      </c>
      <c r="E103" s="1">
        <f>(EXP($I$5*LN(B103)+$I$6*B103))+487.8601</f>
        <v>488.80424196970489</v>
      </c>
      <c r="F103" s="1">
        <f>(EXP($J$5*LN(B103)))+487.8601</f>
        <v>488.66086148310291</v>
      </c>
    </row>
    <row r="104" spans="2:6">
      <c r="B104">
        <v>79</v>
      </c>
      <c r="C104">
        <f t="shared" si="2"/>
        <v>0.109</v>
      </c>
      <c r="D104">
        <f t="shared" si="3"/>
        <v>-5.0999999999999997E-2</v>
      </c>
      <c r="E104" s="1">
        <f>(EXP($I$5*LN(B104)+$I$6*B104))+487.8601</f>
        <v>488.80554180259077</v>
      </c>
      <c r="F104" s="1">
        <f>(EXP($J$5*LN(B104)))+487.8601</f>
        <v>488.66034140508611</v>
      </c>
    </row>
    <row r="105" spans="2:6">
      <c r="B105">
        <v>80</v>
      </c>
      <c r="C105">
        <f t="shared" si="2"/>
        <v>0.111</v>
      </c>
      <c r="D105">
        <f t="shared" si="3"/>
        <v>-5.0999999999999997E-2</v>
      </c>
      <c r="E105" s="1">
        <f>(EXP($I$5*LN(B105)+$I$6*B105))+487.8601</f>
        <v>488.80685085879844</v>
      </c>
      <c r="F105" s="1">
        <f>(EXP($J$5*LN(B105)))+487.8601</f>
        <v>488.65982820053898</v>
      </c>
    </row>
    <row r="106" spans="2:6">
      <c r="B106">
        <v>81</v>
      </c>
      <c r="C106">
        <f t="shared" si="2"/>
        <v>0.113</v>
      </c>
      <c r="D106">
        <f t="shared" si="3"/>
        <v>-5.0999999999999997E-2</v>
      </c>
      <c r="E106" s="1">
        <f>(EXP($I$5*LN(B106)+$I$6*B106))+487.8601</f>
        <v>488.80816898671446</v>
      </c>
      <c r="F106" s="1">
        <f>(EXP($J$5*LN(B106)))+487.8601</f>
        <v>488.65932169438622</v>
      </c>
    </row>
    <row r="107" spans="2:6">
      <c r="B107">
        <v>82</v>
      </c>
      <c r="C107">
        <f t="shared" si="2"/>
        <v>0.115</v>
      </c>
      <c r="D107">
        <f t="shared" si="3"/>
        <v>-5.0999999999999997E-2</v>
      </c>
      <c r="E107" s="1">
        <f>(EXP($I$5*LN(B107)+$I$6*B107))+487.8601</f>
        <v>488.80949604077193</v>
      </c>
      <c r="F107" s="1">
        <f>(EXP($J$5*LN(B107)))+487.8601</f>
        <v>488.65882171810506</v>
      </c>
    </row>
    <row r="108" spans="2:6">
      <c r="B108">
        <v>83</v>
      </c>
      <c r="C108">
        <f t="shared" si="2"/>
        <v>0.11700000000000001</v>
      </c>
      <c r="D108">
        <f t="shared" si="3"/>
        <v>-5.0999999999999997E-2</v>
      </c>
      <c r="E108" s="1">
        <f>(EXP($I$5*LN(B108)+$I$6*B108))+487.8601</f>
        <v>488.81083188115156</v>
      </c>
      <c r="F108" s="1">
        <f>(EXP($J$5*LN(B108)))+487.8601</f>
        <v>488.65832810940316</v>
      </c>
    </row>
    <row r="109" spans="2:6">
      <c r="B109">
        <v>84</v>
      </c>
      <c r="C109">
        <f t="shared" si="2"/>
        <v>0.11900000000000001</v>
      </c>
      <c r="D109">
        <f t="shared" si="3"/>
        <v>-5.0999999999999997E-2</v>
      </c>
      <c r="E109" s="1">
        <f>(EXP($I$5*LN(B109)+$I$6*B109))+487.8601</f>
        <v>488.81217637350051</v>
      </c>
      <c r="F109" s="1">
        <f>(EXP($J$5*LN(B109)))+487.8601</f>
        <v>488.65784071191683</v>
      </c>
    </row>
    <row r="110" spans="2:6">
      <c r="B110">
        <v>85</v>
      </c>
      <c r="C110">
        <f t="shared" si="2"/>
        <v>0.12100000000000001</v>
      </c>
      <c r="D110">
        <f t="shared" si="3"/>
        <v>-5.0999999999999997E-2</v>
      </c>
      <c r="E110" s="1">
        <f>(EXP($I$5*LN(B110)+$I$6*B110))+487.8601</f>
        <v>488.81352938866792</v>
      </c>
      <c r="F110" s="1">
        <f>(EXP($J$5*LN(B110)))+487.8601</f>
        <v>488.65735937492661</v>
      </c>
    </row>
    <row r="111" spans="2:6">
      <c r="B111">
        <v>86</v>
      </c>
      <c r="C111">
        <f t="shared" si="2"/>
        <v>0.12300000000000001</v>
      </c>
      <c r="D111">
        <f t="shared" si="3"/>
        <v>-5.0999999999999997E-2</v>
      </c>
      <c r="E111" s="1">
        <f>(EXP($I$5*LN(B111)+$I$6*B111))+487.8601</f>
        <v>488.81489080245689</v>
      </c>
      <c r="F111" s="1">
        <f>(EXP($J$5*LN(B111)))+487.8601</f>
        <v>488.6568839530899</v>
      </c>
    </row>
    <row r="112" spans="2:6">
      <c r="B112">
        <v>87</v>
      </c>
      <c r="C112">
        <f t="shared" si="2"/>
        <v>0.125</v>
      </c>
      <c r="D112">
        <f t="shared" si="3"/>
        <v>-5.0999999999999997E-2</v>
      </c>
      <c r="E112" s="1">
        <f>(EXP($I$5*LN(B112)+$I$6*B112))+487.8601</f>
        <v>488.81626049539017</v>
      </c>
      <c r="F112" s="1">
        <f>(EXP($J$5*LN(B112)))+487.8601</f>
        <v>488.65641430618939</v>
      </c>
    </row>
    <row r="113" spans="2:6">
      <c r="B113">
        <v>88</v>
      </c>
      <c r="C113">
        <f t="shared" si="2"/>
        <v>0.127</v>
      </c>
      <c r="D113">
        <f t="shared" si="3"/>
        <v>-5.0999999999999997E-2</v>
      </c>
      <c r="E113" s="1">
        <f>(EXP($I$5*LN(B113)+$I$6*B113))+487.8601</f>
        <v>488.81763835249023</v>
      </c>
      <c r="F113" s="1">
        <f>(EXP($J$5*LN(B113)))+487.8601</f>
        <v>488.65595029889573</v>
      </c>
    </row>
    <row r="114" spans="2:6">
      <c r="B114">
        <v>89</v>
      </c>
      <c r="C114">
        <f t="shared" si="2"/>
        <v>0.129</v>
      </c>
      <c r="D114">
        <f t="shared" si="3"/>
        <v>-5.0999999999999997E-2</v>
      </c>
      <c r="E114" s="1">
        <f>(EXP($I$5*LN(B114)+$I$6*B114))+487.8601</f>
        <v>488.81902426307136</v>
      </c>
      <c r="F114" s="1">
        <f>(EXP($J$5*LN(B114)))+487.8601</f>
        <v>488.65549180054381</v>
      </c>
    </row>
    <row r="115" spans="2:6">
      <c r="B115">
        <v>90</v>
      </c>
      <c r="C115">
        <f t="shared" si="2"/>
        <v>0.13100000000000001</v>
      </c>
      <c r="D115">
        <f t="shared" si="3"/>
        <v>-5.0999999999999997E-2</v>
      </c>
      <c r="E115" s="1">
        <f>(EXP($I$5*LN(B115)+$I$6*B115))+487.8601</f>
        <v>488.82041812054416</v>
      </c>
      <c r="F115" s="1">
        <f>(EXP($J$5*LN(B115)))+487.8601</f>
        <v>488.65503868492169</v>
      </c>
    </row>
    <row r="116" spans="2:6">
      <c r="B116">
        <v>91</v>
      </c>
      <c r="C116">
        <f t="shared" si="2"/>
        <v>0.13300000000000001</v>
      </c>
      <c r="D116">
        <f t="shared" si="3"/>
        <v>-5.0999999999999997E-2</v>
      </c>
      <c r="E116" s="1">
        <f>(EXP($I$5*LN(B116)+$I$6*B116))+487.8601</f>
        <v>488.82181982223034</v>
      </c>
      <c r="F116" s="1">
        <f>(EXP($J$5*LN(B116)))+487.8601</f>
        <v>488.65459083007136</v>
      </c>
    </row>
    <row r="117" spans="2:6">
      <c r="B117">
        <v>92</v>
      </c>
      <c r="C117">
        <f t="shared" si="2"/>
        <v>0.13500000000000001</v>
      </c>
      <c r="D117">
        <f t="shared" si="3"/>
        <v>-5.0999999999999997E-2</v>
      </c>
      <c r="E117" s="1">
        <f>(EXP($I$5*LN(B117)+$I$6*B117))+487.8601</f>
        <v>488.82322926918846</v>
      </c>
      <c r="F117" s="1">
        <f>(EXP($J$5*LN(B117)))+487.8601</f>
        <v>488.65414811810052</v>
      </c>
    </row>
    <row r="118" spans="2:6">
      <c r="B118">
        <v>93</v>
      </c>
      <c r="C118">
        <f t="shared" si="2"/>
        <v>0.13700000000000001</v>
      </c>
      <c r="D118">
        <f t="shared" si="3"/>
        <v>-5.0999999999999997E-2</v>
      </c>
      <c r="E118" s="1">
        <f>(EXP($I$5*LN(B118)+$I$6*B118))+487.8601</f>
        <v>488.82464636604902</v>
      </c>
      <c r="F118" s="1">
        <f>(EXP($J$5*LN(B118)))+487.8601</f>
        <v>488.65371043500443</v>
      </c>
    </row>
    <row r="119" spans="2:6">
      <c r="B119">
        <v>94</v>
      </c>
      <c r="C119">
        <f t="shared" si="2"/>
        <v>0.13900000000000001</v>
      </c>
      <c r="D119">
        <f t="shared" si="3"/>
        <v>-5.0999999999999997E-2</v>
      </c>
      <c r="E119" s="1">
        <f>(EXP($I$5*LN(B119)+$I$6*B119))+487.8601</f>
        <v>488.82607102085814</v>
      </c>
      <c r="F119" s="1">
        <f>(EXP($J$5*LN(B119)))+487.8601</f>
        <v>488.65327767049746</v>
      </c>
    </row>
    <row r="120" spans="2:6">
      <c r="B120">
        <v>95</v>
      </c>
      <c r="C120">
        <f t="shared" si="2"/>
        <v>0.14100000000000001</v>
      </c>
      <c r="D120">
        <f t="shared" si="3"/>
        <v>-5.0999999999999997E-2</v>
      </c>
      <c r="E120" s="1">
        <f>(EXP($I$5*LN(B120)+$I$6*B120))+487.8601</f>
        <v>488.8275031449304</v>
      </c>
      <c r="F120" s="1">
        <f>(EXP($J$5*LN(B120)))+487.8601</f>
        <v>488.652849717854</v>
      </c>
    </row>
    <row r="121" spans="2:6">
      <c r="B121">
        <v>96</v>
      </c>
      <c r="C121">
        <f t="shared" si="2"/>
        <v>0.14300000000000002</v>
      </c>
      <c r="D121">
        <f t="shared" si="3"/>
        <v>-5.0999999999999997E-2</v>
      </c>
      <c r="E121" s="1">
        <f>(EXP($I$5*LN(B121)+$I$6*B121))+487.8601</f>
        <v>488.82894265270892</v>
      </c>
      <c r="F121" s="1">
        <f>(EXP($J$5*LN(B121)))+487.8601</f>
        <v>488.65242647375715</v>
      </c>
    </row>
    <row r="122" spans="2:6">
      <c r="B122">
        <v>97</v>
      </c>
      <c r="C122">
        <f t="shared" si="2"/>
        <v>0.14500000000000002</v>
      </c>
      <c r="D122">
        <f t="shared" si="3"/>
        <v>-5.0999999999999997E-2</v>
      </c>
      <c r="E122" s="1">
        <f>(EXP($I$5*LN(B122)+$I$6*B122))+487.8601</f>
        <v>488.83038946163299</v>
      </c>
      <c r="F122" s="1">
        <f>(EXP($J$5*LN(B122)))+487.8601</f>
        <v>488.65200783815578</v>
      </c>
    </row>
    <row r="123" spans="2:6">
      <c r="B123">
        <v>98</v>
      </c>
      <c r="C123">
        <f t="shared" si="2"/>
        <v>0.14700000000000002</v>
      </c>
      <c r="D123">
        <f t="shared" si="3"/>
        <v>-5.0999999999999997E-2</v>
      </c>
      <c r="E123" s="1">
        <f>(EXP($I$5*LN(B123)+$I$6*B123))+487.8601</f>
        <v>488.83184349201275</v>
      </c>
      <c r="F123" s="1">
        <f>(EXP($J$5*LN(B123)))+487.8601</f>
        <v>488.65159371412892</v>
      </c>
    </row>
    <row r="124" spans="2:6">
      <c r="B124">
        <v>99</v>
      </c>
      <c r="C124">
        <f t="shared" si="2"/>
        <v>0.14900000000000002</v>
      </c>
      <c r="D124">
        <f t="shared" si="3"/>
        <v>-5.0999999999999997E-2</v>
      </c>
      <c r="E124" s="1">
        <f>(EXP($I$5*LN(B124)+$I$6*B124))+487.8601</f>
        <v>488.83330466691018</v>
      </c>
      <c r="F124" s="1">
        <f>(EXP($J$5*LN(B124)))+487.8601</f>
        <v>488.65118400775702</v>
      </c>
    </row>
    <row r="125" spans="2:6">
      <c r="B125">
        <v>100</v>
      </c>
      <c r="C125">
        <f t="shared" si="2"/>
        <v>0.15100000000000002</v>
      </c>
      <c r="D125">
        <f t="shared" si="3"/>
        <v>-5.0999999999999997E-2</v>
      </c>
      <c r="E125" s="1">
        <f>(EXP($I$5*LN(B125)+$I$6*B125))+487.8601</f>
        <v>488.83477291202627</v>
      </c>
      <c r="F125" s="1">
        <f>(EXP($J$5*LN(B125)))+487.8601</f>
        <v>488.65077862799984</v>
      </c>
    </row>
    <row r="126" spans="2:6">
      <c r="B126">
        <v>101</v>
      </c>
      <c r="C126">
        <f t="shared" si="2"/>
        <v>0.15300000000000002</v>
      </c>
      <c r="D126">
        <f t="shared" si="3"/>
        <v>-5.0999999999999997E-2</v>
      </c>
      <c r="E126" s="1">
        <f>(EXP($I$5*LN(B126)+$I$6*B126))+487.8601</f>
        <v>488.83624815559375</v>
      </c>
      <c r="F126" s="1">
        <f>(EXP($J$5*LN(B126)))+487.8601</f>
        <v>488.65037748658011</v>
      </c>
    </row>
    <row r="127" spans="2:6">
      <c r="B127">
        <v>102</v>
      </c>
      <c r="C127">
        <f t="shared" si="2"/>
        <v>0.15500000000000003</v>
      </c>
      <c r="D127">
        <f t="shared" si="3"/>
        <v>-5.0999999999999997E-2</v>
      </c>
      <c r="E127" s="1">
        <f>(EXP($I$5*LN(B127)+$I$6*B127))+487.8601</f>
        <v>488.83773032827548</v>
      </c>
      <c r="F127" s="1">
        <f>(EXP($J$5*LN(B127)))+487.8601</f>
        <v>488.6499804978738</v>
      </c>
    </row>
    <row r="128" spans="2:6">
      <c r="B128">
        <v>103</v>
      </c>
      <c r="C128">
        <f t="shared" si="2"/>
        <v>0.15700000000000003</v>
      </c>
      <c r="D128">
        <f t="shared" si="3"/>
        <v>-5.0999999999999997E-2</v>
      </c>
      <c r="E128" s="1">
        <f>(EXP($I$5*LN(B128)+$I$6*B128))+487.8601</f>
        <v>488.83921936306774</v>
      </c>
      <c r="F128" s="1">
        <f>(EXP($J$5*LN(B128)))+487.8601</f>
        <v>488.64958757880476</v>
      </c>
    </row>
    <row r="129" spans="2:6">
      <c r="B129">
        <v>104</v>
      </c>
      <c r="C129">
        <f t="shared" si="2"/>
        <v>0.15900000000000003</v>
      </c>
      <c r="D129">
        <f t="shared" si="3"/>
        <v>-5.0999999999999997E-2</v>
      </c>
      <c r="E129" s="1">
        <f>(EXP($I$5*LN(B129)+$I$6*B129))+487.8601</f>
        <v>488.84071519520808</v>
      </c>
      <c r="F129" s="1">
        <f>(EXP($J$5*LN(B129)))+487.8601</f>
        <v>488.64919864874548</v>
      </c>
    </row>
    <row r="130" spans="2:6">
      <c r="B130">
        <v>105</v>
      </c>
      <c r="C130">
        <f t="shared" si="2"/>
        <v>0.16099999999999998</v>
      </c>
      <c r="D130">
        <f t="shared" si="3"/>
        <v>-5.0999999999999997E-2</v>
      </c>
      <c r="E130" s="1">
        <f>(EXP($I$5*LN(B130)+$I$6*B130))+487.8601</f>
        <v>488.84221776208796</v>
      </c>
      <c r="F130" s="1">
        <f>(EXP($J$5*LN(B130)))+487.8601</f>
        <v>488.64881362942174</v>
      </c>
    </row>
    <row r="131" spans="2:6">
      <c r="B131">
        <v>106</v>
      </c>
      <c r="C131">
        <f t="shared" si="2"/>
        <v>0.16299999999999998</v>
      </c>
      <c r="D131">
        <f t="shared" si="3"/>
        <v>-5.0999999999999997E-2</v>
      </c>
      <c r="E131" s="1">
        <f>(EXP($I$5*LN(B131)+$I$6*B131))+487.8601</f>
        <v>488.84372700316959</v>
      </c>
      <c r="F131" s="1">
        <f>(EXP($J$5*LN(B131)))+487.8601</f>
        <v>488.64843244482262</v>
      </c>
    </row>
    <row r="132" spans="2:6">
      <c r="B132">
        <v>107</v>
      </c>
      <c r="C132">
        <f t="shared" si="2"/>
        <v>0.16499999999999998</v>
      </c>
      <c r="D132">
        <f t="shared" si="3"/>
        <v>-5.0999999999999997E-2</v>
      </c>
      <c r="E132" s="1">
        <f>(EXP($I$5*LN(B132)+$I$6*B132))+487.8601</f>
        <v>488.84524285990648</v>
      </c>
      <c r="F132" s="1">
        <f>(EXP($J$5*LN(B132)))+487.8601</f>
        <v>488.64805502111432</v>
      </c>
    </row>
    <row r="133" spans="2:6">
      <c r="B133">
        <v>108</v>
      </c>
      <c r="C133">
        <f t="shared" si="2"/>
        <v>0.16699999999999998</v>
      </c>
      <c r="D133">
        <f t="shared" si="3"/>
        <v>-5.0999999999999997E-2</v>
      </c>
      <c r="E133" s="1">
        <f>(EXP($I$5*LN(B133)+$I$6*B133))+487.8601</f>
        <v>488.84676527566796</v>
      </c>
      <c r="F133" s="1">
        <f>(EXP($J$5*LN(B133)))+487.8601</f>
        <v>488.64768128655794</v>
      </c>
    </row>
    <row r="134" spans="2:6">
      <c r="B134">
        <v>109</v>
      </c>
      <c r="C134">
        <f t="shared" si="2"/>
        <v>0.16899999999999998</v>
      </c>
      <c r="D134">
        <f t="shared" si="3"/>
        <v>-5.0999999999999997E-2</v>
      </c>
      <c r="E134" s="1">
        <f>(EXP($I$5*LN(B134)+$I$6*B134))+487.8601</f>
        <v>488.84829419566745</v>
      </c>
      <c r="F134" s="1">
        <f>(EXP($J$5*LN(B134)))+487.8601</f>
        <v>488.64731117143157</v>
      </c>
    </row>
    <row r="135" spans="2:6">
      <c r="B135">
        <v>110</v>
      </c>
      <c r="C135">
        <f t="shared" si="2"/>
        <v>0.17099999999999999</v>
      </c>
      <c r="D135">
        <f t="shared" si="3"/>
        <v>-5.0999999999999997E-2</v>
      </c>
      <c r="E135" s="1">
        <f>(EXP($I$5*LN(B135)+$I$6*B135))+487.8601</f>
        <v>488.8498295668935</v>
      </c>
      <c r="F135" s="1">
        <f>(EXP($J$5*LN(B135)))+487.8601</f>
        <v>488.64694460795562</v>
      </c>
    </row>
    <row r="136" spans="2:6">
      <c r="B136">
        <v>111</v>
      </c>
      <c r="C136">
        <f t="shared" si="2"/>
        <v>0.17299999999999999</v>
      </c>
      <c r="D136">
        <f t="shared" si="3"/>
        <v>-5.0999999999999997E-2</v>
      </c>
      <c r="E136" s="1">
        <f>(EXP($I$5*LN(B136)+$I$6*B136))+487.8601</f>
        <v>488.85137133804443</v>
      </c>
      <c r="F136" s="1">
        <f>(EXP($J$5*LN(B136)))+487.8601</f>
        <v>488.64658153022145</v>
      </c>
    </row>
    <row r="137" spans="2:6">
      <c r="B137">
        <v>112</v>
      </c>
      <c r="C137">
        <f t="shared" si="2"/>
        <v>0.17499999999999999</v>
      </c>
      <c r="D137">
        <f t="shared" si="3"/>
        <v>-5.0999999999999997E-2</v>
      </c>
      <c r="E137" s="1">
        <f>(EXP($I$5*LN(B137)+$I$6*B137))+487.8601</f>
        <v>488.85291945946608</v>
      </c>
      <c r="F137" s="1">
        <f>(EXP($J$5*LN(B137)))+487.8601</f>
        <v>488.64622187412357</v>
      </c>
    </row>
    <row r="138" spans="2:6">
      <c r="B138">
        <v>113</v>
      </c>
      <c r="C138">
        <f t="shared" si="2"/>
        <v>0.17699999999999999</v>
      </c>
      <c r="D138">
        <f t="shared" si="3"/>
        <v>-5.0999999999999997E-2</v>
      </c>
      <c r="E138" s="1">
        <f>(EXP($I$5*LN(B138)+$I$6*B138))+487.8601</f>
        <v>488.85447388309194</v>
      </c>
      <c r="F138" s="1">
        <f>(EXP($J$5*LN(B138)))+487.8601</f>
        <v>488.64586557729467</v>
      </c>
    </row>
    <row r="139" spans="2:6">
      <c r="B139">
        <v>114</v>
      </c>
      <c r="C139">
        <f t="shared" si="2"/>
        <v>0.17899999999999999</v>
      </c>
      <c r="D139">
        <f t="shared" si="3"/>
        <v>-5.0999999999999997E-2</v>
      </c>
      <c r="E139" s="1">
        <f>(EXP($I$5*LN(B139)+$I$6*B139))+487.8601</f>
        <v>488.85603456238624</v>
      </c>
      <c r="F139" s="1">
        <f>(EXP($J$5*LN(B139)))+487.8601</f>
        <v>488.64551257904367</v>
      </c>
    </row>
    <row r="140" spans="2:6">
      <c r="B140">
        <v>115</v>
      </c>
      <c r="C140">
        <f t="shared" si="2"/>
        <v>0.18099999999999999</v>
      </c>
      <c r="D140">
        <f t="shared" si="3"/>
        <v>-5.0999999999999997E-2</v>
      </c>
      <c r="E140" s="1">
        <f>(EXP($I$5*LN(B140)+$I$6*B140))+487.8601</f>
        <v>488.85760145228954</v>
      </c>
      <c r="F140" s="1">
        <f>(EXP($J$5*LN(B140)))+487.8601</f>
        <v>488.64516282029626</v>
      </c>
    </row>
    <row r="141" spans="2:6">
      <c r="B141">
        <v>116</v>
      </c>
      <c r="C141">
        <f t="shared" si="2"/>
        <v>0.183</v>
      </c>
      <c r="D141">
        <f t="shared" si="3"/>
        <v>-5.0999999999999997E-2</v>
      </c>
      <c r="E141" s="1">
        <f>(EXP($I$5*LN(B141)+$I$6*B141))+487.8601</f>
        <v>488.85917450916685</v>
      </c>
      <c r="F141" s="1">
        <f>(EXP($J$5*LN(B141)))+487.8601</f>
        <v>488.6448162435384</v>
      </c>
    </row>
    <row r="142" spans="2:6">
      <c r="B142">
        <v>117</v>
      </c>
      <c r="C142">
        <f t="shared" si="2"/>
        <v>0.185</v>
      </c>
      <c r="D142">
        <f t="shared" si="3"/>
        <v>-5.0999999999999997E-2</v>
      </c>
      <c r="E142" s="1">
        <f>(EXP($I$5*LN(B142)+$I$6*B142))+487.8601</f>
        <v>488.86075369075763</v>
      </c>
      <c r="F142" s="1">
        <f>(EXP($J$5*LN(B142)))+487.8601</f>
        <v>488.64447279276186</v>
      </c>
    </row>
    <row r="143" spans="2:6">
      <c r="B143">
        <v>118</v>
      </c>
      <c r="C143">
        <f t="shared" si="2"/>
        <v>0.187</v>
      </c>
      <c r="D143">
        <f t="shared" si="3"/>
        <v>-5.0999999999999997E-2</v>
      </c>
      <c r="E143" s="1">
        <f>(EXP($I$5*LN(B143)+$I$6*B143))+487.8601</f>
        <v>488.8623389561285</v>
      </c>
      <c r="F143" s="1">
        <f>(EXP($J$5*LN(B143)))+487.8601</f>
        <v>488.64413241341265</v>
      </c>
    </row>
    <row r="144" spans="2:6">
      <c r="B144">
        <v>119</v>
      </c>
      <c r="C144">
        <f t="shared" si="2"/>
        <v>0.189</v>
      </c>
      <c r="D144">
        <f t="shared" si="3"/>
        <v>-5.0999999999999997E-2</v>
      </c>
      <c r="E144" s="1">
        <f>(EXP($I$5*LN(B144)+$I$6*B144))+487.8601</f>
        <v>488.86393026562735</v>
      </c>
      <c r="F144" s="1">
        <f>(EXP($J$5*LN(B144)))+487.8601</f>
        <v>488.64379505234086</v>
      </c>
    </row>
    <row r="145" spans="2:6">
      <c r="B145">
        <v>120</v>
      </c>
      <c r="C145">
        <f t="shared" si="2"/>
        <v>0.191</v>
      </c>
      <c r="D145">
        <f t="shared" si="3"/>
        <v>-5.0999999999999997E-2</v>
      </c>
      <c r="E145" s="1">
        <f>(EXP($I$5*LN(B145)+$I$6*B145))+487.8601</f>
        <v>488.86552758084019</v>
      </c>
      <c r="F145" s="1">
        <f>(EXP($J$5*LN(B145)))+487.8601</f>
        <v>488.64346065775351</v>
      </c>
    </row>
    <row r="146" spans="2:6">
      <c r="B146">
        <v>121</v>
      </c>
      <c r="C146">
        <f t="shared" si="2"/>
        <v>0.193</v>
      </c>
      <c r="D146">
        <f t="shared" si="3"/>
        <v>-5.0999999999999997E-2</v>
      </c>
      <c r="E146" s="1">
        <f>(EXP($I$5*LN(B146)+$I$6*B146))+487.8601</f>
        <v>488.86713086454904</v>
      </c>
      <c r="F146" s="1">
        <f>(EXP($J$5*LN(B146)))+487.8601</f>
        <v>488.64312917916857</v>
      </c>
    </row>
    <row r="147" spans="2:6">
      <c r="B147">
        <v>122</v>
      </c>
      <c r="C147">
        <f t="shared" si="2"/>
        <v>0.19500000000000001</v>
      </c>
      <c r="D147">
        <f t="shared" si="3"/>
        <v>-5.0999999999999997E-2</v>
      </c>
      <c r="E147" s="1">
        <f>(EXP($I$5*LN(B147)+$I$6*B147))+487.8601</f>
        <v>488.86874008069202</v>
      </c>
      <c r="F147" s="1">
        <f>(EXP($J$5*LN(B147)))+487.8601</f>
        <v>488.64280056737158</v>
      </c>
    </row>
    <row r="148" spans="2:6">
      <c r="B148">
        <v>123</v>
      </c>
      <c r="C148">
        <f t="shared" si="2"/>
        <v>0.19700000000000001</v>
      </c>
      <c r="D148">
        <f t="shared" si="3"/>
        <v>-5.0999999999999997E-2</v>
      </c>
      <c r="E148" s="1">
        <f>(EXP($I$5*LN(B148)+$I$6*B148))+487.8601</f>
        <v>488.87035519432516</v>
      </c>
      <c r="F148" s="1">
        <f>(EXP($J$5*LN(B148)))+487.8601</f>
        <v>488.64247477437345</v>
      </c>
    </row>
    <row r="149" spans="2:6">
      <c r="B149">
        <v>124</v>
      </c>
      <c r="C149">
        <f t="shared" si="2"/>
        <v>0.19900000000000001</v>
      </c>
      <c r="D149">
        <f t="shared" si="3"/>
        <v>-5.0999999999999997E-2</v>
      </c>
      <c r="E149" s="1">
        <f>(EXP($I$5*LN(B149)+$I$6*B149))+487.8601</f>
        <v>488.87197617158557</v>
      </c>
      <c r="F149" s="1">
        <f>(EXP($J$5*LN(B149)))+487.8601</f>
        <v>488.64215175337057</v>
      </c>
    </row>
    <row r="150" spans="2:6">
      <c r="B150">
        <v>125</v>
      </c>
      <c r="C150">
        <f t="shared" si="2"/>
        <v>0.20100000000000001</v>
      </c>
      <c r="D150">
        <f t="shared" si="3"/>
        <v>-5.0999999999999997E-2</v>
      </c>
      <c r="E150" s="1">
        <f>(EXP($I$5*LN(B150)+$I$6*B150))+487.8601</f>
        <v>488.87360297965614</v>
      </c>
      <c r="F150" s="1">
        <f>(EXP($J$5*LN(B150)))+487.8601</f>
        <v>488.64183145870601</v>
      </c>
    </row>
    <row r="151" spans="2:6">
      <c r="B151">
        <v>126</v>
      </c>
      <c r="C151">
        <f t="shared" si="2"/>
        <v>0.20300000000000001</v>
      </c>
      <c r="D151">
        <f t="shared" si="3"/>
        <v>-5.0999999999999997E-2</v>
      </c>
      <c r="E151" s="1">
        <f>(EXP($I$5*LN(B151)+$I$6*B151))+487.8601</f>
        <v>488.87523558673183</v>
      </c>
      <c r="F151" s="1">
        <f>(EXP($J$5*LN(B151)))+487.8601</f>
        <v>488.64151384583261</v>
      </c>
    </row>
    <row r="152" spans="2:6">
      <c r="B152">
        <v>127</v>
      </c>
      <c r="C152">
        <f t="shared" si="2"/>
        <v>0.20500000000000002</v>
      </c>
      <c r="D152">
        <f t="shared" si="3"/>
        <v>-5.0999999999999997E-2</v>
      </c>
      <c r="E152" s="1">
        <f>(EXP($I$5*LN(B152)+$I$6*B152))+487.8601</f>
        <v>488.8768739619872</v>
      </c>
      <c r="F152" s="1">
        <f>(EXP($J$5*LN(B152)))+487.8601</f>
        <v>488.64119887127731</v>
      </c>
    </row>
    <row r="153" spans="2:6">
      <c r="B153">
        <v>128</v>
      </c>
      <c r="C153">
        <f t="shared" si="2"/>
        <v>0.20700000000000002</v>
      </c>
      <c r="D153">
        <f t="shared" si="3"/>
        <v>-5.0999999999999997E-2</v>
      </c>
      <c r="E153" s="1">
        <f>(EXP($I$5*LN(B153)+$I$6*B153))+487.8601</f>
        <v>488.87851807554534</v>
      </c>
      <c r="F153" s="1">
        <f>(EXP($J$5*LN(B153)))+487.8601</f>
        <v>488.64088649260736</v>
      </c>
    </row>
    <row r="154" spans="2:6">
      <c r="B154">
        <v>129</v>
      </c>
      <c r="C154">
        <f t="shared" si="2"/>
        <v>0.20900000000000002</v>
      </c>
      <c r="D154">
        <f t="shared" si="3"/>
        <v>-5.0999999999999997E-2</v>
      </c>
      <c r="E154" s="1">
        <f>(EXP($I$5*LN(B154)+$I$6*B154))+487.8601</f>
        <v>488.88016789844767</v>
      </c>
      <c r="F154" s="1">
        <f>(EXP($J$5*LN(B154)))+487.8601</f>
        <v>488.64057666839722</v>
      </c>
    </row>
    <row r="155" spans="2:6">
      <c r="B155">
        <v>130</v>
      </c>
      <c r="C155">
        <f t="shared" ref="C155:C189" si="4">$I$5+$I$6*B155</f>
        <v>0.21100000000000002</v>
      </c>
      <c r="D155">
        <f t="shared" ref="D155:D189" si="5">$J$5+$J$6*B155</f>
        <v>-5.0999999999999997E-2</v>
      </c>
      <c r="E155" s="1">
        <f>(EXP($I$5*LN(B155)+$I$6*B155))+487.8601</f>
        <v>488.88182340262574</v>
      </c>
      <c r="F155" s="1">
        <f>(EXP($J$5*LN(B155)))+487.8601</f>
        <v>488.64026935819703</v>
      </c>
    </row>
    <row r="156" spans="2:6">
      <c r="B156">
        <v>131</v>
      </c>
      <c r="C156">
        <f t="shared" si="4"/>
        <v>0.21300000000000002</v>
      </c>
      <c r="D156">
        <f t="shared" si="5"/>
        <v>-5.0999999999999997E-2</v>
      </c>
      <c r="E156" s="1">
        <f>(EXP($I$5*LN(B156)+$I$6*B156))+487.8601</f>
        <v>488.88348456087306</v>
      </c>
      <c r="F156" s="1">
        <f>(EXP($J$5*LN(B156)))+487.8601</f>
        <v>488.63996452250274</v>
      </c>
    </row>
    <row r="157" spans="2:6">
      <c r="B157">
        <v>132</v>
      </c>
      <c r="C157">
        <f t="shared" si="4"/>
        <v>0.21500000000000002</v>
      </c>
      <c r="D157">
        <f t="shared" si="5"/>
        <v>-5.0999999999999997E-2</v>
      </c>
      <c r="E157" s="1">
        <f>(EXP($I$5*LN(B157)+$I$6*B157))+487.8601</f>
        <v>488.88515134681899</v>
      </c>
      <c r="F157" s="1">
        <f>(EXP($J$5*LN(B157)))+487.8601</f>
        <v>488.63966212272635</v>
      </c>
    </row>
    <row r="158" spans="2:6">
      <c r="B158">
        <v>133</v>
      </c>
      <c r="C158">
        <f t="shared" si="4"/>
        <v>0.21700000000000003</v>
      </c>
      <c r="D158">
        <f t="shared" si="5"/>
        <v>-5.0999999999999997E-2</v>
      </c>
      <c r="E158" s="1">
        <f>(EXP($I$5*LN(B158)+$I$6*B158))+487.8601</f>
        <v>488.88682373490309</v>
      </c>
      <c r="F158" s="1">
        <f>(EXP($J$5*LN(B158)))+487.8601</f>
        <v>488.63936212116857</v>
      </c>
    </row>
    <row r="159" spans="2:6">
      <c r="B159">
        <v>134</v>
      </c>
      <c r="C159">
        <f t="shared" si="4"/>
        <v>0.21900000000000003</v>
      </c>
      <c r="D159">
        <f t="shared" si="5"/>
        <v>-5.0999999999999997E-2</v>
      </c>
      <c r="E159" s="1">
        <f>(EXP($I$5*LN(B159)+$I$6*B159))+487.8601</f>
        <v>488.88850170035056</v>
      </c>
      <c r="F159" s="1">
        <f>(EXP($J$5*LN(B159)))+487.8601</f>
        <v>488.63906448099129</v>
      </c>
    </row>
    <row r="160" spans="2:6">
      <c r="B160">
        <v>135</v>
      </c>
      <c r="C160">
        <f t="shared" si="4"/>
        <v>0.22100000000000003</v>
      </c>
      <c r="D160">
        <f t="shared" si="5"/>
        <v>-5.0999999999999997E-2</v>
      </c>
      <c r="E160" s="1">
        <f>(EXP($I$5*LN(B160)+$I$6*B160))+487.8601</f>
        <v>488.89018521914863</v>
      </c>
      <c r="F160" s="1">
        <f>(EXP($J$5*LN(B160)))+487.8601</f>
        <v>488.63876916619205</v>
      </c>
    </row>
    <row r="161" spans="2:6">
      <c r="B161">
        <v>136</v>
      </c>
      <c r="C161">
        <f t="shared" si="4"/>
        <v>0.22300000000000003</v>
      </c>
      <c r="D161">
        <f t="shared" si="5"/>
        <v>-5.0999999999999997E-2</v>
      </c>
      <c r="E161" s="1">
        <f>(EXP($I$5*LN(B161)+$I$6*B161))+487.8601</f>
        <v>488.89187426802386</v>
      </c>
      <c r="F161" s="1">
        <f>(EXP($J$5*LN(B161)))+487.8601</f>
        <v>488.63847614157879</v>
      </c>
    </row>
    <row r="162" spans="2:6">
      <c r="B162">
        <v>137</v>
      </c>
      <c r="C162">
        <f t="shared" si="4"/>
        <v>0.22500000000000003</v>
      </c>
      <c r="D162">
        <f t="shared" si="5"/>
        <v>-5.0999999999999997E-2</v>
      </c>
      <c r="E162" s="1">
        <f>(EXP($I$5*LN(B162)+$I$6*B162))+487.8601</f>
        <v>488.89356882442053</v>
      </c>
      <c r="F162" s="1">
        <f>(EXP($J$5*LN(B162)))+487.8601</f>
        <v>488.63818537274608</v>
      </c>
    </row>
    <row r="163" spans="2:6">
      <c r="B163">
        <v>138</v>
      </c>
      <c r="C163">
        <f t="shared" si="4"/>
        <v>0.22700000000000004</v>
      </c>
      <c r="D163">
        <f t="shared" si="5"/>
        <v>-5.0999999999999997E-2</v>
      </c>
      <c r="E163" s="1">
        <f>(EXP($I$5*LN(B163)+$I$6*B163))+487.8601</f>
        <v>488.89526886647911</v>
      </c>
      <c r="F163" s="1">
        <f>(EXP($J$5*LN(B163)))+487.8601</f>
        <v>488.63789682605159</v>
      </c>
    </row>
    <row r="164" spans="2:6">
      <c r="B164">
        <v>139</v>
      </c>
      <c r="C164">
        <f t="shared" si="4"/>
        <v>0.22900000000000004</v>
      </c>
      <c r="D164">
        <f t="shared" si="5"/>
        <v>-5.0999999999999997E-2</v>
      </c>
      <c r="E164" s="1">
        <f>(EXP($I$5*LN(B164)+$I$6*B164))+487.8601</f>
        <v>488.89697437301641</v>
      </c>
      <c r="F164" s="1">
        <f>(EXP($J$5*LN(B164)))+487.8601</f>
        <v>488.63761046859412</v>
      </c>
    </row>
    <row r="165" spans="2:6">
      <c r="B165">
        <v>140</v>
      </c>
      <c r="C165">
        <f t="shared" si="4"/>
        <v>0.23100000000000004</v>
      </c>
      <c r="D165">
        <f t="shared" si="5"/>
        <v>-5.0999999999999997E-2</v>
      </c>
      <c r="E165" s="1">
        <f>(EXP($I$5*LN(B165)+$I$6*B165))+487.8601</f>
        <v>488.8986853235059</v>
      </c>
      <c r="F165" s="1">
        <f>(EXP($J$5*LN(B165)))+487.8601</f>
        <v>488.63732626819183</v>
      </c>
    </row>
    <row r="166" spans="2:6">
      <c r="B166">
        <v>141</v>
      </c>
      <c r="C166">
        <f t="shared" si="4"/>
        <v>0.23300000000000004</v>
      </c>
      <c r="D166">
        <f t="shared" si="5"/>
        <v>-5.0999999999999997E-2</v>
      </c>
      <c r="E166" s="1">
        <f>(EXP($I$5*LN(B166)+$I$6*B166))+487.8601</f>
        <v>488.90040169805889</v>
      </c>
      <c r="F166" s="1">
        <f>(EXP($J$5*LN(B166)))+487.8601</f>
        <v>488.63704419336165</v>
      </c>
    </row>
    <row r="167" spans="2:6">
      <c r="B167">
        <v>142</v>
      </c>
      <c r="C167">
        <f t="shared" si="4"/>
        <v>0.23500000000000004</v>
      </c>
      <c r="D167">
        <f t="shared" si="5"/>
        <v>-5.0999999999999997E-2</v>
      </c>
      <c r="E167" s="1">
        <f>(EXP($I$5*LN(B167)+$I$6*B167))+487.8601</f>
        <v>488.90212347740641</v>
      </c>
      <c r="F167" s="1">
        <f>(EXP($J$5*LN(B167)))+487.8601</f>
        <v>488.63676421329922</v>
      </c>
    </row>
    <row r="168" spans="2:6">
      <c r="B168">
        <v>143</v>
      </c>
      <c r="C168">
        <f t="shared" si="4"/>
        <v>0.23700000000000004</v>
      </c>
      <c r="D168">
        <f t="shared" si="5"/>
        <v>-5.0999999999999997E-2</v>
      </c>
      <c r="E168" s="1">
        <f>(EXP($I$5*LN(B168)+$I$6*B168))+487.8601</f>
        <v>488.90385064288165</v>
      </c>
      <c r="F168" s="1">
        <f>(EXP($J$5*LN(B168)))+487.8601</f>
        <v>488.63648629785968</v>
      </c>
    </row>
    <row r="169" spans="2:6">
      <c r="B169">
        <v>144</v>
      </c>
      <c r="C169">
        <f t="shared" si="4"/>
        <v>0.23900000000000005</v>
      </c>
      <c r="D169">
        <f t="shared" si="5"/>
        <v>-5.0999999999999997E-2</v>
      </c>
      <c r="E169" s="1">
        <f>(EXP($I$5*LN(B169)+$I$6*B169))+487.8601</f>
        <v>488.90558317640335</v>
      </c>
      <c r="F169" s="1">
        <f>(EXP($J$5*LN(B169)))+487.8601</f>
        <v>488.63621041753885</v>
      </c>
    </row>
    <row r="170" spans="2:6">
      <c r="B170">
        <v>145</v>
      </c>
      <c r="C170">
        <f t="shared" si="4"/>
        <v>0.24099999999999999</v>
      </c>
      <c r="D170">
        <f t="shared" si="5"/>
        <v>-5.0999999999999997E-2</v>
      </c>
      <c r="E170" s="1">
        <f>(EXP($I$5*LN(B170)+$I$6*B170))+487.8601</f>
        <v>488.9073210604592</v>
      </c>
      <c r="F170" s="1">
        <f>(EXP($J$5*LN(B170)))+487.8601</f>
        <v>488.63593654345556</v>
      </c>
    </row>
    <row r="171" spans="2:6">
      <c r="B171">
        <v>146</v>
      </c>
      <c r="C171">
        <f t="shared" si="4"/>
        <v>0.24299999999999999</v>
      </c>
      <c r="D171">
        <f t="shared" si="5"/>
        <v>-5.0999999999999997E-2</v>
      </c>
      <c r="E171" s="1">
        <f>(EXP($I$5*LN(B171)+$I$6*B171))+487.8601</f>
        <v>488.90906427809034</v>
      </c>
      <c r="F171" s="1">
        <f>(EXP($J$5*LN(B171)))+487.8601</f>
        <v>488.63566464733401</v>
      </c>
    </row>
    <row r="172" spans="2:6">
      <c r="B172">
        <v>147</v>
      </c>
      <c r="C172">
        <f t="shared" si="4"/>
        <v>0.245</v>
      </c>
      <c r="D172">
        <f t="shared" si="5"/>
        <v>-5.0999999999999997E-2</v>
      </c>
      <c r="E172" s="1">
        <f>(EXP($I$5*LN(B172)+$I$6*B172))+487.8601</f>
        <v>488.91081281287632</v>
      </c>
      <c r="F172" s="1">
        <f>(EXP($J$5*LN(B172)))+487.8601</f>
        <v>488.63539470148726</v>
      </c>
    </row>
    <row r="173" spans="2:6">
      <c r="B173">
        <v>148</v>
      </c>
      <c r="C173">
        <f t="shared" si="4"/>
        <v>0.247</v>
      </c>
      <c r="D173">
        <f t="shared" si="5"/>
        <v>-5.0999999999999997E-2</v>
      </c>
      <c r="E173" s="1">
        <f>(EXP($I$5*LN(B173)+$I$6*B173))+487.8601</f>
        <v>488.91256664892018</v>
      </c>
      <c r="F173" s="1">
        <f>(EXP($J$5*LN(B173)))+487.8601</f>
        <v>488.63512667880099</v>
      </c>
    </row>
    <row r="174" spans="2:6">
      <c r="B174">
        <v>149</v>
      </c>
      <c r="C174">
        <f t="shared" si="4"/>
        <v>0.249</v>
      </c>
      <c r="D174">
        <f t="shared" si="5"/>
        <v>-5.0999999999999997E-2</v>
      </c>
      <c r="E174" s="1">
        <f>(EXP($I$5*LN(B174)+$I$6*B174))+487.8601</f>
        <v>488.91432577083458</v>
      </c>
      <c r="F174" s="1">
        <f>(EXP($J$5*LN(B174)))+487.8601</f>
        <v>488.63486055271773</v>
      </c>
    </row>
    <row r="175" spans="2:6">
      <c r="B175">
        <v>150</v>
      </c>
      <c r="C175">
        <f t="shared" si="4"/>
        <v>0.251</v>
      </c>
      <c r="D175">
        <f t="shared" si="5"/>
        <v>-5.0999999999999997E-2</v>
      </c>
      <c r="E175" s="1">
        <f>(EXP($I$5*LN(B175)+$I$6*B175))+487.8601</f>
        <v>488.91609016372809</v>
      </c>
      <c r="F175" s="1">
        <f>(EXP($J$5*LN(B175)))+487.8601</f>
        <v>488.63459629722217</v>
      </c>
    </row>
    <row r="176" spans="2:6">
      <c r="B176">
        <v>151</v>
      </c>
      <c r="C176">
        <f t="shared" si="4"/>
        <v>0.253</v>
      </c>
      <c r="D176">
        <f t="shared" si="5"/>
        <v>-5.0999999999999997E-2</v>
      </c>
      <c r="E176" s="1">
        <f>(EXP($I$5*LN(B176)+$I$6*B176))+487.8601</f>
        <v>488.91785981319214</v>
      </c>
      <c r="F176" s="1">
        <f>(EXP($J$5*LN(B176)))+487.8601</f>
        <v>488.63433388682603</v>
      </c>
    </row>
    <row r="177" spans="2:6">
      <c r="B177">
        <v>152</v>
      </c>
      <c r="C177">
        <f t="shared" si="4"/>
        <v>0.255</v>
      </c>
      <c r="D177">
        <f t="shared" si="5"/>
        <v>-5.0999999999999997E-2</v>
      </c>
      <c r="E177" s="1">
        <f>(EXP($I$5*LN(B177)+$I$6*B177))+487.8601</f>
        <v>488.91963470528799</v>
      </c>
      <c r="F177" s="1">
        <f>(EXP($J$5*LN(B177)))+487.8601</f>
        <v>488.6340732965545</v>
      </c>
    </row>
    <row r="178" spans="2:6">
      <c r="B178">
        <v>153</v>
      </c>
      <c r="C178">
        <f t="shared" si="4"/>
        <v>0.25700000000000001</v>
      </c>
      <c r="D178">
        <f t="shared" si="5"/>
        <v>-5.0999999999999997E-2</v>
      </c>
      <c r="E178" s="1">
        <f>(EXP($I$5*LN(B178)+$I$6*B178))+487.8601</f>
        <v>488.92141482653471</v>
      </c>
      <c r="F178" s="1">
        <f>(EXP($J$5*LN(B178)))+487.8601</f>
        <v>488.63381450193214</v>
      </c>
    </row>
    <row r="179" spans="2:6">
      <c r="B179">
        <v>154</v>
      </c>
      <c r="C179">
        <f t="shared" si="4"/>
        <v>0.25900000000000001</v>
      </c>
      <c r="D179">
        <f t="shared" si="5"/>
        <v>-5.0999999999999997E-2</v>
      </c>
      <c r="E179" s="1">
        <f>(EXP($I$5*LN(B179)+$I$6*B179))+487.8601</f>
        <v>488.92320016389738</v>
      </c>
      <c r="F179" s="1">
        <f>(EXP($J$5*LN(B179)))+487.8601</f>
        <v>488.63355747896998</v>
      </c>
    </row>
    <row r="180" spans="2:6">
      <c r="B180">
        <v>155</v>
      </c>
      <c r="C180">
        <f t="shared" si="4"/>
        <v>0.26100000000000001</v>
      </c>
      <c r="D180">
        <f t="shared" si="5"/>
        <v>-5.0999999999999997E-2</v>
      </c>
      <c r="E180" s="1">
        <f>(EXP($I$5*LN(B180)+$I$6*B180))+487.8601</f>
        <v>488.92499070477527</v>
      </c>
      <c r="F180" s="1">
        <f>(EXP($J$5*LN(B180)))+487.8601</f>
        <v>488.63330220415281</v>
      </c>
    </row>
    <row r="181" spans="2:6">
      <c r="B181">
        <v>156</v>
      </c>
      <c r="C181">
        <f t="shared" si="4"/>
        <v>0.26300000000000001</v>
      </c>
      <c r="D181">
        <f t="shared" si="5"/>
        <v>-5.0999999999999997E-2</v>
      </c>
      <c r="E181" s="1">
        <f>(EXP($I$5*LN(B181)+$I$6*B181))+487.8601</f>
        <v>488.92678643699088</v>
      </c>
      <c r="F181" s="1">
        <f>(EXP($J$5*LN(B181)))+487.8601</f>
        <v>488.63304865442666</v>
      </c>
    </row>
    <row r="182" spans="2:6">
      <c r="B182">
        <v>157</v>
      </c>
      <c r="C182">
        <f t="shared" si="4"/>
        <v>0.26500000000000001</v>
      </c>
      <c r="D182">
        <f t="shared" si="5"/>
        <v>-5.0999999999999997E-2</v>
      </c>
      <c r="E182" s="1">
        <f>(EXP($I$5*LN(B182)+$I$6*B182))+487.8601</f>
        <v>488.92858734877939</v>
      </c>
      <c r="F182" s="1">
        <f>(EXP($J$5*LN(B182)))+487.8601</f>
        <v>488.63279680718688</v>
      </c>
    </row>
    <row r="183" spans="2:6">
      <c r="B183">
        <v>158</v>
      </c>
      <c r="C183">
        <f t="shared" si="4"/>
        <v>0.26700000000000002</v>
      </c>
      <c r="D183">
        <f t="shared" si="5"/>
        <v>-5.0999999999999997E-2</v>
      </c>
      <c r="E183" s="1">
        <f>(EXP($I$5*LN(B183)+$I$6*B183))+487.8601</f>
        <v>488.9303934287779</v>
      </c>
      <c r="F183" s="1">
        <f>(EXP($J$5*LN(B183)))+487.8601</f>
        <v>488.6325466402667</v>
      </c>
    </row>
    <row r="184" spans="2:6">
      <c r="B184">
        <v>159</v>
      </c>
      <c r="C184">
        <f t="shared" si="4"/>
        <v>0.26900000000000002</v>
      </c>
      <c r="D184">
        <f t="shared" si="5"/>
        <v>-5.0999999999999997E-2</v>
      </c>
      <c r="E184" s="1">
        <f>(EXP($I$5*LN(B184)+$I$6*B184))+487.8601</f>
        <v>488.93220466601571</v>
      </c>
      <c r="F184" s="1">
        <f>(EXP($J$5*LN(B184)))+487.8601</f>
        <v>488.63229813192595</v>
      </c>
    </row>
    <row r="185" spans="2:6">
      <c r="B185">
        <v>160</v>
      </c>
      <c r="C185">
        <f t="shared" si="4"/>
        <v>0.27100000000000002</v>
      </c>
      <c r="D185">
        <f t="shared" si="5"/>
        <v>-5.0999999999999997E-2</v>
      </c>
      <c r="E185" s="1">
        <f>(EXP($I$5*LN(B185)+$I$6*B185))+487.8601</f>
        <v>488.93402104990435</v>
      </c>
      <c r="F185" s="1">
        <f>(EXP($J$5*LN(B185)))+487.8601</f>
        <v>488.63205126084029</v>
      </c>
    </row>
    <row r="186" spans="2:6">
      <c r="B186">
        <v>161</v>
      </c>
      <c r="C186">
        <f t="shared" si="4"/>
        <v>0.27300000000000002</v>
      </c>
      <c r="D186">
        <f t="shared" si="5"/>
        <v>-5.0999999999999997E-2</v>
      </c>
      <c r="E186" s="1">
        <f>(EXP($I$5*LN(B186)+$I$6*B186))+487.8601</f>
        <v>488.93584257022832</v>
      </c>
      <c r="F186" s="1">
        <f>(EXP($J$5*LN(B186)))+487.8601</f>
        <v>488.63180600609064</v>
      </c>
    </row>
    <row r="187" spans="2:6">
      <c r="B187">
        <v>162</v>
      </c>
      <c r="C187">
        <f t="shared" si="4"/>
        <v>0.27500000000000002</v>
      </c>
      <c r="D187">
        <f t="shared" si="5"/>
        <v>-5.0999999999999997E-2</v>
      </c>
      <c r="E187" s="1">
        <f>(EXP($I$5*LN(B187)+$I$6*B187))+487.8601</f>
        <v>488.93766921713575</v>
      </c>
      <c r="F187" s="1">
        <f>(EXP($J$5*LN(B187)))+487.8601</f>
        <v>488.63156234715314</v>
      </c>
    </row>
    <row r="188" spans="2:6">
      <c r="B188">
        <v>163</v>
      </c>
      <c r="C188">
        <f t="shared" si="4"/>
        <v>0.27700000000000002</v>
      </c>
      <c r="D188">
        <f t="shared" si="5"/>
        <v>-5.0999999999999997E-2</v>
      </c>
      <c r="E188" s="1">
        <f>(EXP($I$5*LN(B188)+$I$6*B188))+487.8601</f>
        <v>488.93950098112975</v>
      </c>
      <c r="F188" s="1">
        <f>(EXP($J$5*LN(B188)))+487.8601</f>
        <v>488.63132026388911</v>
      </c>
    </row>
    <row r="189" spans="2:6">
      <c r="B189">
        <v>164</v>
      </c>
      <c r="C189">
        <f t="shared" si="4"/>
        <v>0.27900000000000003</v>
      </c>
      <c r="D189">
        <f t="shared" si="5"/>
        <v>-5.0999999999999997E-2</v>
      </c>
      <c r="E189" s="1">
        <f>(EXP($I$5*LN(B189)+$I$6*B189))+487.8601</f>
        <v>488.94133785305991</v>
      </c>
      <c r="F189" s="1">
        <f>(EXP($J$5*LN(B189)))+487.8601</f>
        <v>488.6310797365357</v>
      </c>
    </row>
  </sheetData>
  <mergeCells count="3">
    <mergeCell ref="M3:P3"/>
    <mergeCell ref="Q3:T3"/>
    <mergeCell ref="L2:T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F99F-87B0-49B8-8656-2B3FFBE80D96}">
  <dimension ref="D3:L37"/>
  <sheetViews>
    <sheetView topLeftCell="J1" zoomScale="85" zoomScaleNormal="85" workbookViewId="0">
      <selection activeCell="V22" sqref="V22"/>
    </sheetView>
  </sheetViews>
  <sheetFormatPr defaultRowHeight="14.25"/>
  <sheetData>
    <row r="3" spans="4:12">
      <c r="D3" t="s">
        <v>267</v>
      </c>
    </row>
    <row r="4" spans="4:12">
      <c r="E4" t="s">
        <v>245</v>
      </c>
      <c r="I4" t="s">
        <v>265</v>
      </c>
    </row>
    <row r="5" spans="4:12">
      <c r="E5" t="s">
        <v>257</v>
      </c>
      <c r="F5" t="s">
        <v>259</v>
      </c>
      <c r="G5" t="s">
        <v>261</v>
      </c>
      <c r="H5" t="s">
        <v>263</v>
      </c>
      <c r="I5" t="s">
        <v>257</v>
      </c>
      <c r="J5" t="s">
        <v>259</v>
      </c>
      <c r="K5" t="s">
        <v>261</v>
      </c>
      <c r="L5" t="s">
        <v>263</v>
      </c>
    </row>
    <row r="6" spans="4:12">
      <c r="D6" t="s">
        <v>247</v>
      </c>
      <c r="E6">
        <v>1.416384E-2</v>
      </c>
      <c r="F6">
        <v>2.2648477E-2</v>
      </c>
      <c r="G6">
        <v>7.0556399999999984E-3</v>
      </c>
      <c r="H6">
        <v>-4.6493340000000008E-2</v>
      </c>
      <c r="I6">
        <v>1.4999999999999999E-2</v>
      </c>
      <c r="J6">
        <v>1.4999999999999999E-2</v>
      </c>
      <c r="K6">
        <v>1.4999999999999999E-2</v>
      </c>
      <c r="L6">
        <v>1.4999999999999999E-2</v>
      </c>
    </row>
    <row r="7" spans="4:12">
      <c r="D7" t="s">
        <v>249</v>
      </c>
      <c r="E7">
        <v>-2.5580434189710247E-2</v>
      </c>
      <c r="F7">
        <v>-2.5632685299844651E-2</v>
      </c>
      <c r="G7">
        <v>-2.5045473062657225E-2</v>
      </c>
      <c r="H7">
        <v>-2.5001700453539971E-2</v>
      </c>
      <c r="I7">
        <v>4.5053264815615321E-2</v>
      </c>
      <c r="J7">
        <v>4.7493467151643237E-2</v>
      </c>
      <c r="K7">
        <v>3.9806072045746391E-2</v>
      </c>
      <c r="L7">
        <v>3.1251359624581379E-2</v>
      </c>
    </row>
    <row r="8" spans="4:12">
      <c r="D8" t="s">
        <v>251</v>
      </c>
      <c r="E8">
        <v>-1.0230025215986455E-2</v>
      </c>
      <c r="F8">
        <v>-1.014004385554469E-2</v>
      </c>
      <c r="G8">
        <v>-1.0554582787819212E-2</v>
      </c>
      <c r="H8">
        <v>-1.058906765488455E-2</v>
      </c>
      <c r="I8">
        <v>4.0178754393962873E-3</v>
      </c>
      <c r="J8">
        <v>3.9371020715507831E-3</v>
      </c>
      <c r="K8">
        <v>4.3193355740528136E-3</v>
      </c>
      <c r="L8">
        <v>4.7349061815563252E-3</v>
      </c>
    </row>
    <row r="9" spans="4:12">
      <c r="D9" t="s">
        <v>253</v>
      </c>
      <c r="E9">
        <v>9.3930538669527608E-2</v>
      </c>
      <c r="F9">
        <v>9.2836562567472164E-2</v>
      </c>
      <c r="G9">
        <v>9.5918199940076332E-2</v>
      </c>
      <c r="H9">
        <v>9.7235020764603525E-2</v>
      </c>
      <c r="I9">
        <v>1.6375690561855935E-2</v>
      </c>
      <c r="J9">
        <v>1.6104725425611203E-2</v>
      </c>
      <c r="K9">
        <v>1.6746649047019307E-2</v>
      </c>
      <c r="L9">
        <v>1.7194467481691268E-2</v>
      </c>
    </row>
    <row r="10" spans="4:12">
      <c r="D10" t="s">
        <v>255</v>
      </c>
      <c r="E10">
        <v>0.29930571048575288</v>
      </c>
      <c r="F10">
        <v>0.3031397021267262</v>
      </c>
      <c r="G10">
        <v>0.29193464800731284</v>
      </c>
      <c r="H10">
        <v>0.27530830308299514</v>
      </c>
      <c r="I10">
        <v>9.1762805556416138E-2</v>
      </c>
      <c r="J10">
        <v>9.0787526519567174E-2</v>
      </c>
      <c r="K10">
        <v>9.3325768440498974E-2</v>
      </c>
      <c r="L10">
        <v>9.7600765872335113E-2</v>
      </c>
    </row>
    <row r="12" spans="4:12">
      <c r="D12" t="s">
        <v>269</v>
      </c>
    </row>
    <row r="13" spans="4:12">
      <c r="E13" t="s">
        <v>245</v>
      </c>
      <c r="I13" t="s">
        <v>265</v>
      </c>
    </row>
    <row r="14" spans="4:12">
      <c r="E14" t="s">
        <v>257</v>
      </c>
      <c r="F14" t="s">
        <v>259</v>
      </c>
      <c r="G14" t="s">
        <v>261</v>
      </c>
      <c r="H14" t="s">
        <v>263</v>
      </c>
      <c r="I14" t="s">
        <v>257</v>
      </c>
      <c r="J14" t="s">
        <v>259</v>
      </c>
      <c r="K14" t="s">
        <v>261</v>
      </c>
      <c r="L14" t="s">
        <v>263</v>
      </c>
    </row>
    <row r="15" spans="4:12">
      <c r="D15" t="s">
        <v>247</v>
      </c>
      <c r="E15">
        <v>9.7264900000000008E-3</v>
      </c>
      <c r="F15">
        <v>1.3903445E-2</v>
      </c>
      <c r="G15">
        <v>-3.4677200000000005E-2</v>
      </c>
      <c r="H15">
        <v>-0.30300000000000005</v>
      </c>
      <c r="I15">
        <v>1.0090595999999999E-2</v>
      </c>
      <c r="J15">
        <v>1.1761377999999999E-2</v>
      </c>
      <c r="K15">
        <v>-7.6708800000000014E-3</v>
      </c>
      <c r="L15">
        <v>-0.115</v>
      </c>
    </row>
    <row r="16" spans="4:12">
      <c r="D16" t="s">
        <v>249</v>
      </c>
      <c r="E16">
        <v>-6.1502734899755857E-3</v>
      </c>
      <c r="F16">
        <v>-5.9106972456040019E-3</v>
      </c>
      <c r="G16">
        <v>-7.8696290344140163E-3</v>
      </c>
      <c r="H16">
        <v>-8.8268436191922262E-3</v>
      </c>
      <c r="I16">
        <v>-1.0368110089129329E-2</v>
      </c>
      <c r="J16">
        <v>-1.0379785732935617E-2</v>
      </c>
      <c r="K16">
        <v>-1.0073794153982726E-2</v>
      </c>
      <c r="L16">
        <v>-7.7203642592126726E-3</v>
      </c>
    </row>
    <row r="17" spans="4:12">
      <c r="D17" t="s">
        <v>251</v>
      </c>
      <c r="E17">
        <v>-3.4332439067243786E-3</v>
      </c>
      <c r="F17">
        <v>-2.1323031118059147E-3</v>
      </c>
      <c r="G17">
        <v>-1.0750986780824921E-2</v>
      </c>
      <c r="H17">
        <v>-2.9393322885597192E-2</v>
      </c>
      <c r="I17">
        <v>-3.6278853133860003E-3</v>
      </c>
      <c r="J17">
        <v>-1.6533899894363435E-3</v>
      </c>
      <c r="K17">
        <v>-1.5000747599317349E-2</v>
      </c>
      <c r="L17">
        <v>-4.5240652957259556E-2</v>
      </c>
    </row>
    <row r="18" spans="4:12">
      <c r="D18" t="s">
        <v>253</v>
      </c>
      <c r="E18">
        <v>2.4053740439595579E-2</v>
      </c>
      <c r="F18">
        <v>2.4230629014174151E-2</v>
      </c>
      <c r="G18">
        <v>2.3878806019361529E-2</v>
      </c>
      <c r="H18">
        <v>1.7725810777903105E-2</v>
      </c>
      <c r="I18">
        <v>4.8727644388404615E-2</v>
      </c>
      <c r="J18">
        <v>4.8824894735300849E-2</v>
      </c>
      <c r="K18">
        <v>4.9118755545377091E-2</v>
      </c>
      <c r="L18">
        <v>3.6450010224463945E-2</v>
      </c>
    </row>
    <row r="19" spans="4:12">
      <c r="D19" t="s">
        <v>255</v>
      </c>
      <c r="E19">
        <v>0.21683458773395678</v>
      </c>
      <c r="F19">
        <v>0.21662306781372209</v>
      </c>
      <c r="G19">
        <v>0.22050504359941048</v>
      </c>
      <c r="H19">
        <v>0.24098923745132766</v>
      </c>
      <c r="I19">
        <v>0.10712650044934681</v>
      </c>
      <c r="J19">
        <v>0.10662184820255166</v>
      </c>
      <c r="K19">
        <v>0.1147181726947214</v>
      </c>
      <c r="L19">
        <v>0.14430761517149698</v>
      </c>
    </row>
    <row r="21" spans="4:12">
      <c r="D21" t="s">
        <v>273</v>
      </c>
    </row>
    <row r="22" spans="4:12">
      <c r="E22" t="s">
        <v>245</v>
      </c>
      <c r="H22" t="s">
        <v>265</v>
      </c>
    </row>
    <row r="23" spans="4:12">
      <c r="E23" t="s">
        <v>257</v>
      </c>
      <c r="F23" t="s">
        <v>259</v>
      </c>
      <c r="G23" t="s">
        <v>261</v>
      </c>
      <c r="H23" t="s">
        <v>257</v>
      </c>
      <c r="I23" t="s">
        <v>259</v>
      </c>
      <c r="J23" t="s">
        <v>261</v>
      </c>
    </row>
    <row r="24" spans="4:12">
      <c r="D24" t="s">
        <v>247</v>
      </c>
      <c r="E24">
        <v>2.5536613000000007E-2</v>
      </c>
      <c r="F24">
        <v>2.9005254000000008E-2</v>
      </c>
      <c r="G24">
        <v>-7.0829029999999987E-2</v>
      </c>
      <c r="H24">
        <v>-4.5292698000000006E-2</v>
      </c>
      <c r="I24">
        <v>-4.7184684000000005E-2</v>
      </c>
      <c r="J24">
        <v>7.270379999999993E-3</v>
      </c>
    </row>
    <row r="25" spans="4:12">
      <c r="D25" t="s">
        <v>249</v>
      </c>
      <c r="E25">
        <v>4.6103160633597234E-2</v>
      </c>
      <c r="F25">
        <v>4.334652737061534E-2</v>
      </c>
      <c r="G25">
        <v>5.9678010190129749E-2</v>
      </c>
      <c r="H25">
        <v>-2.6918264714392418E-2</v>
      </c>
      <c r="I25">
        <v>-2.6109419400322895E-2</v>
      </c>
      <c r="J25">
        <v>-2.8446473493823371E-2</v>
      </c>
    </row>
    <row r="26" spans="4:12">
      <c r="D26" t="s">
        <v>251</v>
      </c>
      <c r="E26">
        <v>-3.1631428311888754E-4</v>
      </c>
      <c r="F26">
        <v>-3.2461134625424645E-4</v>
      </c>
      <c r="G26">
        <v>-6.3720975319116989E-3</v>
      </c>
      <c r="H26">
        <v>3.4608767485861183E-4</v>
      </c>
      <c r="I26">
        <v>5.0998540972775966E-4</v>
      </c>
      <c r="J26">
        <v>1.1683263671921976E-3</v>
      </c>
    </row>
    <row r="27" spans="4:12">
      <c r="D27" t="s">
        <v>253</v>
      </c>
      <c r="E27">
        <v>0.11544539167192543</v>
      </c>
      <c r="F27">
        <v>0.1150076393388139</v>
      </c>
      <c r="G27">
        <v>0.11732574270772649</v>
      </c>
      <c r="H27">
        <v>1.9644988573956763E-2</v>
      </c>
      <c r="I27">
        <v>1.9692283448437698E-2</v>
      </c>
      <c r="J27">
        <v>1.8052132578189554E-2</v>
      </c>
    </row>
    <row r="28" spans="4:12">
      <c r="D28" t="s">
        <v>255</v>
      </c>
      <c r="E28">
        <v>0.41338663200876641</v>
      </c>
      <c r="F28">
        <v>0.41443794163752851</v>
      </c>
      <c r="G28">
        <v>0.38598132002299912</v>
      </c>
      <c r="H28">
        <v>5.2918923335144447E-2</v>
      </c>
      <c r="I28">
        <v>5.2683552967064784E-2</v>
      </c>
      <c r="J28">
        <v>6.0791468532546897E-2</v>
      </c>
    </row>
    <row r="30" spans="4:12">
      <c r="D30" t="s">
        <v>271</v>
      </c>
    </row>
    <row r="31" spans="4:12">
      <c r="E31" t="s">
        <v>245</v>
      </c>
      <c r="I31" t="s">
        <v>265</v>
      </c>
    </row>
    <row r="32" spans="4:12">
      <c r="E32" t="s">
        <v>257</v>
      </c>
      <c r="F32" t="s">
        <v>259</v>
      </c>
      <c r="G32" t="s">
        <v>261</v>
      </c>
      <c r="H32" t="s">
        <v>263</v>
      </c>
      <c r="I32" t="s">
        <v>257</v>
      </c>
      <c r="J32" t="s">
        <v>259</v>
      </c>
      <c r="K32" t="s">
        <v>261</v>
      </c>
      <c r="L32" t="s">
        <v>263</v>
      </c>
    </row>
    <row r="33" spans="4:12">
      <c r="D33" t="s">
        <v>247</v>
      </c>
      <c r="E33">
        <v>-3.6865047999999997E-2</v>
      </c>
      <c r="F33">
        <v>-4.2078166E-2</v>
      </c>
      <c r="G33">
        <v>-1.5462320000000002E-2</v>
      </c>
      <c r="H33">
        <v>0.11187334</v>
      </c>
      <c r="I33">
        <v>-5.0999999999999997E-2</v>
      </c>
      <c r="J33">
        <v>-5.0999999999999997E-2</v>
      </c>
      <c r="K33">
        <v>-5.0999999999999997E-2</v>
      </c>
      <c r="L33">
        <v>-5.0999999999999997E-2</v>
      </c>
    </row>
    <row r="34" spans="4:12">
      <c r="D34" t="s">
        <v>249</v>
      </c>
      <c r="E34">
        <v>-3.4084918758528232E-2</v>
      </c>
      <c r="F34">
        <v>-1.3785772862294404E-2</v>
      </c>
      <c r="G34">
        <v>-9.818146186517579E-3</v>
      </c>
      <c r="H34">
        <v>-1.2674331066976324E-2</v>
      </c>
      <c r="I34">
        <v>1.4797776509845456E-2</v>
      </c>
      <c r="J34">
        <v>1.8041039094111082E-2</v>
      </c>
      <c r="K34">
        <v>1.8195553234186083E-2</v>
      </c>
      <c r="L34">
        <v>1.2407423042496209E-2</v>
      </c>
    </row>
    <row r="35" spans="4:12">
      <c r="D35" t="s">
        <v>251</v>
      </c>
      <c r="E35">
        <v>-8.7563015400207375E-3</v>
      </c>
      <c r="F35">
        <v>-9.3073947694900794E-3</v>
      </c>
      <c r="G35">
        <v>-5.0807101917370416E-3</v>
      </c>
      <c r="H35">
        <v>-1.4278851398502351E-2</v>
      </c>
      <c r="I35">
        <v>-1.988340938168677E-2</v>
      </c>
      <c r="J35">
        <v>-1.9290722572168163E-2</v>
      </c>
      <c r="K35">
        <v>-2.3980428691874167E-2</v>
      </c>
      <c r="L35">
        <v>3.6276666589545462E-3</v>
      </c>
    </row>
    <row r="36" spans="4:12">
      <c r="D36" t="s">
        <v>253</v>
      </c>
      <c r="E36">
        <v>8.464479604958107E-2</v>
      </c>
      <c r="F36">
        <v>7.7090350046090661E-2</v>
      </c>
      <c r="G36">
        <v>7.9895354181612907E-2</v>
      </c>
      <c r="H36">
        <v>8.4000806715676085E-2</v>
      </c>
      <c r="I36">
        <v>1.1707285403935317E-2</v>
      </c>
      <c r="J36">
        <v>1.3930016314534655E-2</v>
      </c>
      <c r="K36">
        <v>1.6754102364636422E-2</v>
      </c>
      <c r="L36">
        <v>1.8066250115662656E-2</v>
      </c>
    </row>
    <row r="37" spans="4:12">
      <c r="D37" t="s">
        <v>255</v>
      </c>
      <c r="E37">
        <v>0.31056980803021184</v>
      </c>
      <c r="F37">
        <v>0.1976941436081413</v>
      </c>
      <c r="G37">
        <v>0.20528293734151604</v>
      </c>
      <c r="H37">
        <v>0.21232452333949237</v>
      </c>
      <c r="I37">
        <v>0.17485571640564959</v>
      </c>
      <c r="J37">
        <v>0.10561615212855976</v>
      </c>
      <c r="K37">
        <v>9.8211139398225858E-2</v>
      </c>
      <c r="L37">
        <v>9.6525074087522686E-2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一熟制玉米 </vt:lpstr>
      <vt:lpstr>二熟制玉米</vt:lpstr>
      <vt:lpstr>二小麦</vt:lpstr>
      <vt:lpstr>水稻</vt:lpstr>
      <vt:lpstr>一熟玉米</vt:lpstr>
      <vt:lpstr>二熟玉米</vt:lpstr>
      <vt:lpstr>二熟小麦</vt:lpstr>
      <vt:lpstr>水稻弹性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2019-02-02T21:01:07Z</dcterms:modified>
</cp:coreProperties>
</file>