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Sheet3" sheetId="12" r:id="rId2"/>
    <sheet name="方差检验" sheetId="2" r:id="rId3"/>
    <sheet name="vif" sheetId="3" r:id="rId4"/>
    <sheet name="各要素回归" sheetId="4" r:id="rId5"/>
    <sheet name="回归结果" sheetId="5" r:id="rId6"/>
    <sheet name="Sheet2" sheetId="11" r:id="rId7"/>
    <sheet name="Sheet4" sheetId="14" r:id="rId8"/>
    <sheet name="Sheet1" sheetId="13" r:id="rId9"/>
  </sheets>
  <definedNames>
    <definedName name="_xlnm._FilterDatabase" localSheetId="5" hidden="1">回归结果!$A$21:$G$55</definedName>
  </definedNames>
  <calcPr calcId="162913"/>
</workbook>
</file>

<file path=xl/calcChain.xml><?xml version="1.0" encoding="utf-8"?>
<calcChain xmlns="http://schemas.openxmlformats.org/spreadsheetml/2006/main">
  <c r="P11" i="13" l="1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0" i="13"/>
  <c r="BX111" i="11" l="1"/>
  <c r="BX4" i="11"/>
  <c r="BW3" i="11"/>
  <c r="BX71" i="11"/>
  <c r="BX72" i="11"/>
  <c r="BX73" i="11"/>
  <c r="BX74" i="11"/>
  <c r="BX75" i="11"/>
  <c r="BX76" i="11"/>
  <c r="BX77" i="11"/>
  <c r="BX78" i="11"/>
  <c r="BX79" i="11"/>
  <c r="BX80" i="11"/>
  <c r="BX81" i="11"/>
  <c r="BX82" i="11"/>
  <c r="BX83" i="11"/>
  <c r="BX84" i="11"/>
  <c r="BX85" i="11"/>
  <c r="BX86" i="11"/>
  <c r="BX87" i="11"/>
  <c r="BX88" i="11"/>
  <c r="BX89" i="11"/>
  <c r="BX90" i="11"/>
  <c r="BX91" i="11"/>
  <c r="BX92" i="11"/>
  <c r="BX93" i="11"/>
  <c r="BX94" i="11"/>
  <c r="BX95" i="11"/>
  <c r="BX96" i="11"/>
  <c r="BX97" i="11"/>
  <c r="BX98" i="11"/>
  <c r="BX99" i="11"/>
  <c r="BX100" i="11"/>
  <c r="BX101" i="11"/>
  <c r="BX102" i="11"/>
  <c r="BX103" i="11"/>
  <c r="BX104" i="11"/>
  <c r="BX105" i="11"/>
  <c r="BX106" i="11"/>
  <c r="BX107" i="11"/>
  <c r="BX108" i="11"/>
  <c r="BX109" i="11"/>
  <c r="BX110" i="11"/>
  <c r="BX112" i="11"/>
  <c r="BX113" i="11"/>
  <c r="BX114" i="11"/>
  <c r="BX115" i="11"/>
  <c r="BX116" i="11"/>
  <c r="BX117" i="11"/>
  <c r="BX118" i="11"/>
  <c r="BW72" i="11"/>
  <c r="BW73" i="11"/>
  <c r="BW74" i="11"/>
  <c r="BW75" i="11"/>
  <c r="BW76" i="11"/>
  <c r="BW77" i="11"/>
  <c r="BW78" i="11"/>
  <c r="BW79" i="11"/>
  <c r="BW80" i="11"/>
  <c r="BW81" i="11"/>
  <c r="BW82" i="11"/>
  <c r="BW83" i="11"/>
  <c r="BW84" i="11"/>
  <c r="BW85" i="11"/>
  <c r="BW86" i="11"/>
  <c r="BW87" i="11"/>
  <c r="BW88" i="11"/>
  <c r="BW89" i="11"/>
  <c r="BW90" i="11"/>
  <c r="BW91" i="11"/>
  <c r="BW92" i="11"/>
  <c r="BW93" i="11"/>
  <c r="BW94" i="11"/>
  <c r="BW95" i="11"/>
  <c r="BW96" i="11"/>
  <c r="BW97" i="11"/>
  <c r="BW98" i="11"/>
  <c r="BW99" i="11"/>
  <c r="BW100" i="11"/>
  <c r="BW101" i="11"/>
  <c r="BW102" i="11"/>
  <c r="BW103" i="11"/>
  <c r="BW104" i="11"/>
  <c r="BW105" i="11"/>
  <c r="BW106" i="11"/>
  <c r="BW107" i="11"/>
  <c r="BW108" i="11"/>
  <c r="BW109" i="11"/>
  <c r="BW110" i="11"/>
  <c r="BW111" i="11"/>
  <c r="BW112" i="11"/>
  <c r="BW113" i="11"/>
  <c r="BW114" i="11"/>
  <c r="BW115" i="11"/>
  <c r="BW116" i="11"/>
  <c r="BW117" i="11"/>
  <c r="BW118" i="11"/>
  <c r="BX3" i="11"/>
  <c r="CB8" i="11" l="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A6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A4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A3" i="1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38" i="4"/>
  <c r="U30" i="4"/>
  <c r="O34" i="11" l="1"/>
  <c r="O5" i="11"/>
  <c r="AM36" i="11"/>
  <c r="AM23" i="11"/>
  <c r="AM24" i="11"/>
  <c r="AM25" i="11"/>
  <c r="AM26" i="11"/>
  <c r="AM27" i="11"/>
  <c r="AM28" i="11"/>
  <c r="AM29" i="11"/>
  <c r="AM30" i="11"/>
  <c r="AM31" i="11"/>
  <c r="AM22" i="11"/>
  <c r="AM21" i="11"/>
  <c r="BK23" i="11"/>
  <c r="BK27" i="11"/>
  <c r="AM12" i="11"/>
  <c r="AM4" i="11"/>
  <c r="AM5" i="11"/>
  <c r="AM16" i="11" s="1"/>
  <c r="AM6" i="11"/>
  <c r="AM7" i="11"/>
  <c r="AM8" i="11"/>
  <c r="AM9" i="11"/>
  <c r="AM10" i="11"/>
  <c r="BK10" i="11" s="1"/>
  <c r="AM3" i="11"/>
  <c r="V88" i="5"/>
  <c r="D74" i="5"/>
  <c r="D75" i="5"/>
  <c r="D76" i="5"/>
  <c r="D77" i="5"/>
  <c r="D78" i="5"/>
  <c r="D79" i="5"/>
  <c r="D80" i="5"/>
  <c r="V73" i="5" s="1"/>
  <c r="D81" i="5"/>
  <c r="V74" i="5" s="1"/>
  <c r="D82" i="5"/>
  <c r="D83" i="5"/>
  <c r="D84" i="5"/>
  <c r="D85" i="5"/>
  <c r="D86" i="5"/>
  <c r="D87" i="5"/>
  <c r="D88" i="5"/>
  <c r="V81" i="5" s="1"/>
  <c r="D89" i="5"/>
  <c r="V82" i="5" s="1"/>
  <c r="D90" i="5"/>
  <c r="D91" i="5"/>
  <c r="D92" i="5"/>
  <c r="D93" i="5"/>
  <c r="D94" i="5"/>
  <c r="D95" i="5"/>
  <c r="D96" i="5"/>
  <c r="V89" i="5" s="1"/>
  <c r="D97" i="5"/>
  <c r="V90" i="5" s="1"/>
  <c r="D98" i="5"/>
  <c r="D99" i="5"/>
  <c r="D100" i="5"/>
  <c r="V93" i="5" s="1"/>
  <c r="D101" i="5"/>
  <c r="V94" i="5" s="1"/>
  <c r="R84" i="5"/>
  <c r="T84" i="5"/>
  <c r="V69" i="5"/>
  <c r="V70" i="5"/>
  <c r="V77" i="5"/>
  <c r="V78" i="5"/>
  <c r="V85" i="5"/>
  <c r="V86" i="5"/>
  <c r="D103" i="5"/>
  <c r="D104" i="5"/>
  <c r="D105" i="5"/>
  <c r="D106" i="5"/>
  <c r="D107" i="5"/>
  <c r="V95" i="5" s="1"/>
  <c r="V68" i="5"/>
  <c r="V71" i="5"/>
  <c r="V72" i="5"/>
  <c r="V75" i="5"/>
  <c r="V76" i="5"/>
  <c r="V79" i="5"/>
  <c r="V80" i="5"/>
  <c r="V83" i="5"/>
  <c r="V84" i="5"/>
  <c r="V87" i="5"/>
  <c r="V91" i="5"/>
  <c r="V92" i="5"/>
  <c r="V67" i="5"/>
  <c r="T68" i="5"/>
  <c r="T70" i="5"/>
  <c r="T72" i="5"/>
  <c r="T74" i="5"/>
  <c r="T76" i="5"/>
  <c r="T78" i="5"/>
  <c r="T80" i="5"/>
  <c r="T82" i="5"/>
  <c r="T86" i="5"/>
  <c r="T89" i="5"/>
  <c r="T93" i="5"/>
  <c r="N54" i="5"/>
  <c r="T95" i="5" s="1"/>
  <c r="N53" i="5"/>
  <c r="T94" i="5" s="1"/>
  <c r="N52" i="5"/>
  <c r="N51" i="5"/>
  <c r="T92" i="5" s="1"/>
  <c r="N50" i="5"/>
  <c r="T91" i="5" s="1"/>
  <c r="N49" i="5"/>
  <c r="T90" i="5" s="1"/>
  <c r="N48" i="5"/>
  <c r="N47" i="5"/>
  <c r="T88" i="5" s="1"/>
  <c r="N46" i="5"/>
  <c r="T87" i="5" s="1"/>
  <c r="N45" i="5"/>
  <c r="N44" i="5"/>
  <c r="T85" i="5" s="1"/>
  <c r="N43" i="5"/>
  <c r="N42" i="5"/>
  <c r="T83" i="5" s="1"/>
  <c r="N41" i="5"/>
  <c r="N40" i="5"/>
  <c r="T81" i="5" s="1"/>
  <c r="N39" i="5"/>
  <c r="N38" i="5"/>
  <c r="T79" i="5" s="1"/>
  <c r="N37" i="5"/>
  <c r="N36" i="5"/>
  <c r="T77" i="5" s="1"/>
  <c r="N35" i="5"/>
  <c r="N34" i="5"/>
  <c r="T75" i="5" s="1"/>
  <c r="N33" i="5"/>
  <c r="N32" i="5"/>
  <c r="T73" i="5" s="1"/>
  <c r="N31" i="5"/>
  <c r="N30" i="5"/>
  <c r="T71" i="5" s="1"/>
  <c r="N29" i="5"/>
  <c r="N28" i="5"/>
  <c r="T69" i="5" s="1"/>
  <c r="N27" i="5"/>
  <c r="N26" i="5"/>
  <c r="T67" i="5" s="1"/>
  <c r="D25" i="5"/>
  <c r="R68" i="5" s="1"/>
  <c r="D26" i="5"/>
  <c r="R69" i="5" s="1"/>
  <c r="D27" i="5"/>
  <c r="R70" i="5" s="1"/>
  <c r="D28" i="5"/>
  <c r="R71" i="5" s="1"/>
  <c r="D29" i="5"/>
  <c r="R72" i="5" s="1"/>
  <c r="D30" i="5"/>
  <c r="R73" i="5" s="1"/>
  <c r="D31" i="5"/>
  <c r="R74" i="5" s="1"/>
  <c r="D32" i="5"/>
  <c r="R75" i="5" s="1"/>
  <c r="D33" i="5"/>
  <c r="R76" i="5" s="1"/>
  <c r="D34" i="5"/>
  <c r="R77" i="5" s="1"/>
  <c r="D35" i="5"/>
  <c r="R78" i="5" s="1"/>
  <c r="D36" i="5"/>
  <c r="R79" i="5" s="1"/>
  <c r="D37" i="5"/>
  <c r="R80" i="5" s="1"/>
  <c r="D38" i="5"/>
  <c r="R81" i="5" s="1"/>
  <c r="D39" i="5"/>
  <c r="R82" i="5" s="1"/>
  <c r="D40" i="5"/>
  <c r="R83" i="5" s="1"/>
  <c r="D41" i="5"/>
  <c r="D42" i="5"/>
  <c r="R85" i="5" s="1"/>
  <c r="D43" i="5"/>
  <c r="R86" i="5" s="1"/>
  <c r="D44" i="5"/>
  <c r="R87" i="5" s="1"/>
  <c r="D45" i="5"/>
  <c r="R88" i="5" s="1"/>
  <c r="D46" i="5"/>
  <c r="R89" i="5" s="1"/>
  <c r="D47" i="5"/>
  <c r="R90" i="5" s="1"/>
  <c r="D48" i="5"/>
  <c r="R91" i="5" s="1"/>
  <c r="D49" i="5"/>
  <c r="R92" i="5" s="1"/>
  <c r="D50" i="5"/>
  <c r="R93" i="5" s="1"/>
  <c r="D51" i="5"/>
  <c r="R94" i="5" s="1"/>
  <c r="D52" i="5"/>
  <c r="R95" i="5" s="1"/>
  <c r="D24" i="5"/>
  <c r="R67" i="5" s="1"/>
  <c r="O8" i="11"/>
  <c r="BX70" i="11"/>
  <c r="BX69" i="11"/>
  <c r="BX68" i="11"/>
  <c r="BX67" i="11"/>
  <c r="BX66" i="11"/>
  <c r="BX65" i="11"/>
  <c r="BX64" i="11"/>
  <c r="BX63" i="11"/>
  <c r="BX62" i="11"/>
  <c r="BX61" i="11"/>
  <c r="BX60" i="11"/>
  <c r="BX59" i="11"/>
  <c r="BX58" i="11"/>
  <c r="BX57" i="11"/>
  <c r="BX56" i="11"/>
  <c r="BX55" i="11"/>
  <c r="BX54" i="11"/>
  <c r="BX53" i="11"/>
  <c r="BX52" i="11"/>
  <c r="BX51" i="11"/>
  <c r="BX50" i="11"/>
  <c r="BX49" i="11"/>
  <c r="BX48" i="11"/>
  <c r="BX47" i="11"/>
  <c r="BX46" i="11"/>
  <c r="BX45" i="11"/>
  <c r="BX44" i="11"/>
  <c r="BX43" i="11"/>
  <c r="BX42" i="11"/>
  <c r="BX41" i="11"/>
  <c r="BX40" i="11"/>
  <c r="BX39" i="11"/>
  <c r="BX38" i="11"/>
  <c r="BX37" i="11"/>
  <c r="BX36" i="11"/>
  <c r="BS36" i="11"/>
  <c r="BX35" i="11"/>
  <c r="BU35" i="11"/>
  <c r="BS35" i="11"/>
  <c r="BQ35" i="11"/>
  <c r="BO35" i="11"/>
  <c r="BM35" i="11"/>
  <c r="BK35" i="11"/>
  <c r="BX34" i="11"/>
  <c r="BU34" i="11"/>
  <c r="BS34" i="11"/>
  <c r="BQ34" i="11"/>
  <c r="BO34" i="11"/>
  <c r="BM34" i="11"/>
  <c r="BK34" i="11"/>
  <c r="BX33" i="11"/>
  <c r="BU33" i="11"/>
  <c r="BS33" i="11"/>
  <c r="BQ33" i="11"/>
  <c r="BO33" i="11"/>
  <c r="BM33" i="11"/>
  <c r="BK33" i="11"/>
  <c r="BX32" i="11"/>
  <c r="BU32" i="11"/>
  <c r="BS32" i="11"/>
  <c r="BQ32" i="11"/>
  <c r="BO32" i="11"/>
  <c r="BM32" i="11"/>
  <c r="BK32" i="11"/>
  <c r="BX31" i="11"/>
  <c r="BJ31" i="11"/>
  <c r="BI31" i="11"/>
  <c r="BH31" i="11"/>
  <c r="BG31" i="11"/>
  <c r="BU31" i="11" s="1"/>
  <c r="BF31" i="11"/>
  <c r="BE31" i="11"/>
  <c r="BD31" i="11"/>
  <c r="BC31" i="11"/>
  <c r="BS31" i="11" s="1"/>
  <c r="BB31" i="11"/>
  <c r="BA31" i="11"/>
  <c r="AZ31" i="11"/>
  <c r="AY31" i="11"/>
  <c r="BQ31" i="11" s="1"/>
  <c r="AX31" i="11"/>
  <c r="AW31" i="11"/>
  <c r="AV31" i="11"/>
  <c r="AU31" i="11"/>
  <c r="BO31" i="11" s="1"/>
  <c r="AT31" i="11"/>
  <c r="AS31" i="11"/>
  <c r="AR31" i="11"/>
  <c r="AQ31" i="11"/>
  <c r="BM31" i="11" s="1"/>
  <c r="AP31" i="11"/>
  <c r="AO31" i="11"/>
  <c r="AN31" i="11"/>
  <c r="BX30" i="11"/>
  <c r="BJ30" i="11"/>
  <c r="BI30" i="11"/>
  <c r="BH30" i="11"/>
  <c r="BG30" i="11"/>
  <c r="BU30" i="11" s="1"/>
  <c r="BF30" i="11"/>
  <c r="BE30" i="11"/>
  <c r="BD30" i="11"/>
  <c r="BC30" i="11"/>
  <c r="BS30" i="11" s="1"/>
  <c r="BB30" i="11"/>
  <c r="BA30" i="11"/>
  <c r="AZ30" i="11"/>
  <c r="AY30" i="11"/>
  <c r="BQ30" i="11" s="1"/>
  <c r="AX30" i="11"/>
  <c r="AW30" i="11"/>
  <c r="AV30" i="11"/>
  <c r="AU30" i="11"/>
  <c r="BO30" i="11" s="1"/>
  <c r="AT30" i="11"/>
  <c r="AS30" i="11"/>
  <c r="AR30" i="11"/>
  <c r="AQ30" i="11"/>
  <c r="BM30" i="11" s="1"/>
  <c r="AP30" i="11"/>
  <c r="AO30" i="11"/>
  <c r="AN30" i="11"/>
  <c r="BX29" i="11"/>
  <c r="BJ29" i="11"/>
  <c r="BI29" i="11"/>
  <c r="BH29" i="11"/>
  <c r="BG29" i="11"/>
  <c r="BU29" i="11" s="1"/>
  <c r="BF29" i="11"/>
  <c r="BE29" i="11"/>
  <c r="BD29" i="11"/>
  <c r="BC29" i="11"/>
  <c r="BS29" i="11" s="1"/>
  <c r="BB29" i="11"/>
  <c r="BA29" i="11"/>
  <c r="AZ29" i="11"/>
  <c r="AY29" i="11"/>
  <c r="BQ29" i="11" s="1"/>
  <c r="AX29" i="11"/>
  <c r="AW29" i="11"/>
  <c r="AV29" i="11"/>
  <c r="AU29" i="11"/>
  <c r="BO29" i="11" s="1"/>
  <c r="AT29" i="11"/>
  <c r="AS29" i="11"/>
  <c r="AR29" i="11"/>
  <c r="AQ29" i="11"/>
  <c r="BM29" i="11" s="1"/>
  <c r="AP29" i="11"/>
  <c r="AO29" i="11"/>
  <c r="AN29" i="11"/>
  <c r="BX28" i="11"/>
  <c r="BJ28" i="11"/>
  <c r="BI28" i="11"/>
  <c r="BH28" i="11"/>
  <c r="BG28" i="11"/>
  <c r="BU28" i="11" s="1"/>
  <c r="BF28" i="11"/>
  <c r="BE28" i="11"/>
  <c r="BD28" i="11"/>
  <c r="BC28" i="11"/>
  <c r="BS28" i="11" s="1"/>
  <c r="BB28" i="11"/>
  <c r="BA28" i="11"/>
  <c r="AZ28" i="11"/>
  <c r="AY28" i="11"/>
  <c r="BQ28" i="11" s="1"/>
  <c r="AX28" i="11"/>
  <c r="AW28" i="11"/>
  <c r="AV28" i="11"/>
  <c r="AU28" i="11"/>
  <c r="BO28" i="11" s="1"/>
  <c r="AT28" i="11"/>
  <c r="AS28" i="11"/>
  <c r="AR28" i="11"/>
  <c r="AQ28" i="11"/>
  <c r="BM28" i="11" s="1"/>
  <c r="AP28" i="11"/>
  <c r="AO28" i="11"/>
  <c r="AN28" i="11"/>
  <c r="BX27" i="11"/>
  <c r="BJ27" i="11"/>
  <c r="BI27" i="11"/>
  <c r="BH27" i="11"/>
  <c r="BG27" i="11"/>
  <c r="BU27" i="11" s="1"/>
  <c r="BF27" i="11"/>
  <c r="BE27" i="11"/>
  <c r="BD27" i="11"/>
  <c r="BC27" i="11"/>
  <c r="BS27" i="11" s="1"/>
  <c r="BB27" i="11"/>
  <c r="BA27" i="11"/>
  <c r="AZ27" i="11"/>
  <c r="AY27" i="11"/>
  <c r="BQ27" i="11" s="1"/>
  <c r="AX27" i="11"/>
  <c r="AW27" i="11"/>
  <c r="AV27" i="11"/>
  <c r="AU27" i="11"/>
  <c r="BO27" i="11" s="1"/>
  <c r="AT27" i="11"/>
  <c r="AS27" i="11"/>
  <c r="AR27" i="11"/>
  <c r="AQ27" i="11"/>
  <c r="BM27" i="11" s="1"/>
  <c r="AP27" i="11"/>
  <c r="AO27" i="11"/>
  <c r="AN27" i="11"/>
  <c r="BX26" i="11"/>
  <c r="BJ26" i="11"/>
  <c r="BI26" i="11"/>
  <c r="BH26" i="11"/>
  <c r="BG26" i="11"/>
  <c r="BU26" i="11" s="1"/>
  <c r="BF26" i="11"/>
  <c r="BE26" i="11"/>
  <c r="BD26" i="11"/>
  <c r="BC26" i="11"/>
  <c r="BS26" i="11" s="1"/>
  <c r="BB26" i="11"/>
  <c r="BA26" i="11"/>
  <c r="AZ26" i="11"/>
  <c r="AY26" i="11"/>
  <c r="BQ26" i="11" s="1"/>
  <c r="AX26" i="11"/>
  <c r="AW26" i="11"/>
  <c r="AV26" i="11"/>
  <c r="AU26" i="11"/>
  <c r="BO26" i="11" s="1"/>
  <c r="AT26" i="11"/>
  <c r="AS26" i="11"/>
  <c r="AR26" i="11"/>
  <c r="AQ26" i="11"/>
  <c r="BM26" i="11" s="1"/>
  <c r="AP26" i="11"/>
  <c r="AO26" i="11"/>
  <c r="AN26" i="11"/>
  <c r="BX25" i="11"/>
  <c r="BJ25" i="11"/>
  <c r="BI25" i="11"/>
  <c r="BH25" i="11"/>
  <c r="BG25" i="11"/>
  <c r="BU25" i="11" s="1"/>
  <c r="BF25" i="11"/>
  <c r="BE25" i="11"/>
  <c r="BD25" i="11"/>
  <c r="BC25" i="11"/>
  <c r="BS25" i="11" s="1"/>
  <c r="BB25" i="11"/>
  <c r="BA25" i="11"/>
  <c r="AZ25" i="11"/>
  <c r="AY25" i="11"/>
  <c r="BQ25" i="11" s="1"/>
  <c r="AX25" i="11"/>
  <c r="AW25" i="11"/>
  <c r="AV25" i="11"/>
  <c r="AU25" i="11"/>
  <c r="BO25" i="11" s="1"/>
  <c r="AT25" i="11"/>
  <c r="AS25" i="11"/>
  <c r="AR25" i="11"/>
  <c r="AQ25" i="11"/>
  <c r="BM25" i="11" s="1"/>
  <c r="AP25" i="11"/>
  <c r="AO25" i="11"/>
  <c r="AN25" i="11"/>
  <c r="BX24" i="11"/>
  <c r="BJ24" i="11"/>
  <c r="BI24" i="11"/>
  <c r="BH24" i="11"/>
  <c r="BG24" i="11"/>
  <c r="BU24" i="11" s="1"/>
  <c r="BF24" i="11"/>
  <c r="BE24" i="11"/>
  <c r="BD24" i="11"/>
  <c r="BC24" i="11"/>
  <c r="BS24" i="11" s="1"/>
  <c r="BB24" i="11"/>
  <c r="BA24" i="11"/>
  <c r="AZ24" i="11"/>
  <c r="AY24" i="11"/>
  <c r="BQ24" i="11" s="1"/>
  <c r="AX24" i="11"/>
  <c r="AW24" i="11"/>
  <c r="AV24" i="11"/>
  <c r="AU24" i="11"/>
  <c r="BO24" i="11" s="1"/>
  <c r="AT24" i="11"/>
  <c r="AS24" i="11"/>
  <c r="AR24" i="11"/>
  <c r="AQ24" i="11"/>
  <c r="BM24" i="11" s="1"/>
  <c r="AP24" i="11"/>
  <c r="AO24" i="11"/>
  <c r="AN24" i="11"/>
  <c r="BX23" i="11"/>
  <c r="BJ23" i="11"/>
  <c r="BI23" i="11"/>
  <c r="BH23" i="11"/>
  <c r="BG23" i="11"/>
  <c r="BU23" i="11" s="1"/>
  <c r="BF23" i="11"/>
  <c r="BE23" i="11"/>
  <c r="BD23" i="11"/>
  <c r="BC23" i="11"/>
  <c r="BS23" i="11" s="1"/>
  <c r="BB23" i="11"/>
  <c r="BA23" i="11"/>
  <c r="AZ23" i="11"/>
  <c r="AY23" i="11"/>
  <c r="BQ23" i="11" s="1"/>
  <c r="AX23" i="11"/>
  <c r="AW23" i="11"/>
  <c r="AV23" i="11"/>
  <c r="AU23" i="11"/>
  <c r="BO23" i="11" s="1"/>
  <c r="AT23" i="11"/>
  <c r="AS23" i="11"/>
  <c r="AR23" i="11"/>
  <c r="AQ23" i="11"/>
  <c r="BM23" i="11" s="1"/>
  <c r="AP23" i="11"/>
  <c r="AO23" i="11"/>
  <c r="AN23" i="11"/>
  <c r="BX22" i="11"/>
  <c r="BJ22" i="11"/>
  <c r="BI22" i="11"/>
  <c r="BH22" i="11"/>
  <c r="BG22" i="11"/>
  <c r="BU22" i="11" s="1"/>
  <c r="BF22" i="11"/>
  <c r="BE22" i="11"/>
  <c r="BD22" i="11"/>
  <c r="BC22" i="11"/>
  <c r="BS22" i="11" s="1"/>
  <c r="BB22" i="11"/>
  <c r="BA22" i="11"/>
  <c r="AZ22" i="11"/>
  <c r="AY22" i="11"/>
  <c r="BQ22" i="11" s="1"/>
  <c r="AX22" i="11"/>
  <c r="AW22" i="11"/>
  <c r="AV22" i="11"/>
  <c r="AU22" i="11"/>
  <c r="BO22" i="11" s="1"/>
  <c r="AT22" i="11"/>
  <c r="AS22" i="11"/>
  <c r="AR22" i="11"/>
  <c r="AQ22" i="11"/>
  <c r="BM22" i="11" s="1"/>
  <c r="AP22" i="11"/>
  <c r="AO22" i="11"/>
  <c r="AN22" i="11"/>
  <c r="BX21" i="11"/>
  <c r="BJ21" i="11"/>
  <c r="BI21" i="11"/>
  <c r="BH21" i="11"/>
  <c r="BG21" i="11"/>
  <c r="BU21" i="11" s="1"/>
  <c r="BF21" i="11"/>
  <c r="BE21" i="11"/>
  <c r="BD21" i="11"/>
  <c r="BC21" i="11"/>
  <c r="BS21" i="11" s="1"/>
  <c r="BB21" i="11"/>
  <c r="BA21" i="11"/>
  <c r="AZ21" i="11"/>
  <c r="AY21" i="11"/>
  <c r="BQ21" i="11" s="1"/>
  <c r="AX21" i="11"/>
  <c r="AW21" i="11"/>
  <c r="AV21" i="11"/>
  <c r="AU21" i="11"/>
  <c r="BO21" i="11" s="1"/>
  <c r="AT21" i="11"/>
  <c r="AS21" i="11"/>
  <c r="AR21" i="11"/>
  <c r="AQ21" i="11"/>
  <c r="BM21" i="11" s="1"/>
  <c r="AP21" i="11"/>
  <c r="AO21" i="11"/>
  <c r="AN21" i="11"/>
  <c r="BX20" i="11"/>
  <c r="BX19" i="11"/>
  <c r="BX18" i="11"/>
  <c r="BX17" i="11"/>
  <c r="BX16" i="11"/>
  <c r="BX15" i="11"/>
  <c r="BX14" i="11"/>
  <c r="BX13" i="11"/>
  <c r="BX12" i="11"/>
  <c r="BX11" i="11"/>
  <c r="BX10" i="11"/>
  <c r="BJ10" i="11"/>
  <c r="BJ14" i="11" s="1"/>
  <c r="BI10" i="11"/>
  <c r="BI14" i="11" s="1"/>
  <c r="BH10" i="11"/>
  <c r="BH14" i="11" s="1"/>
  <c r="BG10" i="11"/>
  <c r="BU10" i="11" s="1"/>
  <c r="BF10" i="11"/>
  <c r="BF14" i="11" s="1"/>
  <c r="BE10" i="11"/>
  <c r="BE14" i="11" s="1"/>
  <c r="BD10" i="11"/>
  <c r="BD14" i="11" s="1"/>
  <c r="BC10" i="11"/>
  <c r="BC14" i="11" s="1"/>
  <c r="BS14" i="11" s="1"/>
  <c r="BB10" i="11"/>
  <c r="BB14" i="11" s="1"/>
  <c r="BA10" i="11"/>
  <c r="BA14" i="11" s="1"/>
  <c r="AZ10" i="11"/>
  <c r="AZ14" i="11" s="1"/>
  <c r="AY10" i="11"/>
  <c r="BQ10" i="11" s="1"/>
  <c r="AX10" i="11"/>
  <c r="AX14" i="11" s="1"/>
  <c r="AW10" i="11"/>
  <c r="AW14" i="11" s="1"/>
  <c r="AV10" i="11"/>
  <c r="AV14" i="11" s="1"/>
  <c r="AU10" i="11"/>
  <c r="BO10" i="11" s="1"/>
  <c r="AT10" i="11"/>
  <c r="AT14" i="11" s="1"/>
  <c r="AS10" i="11"/>
  <c r="AS14" i="11" s="1"/>
  <c r="AR10" i="11"/>
  <c r="AR14" i="11" s="1"/>
  <c r="AQ10" i="11"/>
  <c r="BM10" i="11" s="1"/>
  <c r="AP10" i="11"/>
  <c r="AP14" i="11" s="1"/>
  <c r="AO10" i="11"/>
  <c r="AO14" i="11" s="1"/>
  <c r="AN10" i="11"/>
  <c r="AN14" i="11" s="1"/>
  <c r="BX9" i="11"/>
  <c r="BJ9" i="11"/>
  <c r="BI9" i="11"/>
  <c r="BH9" i="11"/>
  <c r="BH13" i="11" s="1"/>
  <c r="BG9" i="11"/>
  <c r="BU9" i="11" s="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BM9" i="11" s="1"/>
  <c r="AP9" i="11"/>
  <c r="AO9" i="11"/>
  <c r="AN9" i="11"/>
  <c r="BX8" i="11"/>
  <c r="BJ8" i="11"/>
  <c r="BI8" i="11"/>
  <c r="BH8" i="11"/>
  <c r="BG8" i="11"/>
  <c r="BU8" i="11" s="1"/>
  <c r="BF8" i="11"/>
  <c r="BE8" i="11"/>
  <c r="BD8" i="11"/>
  <c r="BC8" i="11"/>
  <c r="BB8" i="11"/>
  <c r="BA8" i="11"/>
  <c r="AZ8" i="11"/>
  <c r="AY8" i="11"/>
  <c r="BQ8" i="11" s="1"/>
  <c r="AX8" i="11"/>
  <c r="AW8" i="11"/>
  <c r="AW18" i="11" s="1"/>
  <c r="AV8" i="11"/>
  <c r="AU8" i="11"/>
  <c r="AT8" i="11"/>
  <c r="AS8" i="11"/>
  <c r="AR8" i="11"/>
  <c r="AQ8" i="11"/>
  <c r="BM8" i="11" s="1"/>
  <c r="AP8" i="11"/>
  <c r="AO8" i="11"/>
  <c r="AN8" i="11"/>
  <c r="BX7" i="11"/>
  <c r="BX6" i="11"/>
  <c r="BX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CA5" i="11" l="1"/>
  <c r="CA7" i="11" s="1"/>
  <c r="AM13" i="11"/>
  <c r="O13" i="11" s="1"/>
  <c r="AM19" i="11"/>
  <c r="O19" i="11" s="1"/>
  <c r="BQ5" i="11"/>
  <c r="AW12" i="11"/>
  <c r="AM14" i="11"/>
  <c r="AM18" i="11"/>
  <c r="AT16" i="11"/>
  <c r="BB16" i="11"/>
  <c r="AN20" i="11"/>
  <c r="AR20" i="11"/>
  <c r="AM11" i="11"/>
  <c r="AM15" i="11"/>
  <c r="AM17" i="11"/>
  <c r="AM20" i="11"/>
  <c r="O22" i="11"/>
  <c r="BK22" i="11"/>
  <c r="O33" i="11"/>
  <c r="O36" i="11"/>
  <c r="BK29" i="11"/>
  <c r="O29" i="11"/>
  <c r="O32" i="11"/>
  <c r="BK25" i="11"/>
  <c r="O25" i="11"/>
  <c r="BK28" i="11"/>
  <c r="O28" i="11"/>
  <c r="O35" i="11"/>
  <c r="BK24" i="11"/>
  <c r="O24" i="11"/>
  <c r="O21" i="11"/>
  <c r="BK21" i="11"/>
  <c r="O23" i="11"/>
  <c r="O27" i="11"/>
  <c r="O10" i="11"/>
  <c r="BJ16" i="11"/>
  <c r="AV16" i="11"/>
  <c r="BD16" i="11"/>
  <c r="AS20" i="11"/>
  <c r="AW20" i="11"/>
  <c r="BA20" i="11"/>
  <c r="BE20" i="11"/>
  <c r="BI20" i="11"/>
  <c r="BG14" i="11"/>
  <c r="BU14" i="11" s="1"/>
  <c r="AT20" i="11"/>
  <c r="AX20" i="11"/>
  <c r="BB20" i="11"/>
  <c r="BF20" i="11"/>
  <c r="BJ20" i="11"/>
  <c r="AO20" i="11"/>
  <c r="AP20" i="11"/>
  <c r="BO8" i="11"/>
  <c r="BS5" i="11"/>
  <c r="BS10" i="11"/>
  <c r="AX18" i="11"/>
  <c r="AP19" i="11"/>
  <c r="AT19" i="11"/>
  <c r="AX19" i="11"/>
  <c r="BB19" i="11"/>
  <c r="BF19" i="11"/>
  <c r="BJ19" i="11"/>
  <c r="AR13" i="11"/>
  <c r="BK16" i="11"/>
  <c r="O16" i="11"/>
  <c r="AP16" i="11"/>
  <c r="AP17" i="11"/>
  <c r="BF16" i="11"/>
  <c r="BF17" i="11"/>
  <c r="AT17" i="11"/>
  <c r="AO17" i="11"/>
  <c r="AO16" i="11"/>
  <c r="AO15" i="11"/>
  <c r="AO11" i="11"/>
  <c r="AS17" i="11"/>
  <c r="AS16" i="11"/>
  <c r="AS15" i="11"/>
  <c r="AS11" i="11"/>
  <c r="AO18" i="11"/>
  <c r="AO19" i="11"/>
  <c r="AS18" i="11"/>
  <c r="AS19" i="11"/>
  <c r="BA18" i="11"/>
  <c r="BA19" i="11"/>
  <c r="BE18" i="11"/>
  <c r="BE19" i="11"/>
  <c r="BI18" i="11"/>
  <c r="BI19" i="11"/>
  <c r="AV20" i="11"/>
  <c r="AZ20" i="11"/>
  <c r="BD20" i="11"/>
  <c r="AT11" i="11"/>
  <c r="BJ11" i="11"/>
  <c r="AS12" i="11"/>
  <c r="BI12" i="11"/>
  <c r="AN13" i="11"/>
  <c r="BD13" i="11"/>
  <c r="AY14" i="11"/>
  <c r="BQ14" i="11" s="1"/>
  <c r="AT15" i="11"/>
  <c r="BJ15" i="11"/>
  <c r="AW19" i="11"/>
  <c r="BH20" i="11"/>
  <c r="AX16" i="11"/>
  <c r="AX17" i="11"/>
  <c r="AX11" i="11"/>
  <c r="AQ16" i="11"/>
  <c r="BM16" i="11" s="1"/>
  <c r="AQ15" i="11"/>
  <c r="BM15" i="11" s="1"/>
  <c r="AQ11" i="11"/>
  <c r="BM11" i="11" s="1"/>
  <c r="AQ17" i="11"/>
  <c r="BM17" i="11" s="1"/>
  <c r="AU17" i="11"/>
  <c r="BO17" i="11" s="1"/>
  <c r="AU15" i="11"/>
  <c r="BO15" i="11" s="1"/>
  <c r="AU11" i="11"/>
  <c r="BO11" i="11" s="1"/>
  <c r="AU16" i="11"/>
  <c r="BO16" i="11" s="1"/>
  <c r="BO5" i="11"/>
  <c r="AY16" i="11"/>
  <c r="BQ16" i="11" s="1"/>
  <c r="AY15" i="11"/>
  <c r="BQ15" i="11" s="1"/>
  <c r="AY11" i="11"/>
  <c r="BQ11" i="11" s="1"/>
  <c r="AY17" i="11"/>
  <c r="BQ17" i="11" s="1"/>
  <c r="BC17" i="11"/>
  <c r="BS17" i="11" s="1"/>
  <c r="BC15" i="11"/>
  <c r="BS15" i="11" s="1"/>
  <c r="BC11" i="11"/>
  <c r="BS11" i="11" s="1"/>
  <c r="BC16" i="11"/>
  <c r="BS16" i="11" s="1"/>
  <c r="BG16" i="11"/>
  <c r="BU16" i="11" s="1"/>
  <c r="BG15" i="11"/>
  <c r="BU15" i="11" s="1"/>
  <c r="BG11" i="11"/>
  <c r="BU11" i="11" s="1"/>
  <c r="BG17" i="11"/>
  <c r="BU17" i="11" s="1"/>
  <c r="BK5" i="11"/>
  <c r="BU5" i="11"/>
  <c r="BB11" i="11"/>
  <c r="BA12" i="11"/>
  <c r="AV13" i="11"/>
  <c r="AQ14" i="11"/>
  <c r="BM14" i="11" s="1"/>
  <c r="BB15" i="11"/>
  <c r="BB17" i="11"/>
  <c r="AX15" i="11"/>
  <c r="AN17" i="11"/>
  <c r="AN15" i="11"/>
  <c r="AN11" i="11"/>
  <c r="AR17" i="11"/>
  <c r="AR16" i="11"/>
  <c r="AR15" i="11"/>
  <c r="AR11" i="11"/>
  <c r="AV17" i="11"/>
  <c r="AV15" i="11"/>
  <c r="AV11" i="11"/>
  <c r="AZ17" i="11"/>
  <c r="AZ16" i="11"/>
  <c r="AZ15" i="11"/>
  <c r="AZ11" i="11"/>
  <c r="BD17" i="11"/>
  <c r="BD15" i="11"/>
  <c r="BD11" i="11"/>
  <c r="BH17" i="11"/>
  <c r="BH16" i="11"/>
  <c r="BH15" i="11"/>
  <c r="BH11" i="11"/>
  <c r="BM5" i="11"/>
  <c r="AP11" i="11"/>
  <c r="BF11" i="11"/>
  <c r="AO12" i="11"/>
  <c r="BE12" i="11"/>
  <c r="AZ13" i="11"/>
  <c r="AU14" i="11"/>
  <c r="BO14" i="11" s="1"/>
  <c r="AP15" i="11"/>
  <c r="BF15" i="11"/>
  <c r="AN16" i="11"/>
  <c r="BJ17" i="11"/>
  <c r="AW17" i="11"/>
  <c r="AW16" i="11"/>
  <c r="BA17" i="11"/>
  <c r="BA16" i="11"/>
  <c r="BE17" i="11"/>
  <c r="BE16" i="11"/>
  <c r="BI17" i="11"/>
  <c r="BI16" i="11"/>
  <c r="AN19" i="11"/>
  <c r="AN18" i="11"/>
  <c r="AR19" i="11"/>
  <c r="AR18" i="11"/>
  <c r="AV19" i="11"/>
  <c r="AV18" i="11"/>
  <c r="AZ19" i="11"/>
  <c r="AZ18" i="11"/>
  <c r="BD19" i="11"/>
  <c r="BD18" i="11"/>
  <c r="BH19" i="11"/>
  <c r="BH18" i="11"/>
  <c r="O9" i="11"/>
  <c r="AQ20" i="11"/>
  <c r="BM20" i="11" s="1"/>
  <c r="AU20" i="11"/>
  <c r="BO20" i="11" s="1"/>
  <c r="AY20" i="11"/>
  <c r="BQ20" i="11" s="1"/>
  <c r="BC20" i="11"/>
  <c r="BS20" i="11" s="1"/>
  <c r="BG20" i="11"/>
  <c r="BU20" i="11" s="1"/>
  <c r="BK9" i="11"/>
  <c r="BS9" i="11"/>
  <c r="AW11" i="11"/>
  <c r="BA11" i="11"/>
  <c r="BE11" i="11"/>
  <c r="BI11" i="11"/>
  <c r="AN12" i="11"/>
  <c r="AR12" i="11"/>
  <c r="AV12" i="11"/>
  <c r="AZ12" i="11"/>
  <c r="BD12" i="11"/>
  <c r="BH12" i="11"/>
  <c r="AQ13" i="11"/>
  <c r="BM13" i="11" s="1"/>
  <c r="AU13" i="11"/>
  <c r="BO13" i="11" s="1"/>
  <c r="AY13" i="11"/>
  <c r="BQ13" i="11" s="1"/>
  <c r="BC13" i="11"/>
  <c r="BS13" i="11" s="1"/>
  <c r="BG13" i="11"/>
  <c r="BU13" i="11" s="1"/>
  <c r="AW15" i="11"/>
  <c r="BA15" i="11"/>
  <c r="BE15" i="11"/>
  <c r="BI15" i="11"/>
  <c r="AT18" i="11"/>
  <c r="BJ18" i="11"/>
  <c r="BQ36" i="11"/>
  <c r="BO36" i="11"/>
  <c r="BU36" i="11"/>
  <c r="BM36" i="11"/>
  <c r="BK36" i="11"/>
  <c r="BK19" i="11"/>
  <c r="BO9" i="11"/>
  <c r="AP12" i="11"/>
  <c r="AT12" i="11"/>
  <c r="AX12" i="11"/>
  <c r="BB12" i="11"/>
  <c r="BF12" i="11"/>
  <c r="BJ12" i="11"/>
  <c r="AO13" i="11"/>
  <c r="AS13" i="11"/>
  <c r="AW13" i="11"/>
  <c r="BA13" i="11"/>
  <c r="BE13" i="11"/>
  <c r="BI13" i="11"/>
  <c r="BB18" i="11"/>
  <c r="AQ19" i="11"/>
  <c r="BM19" i="11" s="1"/>
  <c r="AQ18" i="11"/>
  <c r="BM18" i="11" s="1"/>
  <c r="AU19" i="11"/>
  <c r="BO19" i="11" s="1"/>
  <c r="AU18" i="11"/>
  <c r="BO18" i="11" s="1"/>
  <c r="AY19" i="11"/>
  <c r="BQ19" i="11" s="1"/>
  <c r="AY18" i="11"/>
  <c r="BQ18" i="11" s="1"/>
  <c r="BC19" i="11"/>
  <c r="BS19" i="11" s="1"/>
  <c r="BC18" i="11"/>
  <c r="BS18" i="11" s="1"/>
  <c r="BG19" i="11"/>
  <c r="BU19" i="11" s="1"/>
  <c r="BG18" i="11"/>
  <c r="BU18" i="11" s="1"/>
  <c r="BK8" i="11"/>
  <c r="BS8" i="11"/>
  <c r="BK20" i="11"/>
  <c r="O20" i="11"/>
  <c r="BQ9" i="11"/>
  <c r="AQ12" i="11"/>
  <c r="BM12" i="11" s="1"/>
  <c r="AU12" i="11"/>
  <c r="BO12" i="11" s="1"/>
  <c r="AY12" i="11"/>
  <c r="BQ12" i="11" s="1"/>
  <c r="BC12" i="11"/>
  <c r="BS12" i="11" s="1"/>
  <c r="BG12" i="11"/>
  <c r="BU12" i="11" s="1"/>
  <c r="AP13" i="11"/>
  <c r="AT13" i="11"/>
  <c r="AX13" i="11"/>
  <c r="BB13" i="11"/>
  <c r="BF13" i="11"/>
  <c r="BJ13" i="11"/>
  <c r="AP18" i="11"/>
  <c r="BF18" i="11"/>
  <c r="BK14" i="11" l="1"/>
  <c r="O14" i="11"/>
  <c r="O26" i="11"/>
  <c r="BK26" i="11"/>
  <c r="BK31" i="11"/>
  <c r="O31" i="11"/>
  <c r="BK30" i="11"/>
  <c r="O30" i="11"/>
  <c r="BO37" i="11"/>
  <c r="BU37" i="11"/>
  <c r="BM37" i="11"/>
  <c r="BQ37" i="11"/>
  <c r="BS37" i="11"/>
  <c r="BK12" i="11"/>
  <c r="O12" i="11"/>
  <c r="BK11" i="11"/>
  <c r="O11" i="11"/>
  <c r="CA8" i="11"/>
  <c r="BK18" i="11"/>
  <c r="O18" i="11"/>
  <c r="BK15" i="11"/>
  <c r="O15" i="11"/>
  <c r="BK13" i="11"/>
  <c r="BK17" i="11"/>
  <c r="O17" i="11"/>
  <c r="BK37" i="11" l="1"/>
  <c r="O37" i="11"/>
  <c r="BW67" i="11" l="1"/>
  <c r="BW10" i="11"/>
  <c r="BW26" i="11"/>
  <c r="BW42" i="11"/>
  <c r="BW36" i="11"/>
  <c r="BW56" i="11"/>
  <c r="BW47" i="11"/>
  <c r="BW7" i="11"/>
  <c r="BW17" i="11"/>
  <c r="BW61" i="11"/>
  <c r="BW9" i="11"/>
  <c r="BW16" i="11"/>
  <c r="BW44" i="11"/>
  <c r="BW60" i="11"/>
  <c r="BW21" i="11"/>
  <c r="BW28" i="11"/>
  <c r="BW37" i="11"/>
  <c r="BW49" i="11"/>
  <c r="BW63" i="11"/>
  <c r="BW8" i="11"/>
  <c r="BW13" i="11"/>
  <c r="BW20" i="11"/>
  <c r="BW50" i="11"/>
  <c r="BW64" i="11"/>
  <c r="BW22" i="11"/>
  <c r="BW30" i="11"/>
  <c r="BW39" i="11"/>
  <c r="BW53" i="11"/>
  <c r="BW69" i="11"/>
  <c r="BW5" i="11"/>
  <c r="BW19" i="11"/>
  <c r="BW40" i="11"/>
  <c r="BW52" i="11"/>
  <c r="BW66" i="11"/>
  <c r="BW25" i="11"/>
  <c r="BW35" i="11"/>
  <c r="BW41" i="11"/>
  <c r="BW57" i="11"/>
  <c r="BW71" i="11"/>
  <c r="BW12" i="11"/>
  <c r="BW6" i="11"/>
  <c r="BW33" i="11"/>
  <c r="BW34" i="11"/>
  <c r="BW48" i="11"/>
  <c r="BW58" i="11"/>
  <c r="BW68" i="11"/>
  <c r="BW24" i="11"/>
  <c r="BW29" i="11"/>
  <c r="BW18" i="11"/>
  <c r="BW45" i="11"/>
  <c r="BW55" i="11"/>
  <c r="BW65" i="11"/>
  <c r="BW4" i="11"/>
  <c r="BW11" i="11"/>
  <c r="BW15" i="11"/>
  <c r="BW14" i="11"/>
  <c r="BW38" i="11"/>
  <c r="BW46" i="11"/>
  <c r="BW54" i="11"/>
  <c r="BW62" i="11"/>
  <c r="BW70" i="11"/>
  <c r="BW23" i="11"/>
  <c r="BW27" i="11"/>
  <c r="BW31" i="11"/>
  <c r="BW32" i="11"/>
  <c r="BW43" i="11"/>
  <c r="BW51" i="11"/>
  <c r="BW59" i="11"/>
</calcChain>
</file>

<file path=xl/sharedStrings.xml><?xml version="1.0" encoding="utf-8"?>
<sst xmlns="http://schemas.openxmlformats.org/spreadsheetml/2006/main" count="1431" uniqueCount="210">
  <si>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</si>
  <si>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</si>
  <si>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</si>
  <si>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</si>
  <si>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</si>
  <si>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</si>
  <si>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</si>
  <si>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</si>
  <si>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</si>
  <si>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</si>
  <si>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</si>
  <si>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</si>
  <si>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</si>
  <si>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.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</si>
  <si>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</si>
  <si>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</si>
  <si>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</si>
  <si>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</si>
  <si>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</si>
  <si>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</si>
  <si>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</si>
  <si>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</si>
  <si>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</si>
  <si>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</si>
  <si>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</si>
  <si>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</si>
  <si>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</si>
  <si>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</si>
  <si>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</si>
  <si>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</si>
  <si>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</si>
  <si>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t>Variable</t>
  </si>
  <si>
    <t>Mean</t>
  </si>
  <si>
    <t>Std. Dev.</t>
  </si>
  <si>
    <t>Min</t>
  </si>
  <si>
    <t>Max</t>
  </si>
  <si>
    <t>overall</t>
  </si>
  <si>
    <t>N =    9275</t>
  </si>
  <si>
    <t>between</t>
  </si>
  <si>
    <t>n =    2794</t>
  </si>
  <si>
    <t>within</t>
  </si>
  <si>
    <t>T-bar = 3.31961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</si>
  <si>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</si>
  <si>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</si>
  <si>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</si>
  <si>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</si>
  <si>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</si>
  <si>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</si>
  <si>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</si>
  <si>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</si>
  <si>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</si>
  <si>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</si>
  <si>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</si>
  <si>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</si>
  <si>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</si>
  <si>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</si>
  <si>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</si>
  <si>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</si>
  <si>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</si>
  <si>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</si>
  <si>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</si>
  <si>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</si>
  <si>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</si>
  <si>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</si>
  <si>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</si>
  <si>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</si>
  <si>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</si>
  <si>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</si>
  <si>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</si>
  <si>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</si>
  <si>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</si>
  <si>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</si>
  <si>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</si>
  <si>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</si>
  <si>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</si>
  <si>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</si>
  <si>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</si>
  <si>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</si>
  <si>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</si>
  <si>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</si>
  <si>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</si>
  <si>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</si>
  <si>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</si>
  <si>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</si>
  <si>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</si>
  <si>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</si>
  <si>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</si>
  <si>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</si>
  <si>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</si>
  <si>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</si>
  <si>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</si>
  <si>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</si>
  <si>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</si>
  <si>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两熟小麦混合回归结果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</si>
  <si>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</si>
  <si>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</si>
  <si>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</si>
  <si>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</si>
  <si>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</si>
  <si>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>(fraction of variance due to u_i)</t>
    <phoneticPr fontId="1" type="noConversion"/>
  </si>
  <si>
    <t>两熟小麦随机效应回归结果</t>
    <phoneticPr fontId="1" type="noConversion"/>
  </si>
  <si>
    <t xml:space="preserve"> rho</t>
    <phoneticPr fontId="1" type="noConversion"/>
  </si>
  <si>
    <t xml:space="preserve"> (fraction of variance due to u_i)</t>
    <phoneticPr fontId="1" type="noConversion"/>
  </si>
  <si>
    <t>两熟小麦固定效应效应回归结果</t>
    <phoneticPr fontId="1" type="noConversion"/>
  </si>
  <si>
    <t>Observations</t>
  </si>
  <si>
    <r>
      <rPr>
        <sz val="11"/>
        <color theme="1"/>
        <rFont val="宋体"/>
        <family val="3"/>
        <charset val="134"/>
      </rPr>
      <t>两熟小麦统计性描述</t>
    </r>
    <phoneticPr fontId="1" type="noConversion"/>
  </si>
  <si>
    <t>变量</t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</si>
  <si>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</si>
  <si>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变量</t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</si>
  <si>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</si>
  <si>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</si>
  <si>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</si>
  <si>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</si>
  <si>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N =    9265</t>
  </si>
  <si>
    <t>n =    2792</t>
  </si>
  <si>
    <t>T-bar = 3.31841</t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</si>
  <si>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</si>
  <si>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</t>
    <phoneticPr fontId="1" type="noConversion"/>
  </si>
  <si>
    <t>***</t>
    <phoneticPr fontId="1" type="noConversion"/>
  </si>
  <si>
    <t>caland</t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</si>
  <si>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</si>
  <si>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</si>
  <si>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</si>
  <si>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</si>
  <si>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</si>
  <si>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</si>
  <si>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劳动</t>
    <phoneticPr fontId="1" type="noConversion"/>
  </si>
  <si>
    <t>化肥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</si>
  <si>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</si>
  <si>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</si>
  <si>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</si>
  <si>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</si>
  <si>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</si>
  <si>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</si>
  <si>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机械</t>
    <phoneticPr fontId="1" type="noConversion"/>
  </si>
  <si>
    <t>lnsubsidy</t>
    <phoneticPr fontId="1" type="noConversion"/>
  </si>
  <si>
    <t>是</t>
  </si>
  <si>
    <t>否</t>
  </si>
  <si>
    <t>-</t>
  </si>
  <si>
    <t>total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</si>
  <si>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</si>
  <si>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</si>
  <si>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</si>
  <si>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</si>
  <si>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</si>
  <si>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</si>
  <si>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</si>
  <si>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</si>
  <si>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</si>
  <si>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</si>
  <si>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 xml:space="preserve"> </t>
    <phoneticPr fontId="1" type="noConversion"/>
  </si>
  <si>
    <t>**</t>
    <phoneticPr fontId="1" type="noConversion"/>
  </si>
  <si>
    <t xml:space="preserve"> ***</t>
    <phoneticPr fontId="1" type="noConversion"/>
  </si>
  <si>
    <t>*</t>
    <phoneticPr fontId="1" type="noConversion"/>
  </si>
  <si>
    <t xml:space="preserve"> *</t>
    <phoneticPr fontId="1" type="noConversion"/>
  </si>
  <si>
    <t>N=9265，Cluster in id=2792</t>
  </si>
  <si>
    <t xml:space="preserve"> **</t>
    <phoneticPr fontId="1" type="noConversion"/>
  </si>
  <si>
    <t>(Std. Err. adjusted for</t>
  </si>
  <si>
    <t>2,794 clusters in id)</t>
  </si>
  <si>
    <t>Robust</t>
  </si>
  <si>
    <t>Std. Err.      t    P&gt;t</t>
  </si>
  <si>
    <t>[95% Conf. Interval]</t>
  </si>
  <si>
    <t>.221078     2.83   0.005</t>
  </si>
  <si>
    <t>.1917137    1.058699</t>
  </si>
  <si>
    <t>lnland2</t>
  </si>
  <si>
    <t>.0717008    -2.87   0.004</t>
  </si>
  <si>
    <t>.125484    33.33   0.000</t>
  </si>
  <si>
    <t>3.935992    4.428094</t>
  </si>
  <si>
    <t>rho</t>
  </si>
  <si>
    <t>(fraction of variance due to</t>
  </si>
  <si>
    <t>u_i)</t>
  </si>
  <si>
    <t>单产</t>
    <phoneticPr fontId="1" type="noConversion"/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</si>
  <si>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</si>
  <si>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</si>
  <si>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</si>
  <si>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</si>
  <si>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</si>
  <si>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</si>
  <si>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</si>
  <si>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-0.034***</t>
  </si>
  <si>
    <t>0.266*</t>
  </si>
  <si>
    <t>0.068**</t>
  </si>
  <si>
    <t>0.001**</t>
  </si>
  <si>
    <t>-0.013**</t>
  </si>
  <si>
    <t>0.009 *</t>
  </si>
  <si>
    <t>4.981***</t>
  </si>
  <si>
    <t>-0.028***</t>
    <phoneticPr fontId="1" type="noConversion"/>
  </si>
  <si>
    <t>-0.111***</t>
    <phoneticPr fontId="1" type="noConversion"/>
  </si>
  <si>
    <t>0.625***</t>
    <phoneticPr fontId="1" type="noConversion"/>
  </si>
  <si>
    <t>-0.206***</t>
    <phoneticPr fontId="1" type="noConversion"/>
  </si>
  <si>
    <t>-0.011*</t>
    <phoneticPr fontId="1" type="noConversion"/>
  </si>
  <si>
    <t>-0.011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</si>
  <si>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</si>
  <si>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</si>
  <si>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Std. Err.</t>
  </si>
  <si>
    <t>-0.001</t>
  </si>
  <si>
    <t>0.063</t>
  </si>
  <si>
    <t>0.007</t>
  </si>
  <si>
    <t>-0.006</t>
  </si>
  <si>
    <t>-0.009</t>
  </si>
  <si>
    <t>0.016</t>
  </si>
  <si>
    <t>0.005</t>
  </si>
  <si>
    <t>-0.002</t>
  </si>
  <si>
    <t>-0.013</t>
  </si>
  <si>
    <t>-0.02</t>
  </si>
  <si>
    <t>0.001</t>
  </si>
  <si>
    <t>0</t>
  </si>
  <si>
    <t>-0.005</t>
  </si>
  <si>
    <t>-0.004</t>
  </si>
  <si>
    <t>0.009*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</si>
</sst>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0.0_ "/>
    <numFmt numFmtId="179" formatCode="&quot;(&quot;0.000&quot;)&quot;"/>
    <numFmt numFmtId="180" formatCode="0.0%"/>
    <numFmt numFmtId="181" formatCode="&quot;(&quot;General&quot;)&quot;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9" fontId="2" fillId="0" borderId="0" xfId="0" applyNumberFormat="1" applyFont="1" applyBorder="1">
      <alignment vertical="center"/>
    </xf>
    <xf numFmtId="180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183" fontId="12" fillId="0" borderId="8" xfId="0" quotePrefix="1" applyNumberFormat="1" applyFont="1" applyBorder="1" applyAlignment="1">
      <alignment vertical="center"/>
    </xf>
    <xf numFmtId="181" fontId="12" fillId="0" borderId="8" xfId="0" applyNumberFormat="1" applyFont="1" applyBorder="1" applyAlignment="1">
      <alignment vertical="center"/>
    </xf>
    <xf numFmtId="0" fontId="12" fillId="0" borderId="0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183" fontId="12" fillId="0" borderId="0" xfId="0" quotePrefix="1" applyNumberFormat="1" applyFont="1" applyBorder="1">
      <alignment vertical="center"/>
    </xf>
    <xf numFmtId="181" fontId="12" fillId="0" borderId="0" xfId="0" applyNumberFormat="1" applyFont="1" applyBorder="1" applyAlignment="1">
      <alignment horizontal="right" vertical="center"/>
    </xf>
    <xf numFmtId="183" fontId="12" fillId="0" borderId="0" xfId="0" applyNumberFormat="1" applyFont="1" applyBorder="1" applyAlignment="1">
      <alignment horizontal="right" vertical="center"/>
    </xf>
    <xf numFmtId="181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1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各要素回归!$R$38:$R$138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各要素回归!$S$38:$S$138</c:f>
              <c:numCache>
                <c:formatCode>General</c:formatCode>
                <c:ptCount val="101"/>
                <c:pt idx="0">
                  <c:v>1</c:v>
                </c:pt>
                <c:pt idx="1">
                  <c:v>1.397006549795744</c:v>
                </c:pt>
                <c:pt idx="2">
                  <c:v>1.5497441814831476</c:v>
                </c:pt>
                <c:pt idx="3">
                  <c:v>1.6009656334208859</c:v>
                </c:pt>
                <c:pt idx="4">
                  <c:v>1.6037341164227537</c:v>
                </c:pt>
                <c:pt idx="5">
                  <c:v>1.5817145332946627</c:v>
                </c:pt>
                <c:pt idx="6">
                  <c:v>1.5467092914851743</c:v>
                </c:pt>
                <c:pt idx="7">
                  <c:v>1.5050492140875997</c:v>
                </c:pt>
                <c:pt idx="8">
                  <c:v>1.4602981459598678</c:v>
                </c:pt>
                <c:pt idx="9">
                  <c:v>1.4145244385595783</c:v>
                </c:pt>
                <c:pt idx="10">
                  <c:v>1.3689471271202578</c:v>
                </c:pt>
                <c:pt idx="11">
                  <c:v>1.3242845749786043</c:v>
                </c:pt>
                <c:pt idx="12">
                  <c:v>1.2809516622746855</c:v>
                </c:pt>
                <c:pt idx="13">
                  <c:v>1.2391756004542807</c:v>
                </c:pt>
                <c:pt idx="14">
                  <c:v>1.1990660559416206</c:v>
                </c:pt>
                <c:pt idx="15">
                  <c:v>1.1606586650155108</c:v>
                </c:pt>
                <c:pt idx="16">
                  <c:v>1.1239425719215042</c:v>
                </c:pt>
                <c:pt idx="17">
                  <c:v>1.0888781240120864</c:v>
                </c:pt>
                <c:pt idx="18">
                  <c:v>1.0554083696766114</c:v>
                </c:pt>
                <c:pt idx="19">
                  <c:v>1.0234665824370583</c:v>
                </c:pt>
                <c:pt idx="20">
                  <c:v>0.99298119769501303</c:v>
                </c:pt>
                <c:pt idx="21">
                  <c:v>0.96387904364374355</c:v>
                </c:pt>
                <c:pt idx="22">
                  <c:v>0.93608743632061298</c:v>
                </c:pt>
                <c:pt idx="23">
                  <c:v>0.90953551275857092</c:v>
                </c:pt>
                <c:pt idx="24">
                  <c:v>0.88415505069480305</c:v>
                </c:pt>
                <c:pt idx="25">
                  <c:v>0.85988094168787821</c:v>
                </c:pt>
                <c:pt idx="26">
                  <c:v>0.83665143069516557</c:v>
                </c:pt>
                <c:pt idx="27">
                  <c:v>0.81440819926004271</c:v>
                </c:pt>
                <c:pt idx="28">
                  <c:v>0.79309634524099859</c:v>
                </c:pt>
                <c:pt idx="29">
                  <c:v>0.77266429552517746</c:v>
                </c:pt>
                <c:pt idx="30">
                  <c:v>0.75306367685003639</c:v>
                </c:pt>
                <c:pt idx="31">
                  <c:v>0.73424916203401758</c:v>
                </c:pt>
                <c:pt idx="32">
                  <c:v>0.716178303480552</c:v>
                </c:pt>
                <c:pt idx="33">
                  <c:v>0.69881136202544158</c:v>
                </c:pt>
                <c:pt idx="34">
                  <c:v>0.68211113654212652</c:v>
                </c:pt>
                <c:pt idx="35">
                  <c:v>0.66604279785852227</c:v>
                </c:pt>
                <c:pt idx="36">
                  <c:v>0.65057372923586931</c:v>
                </c:pt>
                <c:pt idx="37">
                  <c:v>0.63567337474991281</c:v>
                </c:pt>
                <c:pt idx="38">
                  <c:v>0.62131309628259979</c:v>
                </c:pt>
                <c:pt idx="39">
                  <c:v>0.6074660393975494</c:v>
                </c:pt>
                <c:pt idx="40">
                  <c:v>0.59410700807753714</c:v>
                </c:pt>
                <c:pt idx="41">
                  <c:v>0.58121234810662359</c:v>
                </c:pt>
                <c:pt idx="42">
                  <c:v>0.5687598387542927</c:v>
                </c:pt>
                <c:pt idx="43">
                  <c:v>0.55672859234342176</c:v>
                </c:pt>
                <c:pt idx="44">
                  <c:v>0.54509896124318824</c:v>
                </c:pt>
                <c:pt idx="45">
                  <c:v>0.53385245181149066</c:v>
                </c:pt>
                <c:pt idx="46">
                  <c:v>0.5229716448115056</c:v>
                </c:pt>
                <c:pt idx="47">
                  <c:v>0.51244012183809629</c:v>
                </c:pt>
                <c:pt idx="48">
                  <c:v>0.50224239730805653</c:v>
                </c:pt>
                <c:pt idx="49">
                  <c:v>0.49236385559079671</c:v>
                </c:pt>
                <c:pt idx="50">
                  <c:v>0.4827906928811046</c:v>
                </c:pt>
                <c:pt idx="51">
                  <c:v>0.47350986344166007</c:v>
                </c:pt>
                <c:pt idx="52">
                  <c:v>0.46450902986909193</c:v>
                </c:pt>
                <c:pt idx="53">
                  <c:v>0.4557765170629075</c:v>
                </c:pt>
                <c:pt idx="54">
                  <c:v>0.44730126960118261</c:v>
                </c:pt>
                <c:pt idx="55">
                  <c:v>0.4390728122502025</c:v>
                </c:pt>
                <c:pt idx="56">
                  <c:v>0.4310812133571611</c:v>
                </c:pt>
                <c:pt idx="57">
                  <c:v>0.42331705089549765</c:v>
                </c:pt>
                <c:pt idx="58">
                  <c:v>0.41577138095144761</c:v>
                </c:pt>
                <c:pt idx="59">
                  <c:v>0.40843570845795363</c:v>
                </c:pt>
                <c:pt idx="60">
                  <c:v>0.40130195999828372</c:v>
                </c:pt>
                <c:pt idx="61">
                  <c:v>0.39436245851658158</c:v>
                </c:pt>
                <c:pt idx="62">
                  <c:v>0.38760989978623422</c:v>
                </c:pt>
                <c:pt idx="63">
                  <c:v>0.38103733049944039</c:v>
                </c:pt>
                <c:pt idx="64">
                  <c:v>0.37463812785282113</c:v>
                </c:pt>
                <c:pt idx="65">
                  <c:v>0.36840598051435719</c:v>
                </c:pt>
                <c:pt idx="66">
                  <c:v>0.36233487086650018</c:v>
                </c:pt>
                <c:pt idx="67">
                  <c:v>0.35641905842902888</c:v>
                </c:pt>
                <c:pt idx="68">
                  <c:v>0.35065306437318633</c:v>
                </c:pt>
                <c:pt idx="69">
                  <c:v>0.34503165704589778</c:v>
                </c:pt>
                <c:pt idx="70">
                  <c:v>0.33954983842951869</c:v>
                </c:pt>
                <c:pt idx="71">
                  <c:v>0.3342028314686018</c:v>
                </c:pt>
                <c:pt idx="72">
                  <c:v>0.32898606820072268</c:v>
                </c:pt>
                <c:pt idx="73">
                  <c:v>0.32389517863344219</c:v>
                </c:pt>
                <c:pt idx="74">
                  <c:v>0.31892598031410863</c:v>
                </c:pt>
                <c:pt idx="75">
                  <c:v>0.31407446854341453</c:v>
                </c:pt>
                <c:pt idx="76">
                  <c:v>0.30933680718748968</c:v>
                </c:pt>
                <c:pt idx="77">
                  <c:v>0.30470932004683154</c:v>
                </c:pt>
                <c:pt idx="78">
                  <c:v>0.30018848274361071</c:v>
                </c:pt>
                <c:pt idx="79">
                  <c:v>0.29577091509184761</c:v>
                </c:pt>
                <c:pt idx="80">
                  <c:v>0.29145337391765969</c:v>
                </c:pt>
                <c:pt idx="81">
                  <c:v>0.2872327462992712</c:v>
                </c:pt>
                <c:pt idx="82">
                  <c:v>0.28310604319874949</c:v>
                </c:pt>
                <c:pt idx="83">
                  <c:v>0.27907039345952778</c:v>
                </c:pt>
                <c:pt idx="84">
                  <c:v>0.27512303814568945</c:v>
                </c:pt>
                <c:pt idx="85">
                  <c:v>0.27126132520076301</c:v>
                </c:pt>
                <c:pt idx="86">
                  <c:v>0.26748270440538374</c:v>
                </c:pt>
                <c:pt idx="87">
                  <c:v>0.26378472261468888</c:v>
                </c:pt>
                <c:pt idx="88">
                  <c:v>0.26016501925766888</c:v>
                </c:pt>
                <c:pt idx="89">
                  <c:v>0.25662132208197702</c:v>
                </c:pt>
                <c:pt idx="90">
                  <c:v>0.2531514431288589</c:v>
                </c:pt>
                <c:pt idx="91">
                  <c:v>0.24975327492393551</c:v>
                </c:pt>
                <c:pt idx="92">
                  <c:v>0.24642478687057515</c:v>
                </c:pt>
                <c:pt idx="93">
                  <c:v>0.24316402183349539</c:v>
                </c:pt>
                <c:pt idx="94">
                  <c:v>0.23996909290109136</c:v>
                </c:pt>
                <c:pt idx="95">
                  <c:v>0.23683818031576168</c:v>
                </c:pt>
                <c:pt idx="96">
                  <c:v>0.23376952856223004</c:v>
                </c:pt>
                <c:pt idx="97">
                  <c:v>0.23076144360453318</c:v>
                </c:pt>
                <c:pt idx="98">
                  <c:v>0.22781229026295785</c:v>
                </c:pt>
                <c:pt idx="99">
                  <c:v>0.22492048972279099</c:v>
                </c:pt>
                <c:pt idx="100">
                  <c:v>0.22208451716728134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D59-A847-8A15D24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0728"/>
        <c:axId val="386666632"/>
      </c:scatterChart>
      <c:valAx>
        <c:axId val="3866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6632"/>
        <c:crosses val="autoZero"/>
        <c:crossBetween val="midCat"/>
      </c:valAx>
      <c:valAx>
        <c:axId val="3866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6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495444444444444"/>
          <c:y val="3.8294179339563833E-2"/>
          <c:w val="0.7436381481481482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Sheet2!$BW$3:$BW$118</c:f>
              <c:numCache>
                <c:formatCode>General</c:formatCode>
                <c:ptCount val="116"/>
                <c:pt idx="0">
                  <c:v>401.00466670733152</c:v>
                </c:pt>
                <c:pt idx="1">
                  <c:v>391.59734934164845</c:v>
                </c:pt>
                <c:pt idx="2">
                  <c:v>386.18168265829866</c:v>
                </c:pt>
                <c:pt idx="3">
                  <c:v>382.37403117840597</c:v>
                </c:pt>
                <c:pt idx="4">
                  <c:v>379.43829249565221</c:v>
                </c:pt>
                <c:pt idx="5">
                  <c:v>377.04974039089262</c:v>
                </c:pt>
                <c:pt idx="6">
                  <c:v>375.03642256457755</c:v>
                </c:pt>
                <c:pt idx="7">
                  <c:v>373.2963080000178</c:v>
                </c:pt>
                <c:pt idx="8">
                  <c:v>371.76391416757633</c:v>
                </c:pt>
                <c:pt idx="9">
                  <c:v>370.3947239314416</c:v>
                </c:pt>
                <c:pt idx="10">
                  <c:v>361.39328062340769</c:v>
                </c:pt>
                <c:pt idx="11">
                  <c:v>356.08769425829195</c:v>
                </c:pt>
                <c:pt idx="12">
                  <c:v>350.60214913917548</c:v>
                </c:pt>
                <c:pt idx="13">
                  <c:v>349.26605779097849</c:v>
                </c:pt>
                <c:pt idx="14">
                  <c:v>346.76785823689357</c:v>
                </c:pt>
                <c:pt idx="15">
                  <c:v>344.61851155146934</c:v>
                </c:pt>
                <c:pt idx="16">
                  <c:v>342.72344502351694</c:v>
                </c:pt>
                <c:pt idx="17">
                  <c:v>341.02193713274517</c:v>
                </c:pt>
                <c:pt idx="18">
                  <c:v>339.47269000003314</c:v>
                </c:pt>
                <c:pt idx="19">
                  <c:v>338.0463478259943</c:v>
                </c:pt>
                <c:pt idx="20">
                  <c:v>336.72130044918748</c:v>
                </c:pt>
                <c:pt idx="21">
                  <c:v>335.48118079288736</c:v>
                </c:pt>
                <c:pt idx="22">
                  <c:v>334.31329708328587</c:v>
                </c:pt>
                <c:pt idx="23">
                  <c:v>333.2076100393042</c:v>
                </c:pt>
                <c:pt idx="24">
                  <c:v>332.15604253893804</c:v>
                </c:pt>
                <c:pt idx="25">
                  <c:v>331.15200002408255</c:v>
                </c:pt>
                <c:pt idx="26">
                  <c:v>330.19002891156532</c:v>
                </c:pt>
                <c:pt idx="27">
                  <c:v>329.26556796582815</c:v>
                </c:pt>
                <c:pt idx="28">
                  <c:v>328.37476385290921</c:v>
                </c:pt>
                <c:pt idx="29">
                  <c:v>327.51433197818363</c:v>
                </c:pt>
                <c:pt idx="30">
                  <c:v>326.68144989656184</c:v>
                </c:pt>
                <c:pt idx="31">
                  <c:v>325.8736745594731</c:v>
                </c:pt>
                <c:pt idx="32">
                  <c:v>325.08887727853539</c:v>
                </c:pt>
                <c:pt idx="33">
                  <c:v>324.3251920432694</c:v>
                </c:pt>
                <c:pt idx="34">
                  <c:v>323.58097403373625</c:v>
                </c:pt>
                <c:pt idx="35">
                  <c:v>322.85476600753168</c:v>
                </c:pt>
                <c:pt idx="36">
                  <c:v>322.1452708340808</c:v>
                </c:pt>
                <c:pt idx="37">
                  <c:v>321.45132887537636</c:v>
                </c:pt>
                <c:pt idx="38">
                  <c:v>320.77189922240035</c:v>
                </c:pt>
                <c:pt idx="39">
                  <c:v>320.106044024916</c:v>
                </c:pt>
                <c:pt idx="40">
                  <c:v>319.45291532247313</c:v>
                </c:pt>
                <c:pt idx="41">
                  <c:v>318.81174391258827</c:v>
                </c:pt>
                <c:pt idx="42">
                  <c:v>318.18182988945307</c:v>
                </c:pt>
                <c:pt idx="43">
                  <c:v>317.56253456124188</c:v>
                </c:pt>
                <c:pt idx="44">
                  <c:v>316.95327351189769</c:v>
                </c:pt>
                <c:pt idx="45">
                  <c:v>316.35351061837707</c:v>
                </c:pt>
                <c:pt idx="46">
                  <c:v>315.7627528697617</c:v>
                </c:pt>
                <c:pt idx="47">
                  <c:v>315.18054586268681</c:v>
                </c:pt>
                <c:pt idx="48">
                  <c:v>314.60646986988434</c:v>
                </c:pt>
                <c:pt idx="49">
                  <c:v>314.04013639654988</c:v>
                </c:pt>
                <c:pt idx="50">
                  <c:v>313.48118515367611</c:v>
                </c:pt>
                <c:pt idx="51">
                  <c:v>312.92928138923514</c:v>
                </c:pt>
                <c:pt idx="52">
                  <c:v>312.38411352762137</c:v>
                </c:pt>
                <c:pt idx="53">
                  <c:v>311.84539107561289</c:v>
                </c:pt>
                <c:pt idx="54">
                  <c:v>311.31284275955318</c:v>
                </c:pt>
                <c:pt idx="55">
                  <c:v>310.78621486378631</c:v>
                </c:pt>
                <c:pt idx="56">
                  <c:v>310.26526974481595</c:v>
                </c:pt>
                <c:pt idx="57">
                  <c:v>309.74978449935509</c:v>
                </c:pt>
                <c:pt idx="58">
                  <c:v>309.23954976753873</c:v>
                </c:pt>
                <c:pt idx="59">
                  <c:v>308.73436865516493</c:v>
                </c:pt>
                <c:pt idx="60">
                  <c:v>308.23405576104756</c:v>
                </c:pt>
                <c:pt idx="61">
                  <c:v>307.7384362974131</c:v>
                </c:pt>
                <c:pt idx="62">
                  <c:v>307.24734529286587</c:v>
                </c:pt>
                <c:pt idx="63">
                  <c:v>306.76062686879322</c:v>
                </c:pt>
                <c:pt idx="64">
                  <c:v>306.27813358124257</c:v>
                </c:pt>
                <c:pt idx="65">
                  <c:v>305.79972582128465</c:v>
                </c:pt>
                <c:pt idx="66">
                  <c:v>305.32527126774096</c:v>
                </c:pt>
                <c:pt idx="67">
                  <c:v>304.85464438688001</c:v>
                </c:pt>
                <c:pt idx="68">
                  <c:v>304.38772597432938</c:v>
                </c:pt>
                <c:pt idx="69">
                  <c:v>303.92440273500046</c:v>
                </c:pt>
                <c:pt idx="70">
                  <c:v>303.46456689730212</c:v>
                </c:pt>
                <c:pt idx="71">
                  <c:v>303.0081158583402</c:v>
                </c:pt>
                <c:pt idx="72">
                  <c:v>302.55495185716427</c:v>
                </c:pt>
                <c:pt idx="73">
                  <c:v>302.10498167344139</c:v>
                </c:pt>
                <c:pt idx="74">
                  <c:v>301.65811634921943</c:v>
                </c:pt>
                <c:pt idx="75">
                  <c:v>301.21427093169098</c:v>
                </c:pt>
                <c:pt idx="76">
                  <c:v>300.77336423508166</c:v>
                </c:pt>
                <c:pt idx="77">
                  <c:v>300.33531861998341</c:v>
                </c:pt>
                <c:pt idx="78">
                  <c:v>299.90005978862035</c:v>
                </c:pt>
                <c:pt idx="79">
                  <c:v>299.46751659468674</c:v>
                </c:pt>
                <c:pt idx="80">
                  <c:v>299.03762086653092</c:v>
                </c:pt>
                <c:pt idx="81">
                  <c:v>298.61030724257517</c:v>
                </c:pt>
                <c:pt idx="82">
                  <c:v>298.18551301796941</c:v>
                </c:pt>
                <c:pt idx="83">
                  <c:v>297.76317800157449</c:v>
                </c:pt>
                <c:pt idx="84">
                  <c:v>297.34324438244397</c:v>
                </c:pt>
                <c:pt idx="85">
                  <c:v>296.92565660506494</c:v>
                </c:pt>
                <c:pt idx="86">
                  <c:v>296.51036125267262</c:v>
                </c:pt>
                <c:pt idx="87">
                  <c:v>296.0973069380214</c:v>
                </c:pt>
                <c:pt idx="88">
                  <c:v>295.68644420104533</c:v>
                </c:pt>
                <c:pt idx="89">
                  <c:v>295.27772541289863</c:v>
                </c:pt>
                <c:pt idx="90">
                  <c:v>294.87110468589725</c:v>
                </c:pt>
                <c:pt idx="91">
                  <c:v>294.4665377889383</c:v>
                </c:pt>
                <c:pt idx="92">
                  <c:v>294.06398206799582</c:v>
                </c:pt>
                <c:pt idx="93">
                  <c:v>293.66339637133791</c:v>
                </c:pt>
                <c:pt idx="94">
                  <c:v>293.26474097912694</c:v>
                </c:pt>
                <c:pt idx="95">
                  <c:v>292.86797753710317</c:v>
                </c:pt>
                <c:pt idx="96">
                  <c:v>292.4730689940651</c:v>
                </c:pt>
                <c:pt idx="97">
                  <c:v>292.07997954289527</c:v>
                </c:pt>
                <c:pt idx="98">
                  <c:v>291.68867456488613</c:v>
                </c:pt>
                <c:pt idx="99">
                  <c:v>291.299120577152</c:v>
                </c:pt>
                <c:pt idx="100">
                  <c:v>290.91128518292174</c:v>
                </c:pt>
                <c:pt idx="101">
                  <c:v>290.52513702452393</c:v>
                </c:pt>
                <c:pt idx="102">
                  <c:v>290.14064573889414</c:v>
                </c:pt>
                <c:pt idx="103">
                  <c:v>289.757781915441</c:v>
                </c:pt>
                <c:pt idx="104">
                  <c:v>289.37651705612262</c:v>
                </c:pt>
                <c:pt idx="105">
                  <c:v>288.99682353759863</c:v>
                </c:pt>
                <c:pt idx="106">
                  <c:v>288.61867457532566</c:v>
                </c:pt>
                <c:pt idx="107">
                  <c:v>288.2420441894804</c:v>
                </c:pt>
                <c:pt idx="108">
                  <c:v>287.86690717259745</c:v>
                </c:pt>
                <c:pt idx="109">
                  <c:v>287.49323905882358</c:v>
                </c:pt>
                <c:pt idx="110">
                  <c:v>287.12101609468596</c:v>
                </c:pt>
                <c:pt idx="111">
                  <c:v>286.75021521129173</c:v>
                </c:pt>
                <c:pt idx="112">
                  <c:v>286.38081399787256</c:v>
                </c:pt>
                <c:pt idx="113">
                  <c:v>286.01279067659794</c:v>
                </c:pt>
                <c:pt idx="114">
                  <c:v>285.64612407858311</c:v>
                </c:pt>
                <c:pt idx="115">
                  <c:v>285.28079362102631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Sheet2!$BV$3:$BV$118</c:f>
              <c:numCache>
                <c:formatCode>General</c:formatCode>
                <c:ptCount val="1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4.53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</c:numCache>
            </c:numRef>
          </c:xVal>
          <c:yVal>
            <c:numRef>
              <c:f>Sheet2!$BX$3:$BX$118</c:f>
              <c:numCache>
                <c:formatCode>0.000_ </c:formatCode>
                <c:ptCount val="116"/>
                <c:pt idx="0">
                  <c:v>-3.4205549999999994E-2</c:v>
                </c:pt>
                <c:pt idx="1">
                  <c:v>-3.4301499999999999E-2</c:v>
                </c:pt>
                <c:pt idx="2">
                  <c:v>-3.4397449999999996E-2</c:v>
                </c:pt>
                <c:pt idx="3">
                  <c:v>-3.4493399999999994E-2</c:v>
                </c:pt>
                <c:pt idx="4">
                  <c:v>-3.4589349999999998E-2</c:v>
                </c:pt>
                <c:pt idx="5">
                  <c:v>-3.4685299999999995E-2</c:v>
                </c:pt>
                <c:pt idx="6">
                  <c:v>-3.478125E-2</c:v>
                </c:pt>
                <c:pt idx="7">
                  <c:v>-3.4877199999999997E-2</c:v>
                </c:pt>
                <c:pt idx="8">
                  <c:v>-3.4973149999999995E-2</c:v>
                </c:pt>
                <c:pt idx="9">
                  <c:v>-3.5069099999999999E-2</c:v>
                </c:pt>
                <c:pt idx="10">
                  <c:v>-3.6028599999999994E-2</c:v>
                </c:pt>
                <c:pt idx="11">
                  <c:v>-3.6988099999999996E-2</c:v>
                </c:pt>
                <c:pt idx="12">
                  <c:v>-3.8456134999999995E-2</c:v>
                </c:pt>
                <c:pt idx="13">
                  <c:v>-3.89071E-2</c:v>
                </c:pt>
                <c:pt idx="14">
                  <c:v>-3.9866599999999995E-2</c:v>
                </c:pt>
                <c:pt idx="15">
                  <c:v>-4.0826099999999997E-2</c:v>
                </c:pt>
                <c:pt idx="16">
                  <c:v>-4.1785599999999999E-2</c:v>
                </c:pt>
                <c:pt idx="17">
                  <c:v>-4.2745099999999994E-2</c:v>
                </c:pt>
                <c:pt idx="18">
                  <c:v>-4.3704599999999996E-2</c:v>
                </c:pt>
                <c:pt idx="19">
                  <c:v>-4.4664099999999998E-2</c:v>
                </c:pt>
                <c:pt idx="20">
                  <c:v>-4.56236E-2</c:v>
                </c:pt>
                <c:pt idx="21">
                  <c:v>-4.6583099999999995E-2</c:v>
                </c:pt>
                <c:pt idx="22">
                  <c:v>-4.7542599999999997E-2</c:v>
                </c:pt>
                <c:pt idx="23">
                  <c:v>-4.8502099999999992E-2</c:v>
                </c:pt>
                <c:pt idx="24">
                  <c:v>-4.9461599999999994E-2</c:v>
                </c:pt>
                <c:pt idx="25">
                  <c:v>-5.0421099999999996E-2</c:v>
                </c:pt>
                <c:pt idx="26">
                  <c:v>-5.1380599999999998E-2</c:v>
                </c:pt>
                <c:pt idx="27">
                  <c:v>-5.2340100000000001E-2</c:v>
                </c:pt>
                <c:pt idx="28">
                  <c:v>-5.3299599999999996E-2</c:v>
                </c:pt>
                <c:pt idx="29">
                  <c:v>-5.4259099999999998E-2</c:v>
                </c:pt>
                <c:pt idx="30">
                  <c:v>-5.5218599999999993E-2</c:v>
                </c:pt>
                <c:pt idx="31">
                  <c:v>-5.6178099999999995E-2</c:v>
                </c:pt>
                <c:pt idx="32">
                  <c:v>-5.7137599999999997E-2</c:v>
                </c:pt>
                <c:pt idx="33">
                  <c:v>-5.8097099999999999E-2</c:v>
                </c:pt>
                <c:pt idx="34">
                  <c:v>-5.9056600000000001E-2</c:v>
                </c:pt>
                <c:pt idx="35">
                  <c:v>-6.0016099999999996E-2</c:v>
                </c:pt>
                <c:pt idx="36">
                  <c:v>-6.0975599999999991E-2</c:v>
                </c:pt>
                <c:pt idx="37">
                  <c:v>-6.1935099999999993E-2</c:v>
                </c:pt>
                <c:pt idx="38">
                  <c:v>-6.2894599999999995E-2</c:v>
                </c:pt>
                <c:pt idx="39">
                  <c:v>-6.3854099999999997E-2</c:v>
                </c:pt>
                <c:pt idx="40">
                  <c:v>-6.4813599999999999E-2</c:v>
                </c:pt>
                <c:pt idx="41">
                  <c:v>-6.5773100000000001E-2</c:v>
                </c:pt>
                <c:pt idx="42">
                  <c:v>-6.6732600000000003E-2</c:v>
                </c:pt>
                <c:pt idx="43">
                  <c:v>-6.7692100000000005E-2</c:v>
                </c:pt>
                <c:pt idx="44">
                  <c:v>-6.8651599999999993E-2</c:v>
                </c:pt>
                <c:pt idx="45">
                  <c:v>-6.9611099999999995E-2</c:v>
                </c:pt>
                <c:pt idx="46">
                  <c:v>-7.0570599999999997E-2</c:v>
                </c:pt>
                <c:pt idx="47">
                  <c:v>-7.1530099999999985E-2</c:v>
                </c:pt>
                <c:pt idx="48">
                  <c:v>-7.2489599999999987E-2</c:v>
                </c:pt>
                <c:pt idx="49">
                  <c:v>-7.3449099999999989E-2</c:v>
                </c:pt>
                <c:pt idx="50">
                  <c:v>-7.4408599999999991E-2</c:v>
                </c:pt>
                <c:pt idx="51">
                  <c:v>-7.5368099999999993E-2</c:v>
                </c:pt>
                <c:pt idx="52">
                  <c:v>-7.6327599999999995E-2</c:v>
                </c:pt>
                <c:pt idx="53">
                  <c:v>-7.7287099999999997E-2</c:v>
                </c:pt>
                <c:pt idx="54">
                  <c:v>-7.8246599999999999E-2</c:v>
                </c:pt>
                <c:pt idx="55">
                  <c:v>-7.9206100000000002E-2</c:v>
                </c:pt>
                <c:pt idx="56">
                  <c:v>-8.0165600000000004E-2</c:v>
                </c:pt>
                <c:pt idx="57">
                  <c:v>-8.1125099999999992E-2</c:v>
                </c:pt>
                <c:pt idx="58">
                  <c:v>-8.2084599999999994E-2</c:v>
                </c:pt>
                <c:pt idx="59">
                  <c:v>-8.3044099999999996E-2</c:v>
                </c:pt>
                <c:pt idx="60">
                  <c:v>-8.4003599999999998E-2</c:v>
                </c:pt>
                <c:pt idx="61">
                  <c:v>-8.4963099999999986E-2</c:v>
                </c:pt>
                <c:pt idx="62">
                  <c:v>-8.5922599999999988E-2</c:v>
                </c:pt>
                <c:pt idx="63">
                  <c:v>-8.688209999999999E-2</c:v>
                </c:pt>
                <c:pt idx="64">
                  <c:v>-8.7841599999999992E-2</c:v>
                </c:pt>
                <c:pt idx="65">
                  <c:v>-8.8801099999999994E-2</c:v>
                </c:pt>
                <c:pt idx="66">
                  <c:v>-8.9760599999999996E-2</c:v>
                </c:pt>
                <c:pt idx="67">
                  <c:v>-9.0720099999999998E-2</c:v>
                </c:pt>
                <c:pt idx="68">
                  <c:v>-9.16796E-2</c:v>
                </c:pt>
                <c:pt idx="69">
                  <c:v>-9.2639100000000002E-2</c:v>
                </c:pt>
                <c:pt idx="70">
                  <c:v>-9.3598600000000004E-2</c:v>
                </c:pt>
                <c:pt idx="71">
                  <c:v>-9.4558099999999992E-2</c:v>
                </c:pt>
                <c:pt idx="72">
                  <c:v>-9.5517599999999994E-2</c:v>
                </c:pt>
                <c:pt idx="73">
                  <c:v>-9.6477099999999996E-2</c:v>
                </c:pt>
                <c:pt idx="74">
                  <c:v>-9.7436599999999984E-2</c:v>
                </c:pt>
                <c:pt idx="75">
                  <c:v>-9.8396099999999986E-2</c:v>
                </c:pt>
                <c:pt idx="76">
                  <c:v>-9.9355599999999988E-2</c:v>
                </c:pt>
                <c:pt idx="77">
                  <c:v>-0.10031509999999999</c:v>
                </c:pt>
                <c:pt idx="78">
                  <c:v>-0.10127459999999999</c:v>
                </c:pt>
                <c:pt idx="79">
                  <c:v>-0.10223409999999999</c:v>
                </c:pt>
                <c:pt idx="80">
                  <c:v>-0.1031936</c:v>
                </c:pt>
                <c:pt idx="81">
                  <c:v>-0.1041531</c:v>
                </c:pt>
                <c:pt idx="82">
                  <c:v>-0.1051126</c:v>
                </c:pt>
                <c:pt idx="83">
                  <c:v>-0.1060721</c:v>
                </c:pt>
                <c:pt idx="84">
                  <c:v>-0.1070316</c:v>
                </c:pt>
                <c:pt idx="85">
                  <c:v>-0.10799110000000001</c:v>
                </c:pt>
                <c:pt idx="86">
                  <c:v>-0.10895059999999998</c:v>
                </c:pt>
                <c:pt idx="87">
                  <c:v>-0.10991009999999998</c:v>
                </c:pt>
                <c:pt idx="88">
                  <c:v>-0.11086959999999998</c:v>
                </c:pt>
                <c:pt idx="89">
                  <c:v>-0.11182909999999999</c:v>
                </c:pt>
                <c:pt idx="90">
                  <c:v>-0.11278859999999999</c:v>
                </c:pt>
                <c:pt idx="91">
                  <c:v>-0.11374809999999999</c:v>
                </c:pt>
                <c:pt idx="92">
                  <c:v>-0.11470759999999999</c:v>
                </c:pt>
                <c:pt idx="93">
                  <c:v>-0.11566709999999999</c:v>
                </c:pt>
                <c:pt idx="94">
                  <c:v>-0.1166266</c:v>
                </c:pt>
                <c:pt idx="95">
                  <c:v>-0.1175861</c:v>
                </c:pt>
                <c:pt idx="96">
                  <c:v>-0.1185456</c:v>
                </c:pt>
                <c:pt idx="97">
                  <c:v>-0.1195051</c:v>
                </c:pt>
                <c:pt idx="98">
                  <c:v>-0.12046460000000001</c:v>
                </c:pt>
                <c:pt idx="99">
                  <c:v>-0.12142409999999998</c:v>
                </c:pt>
                <c:pt idx="100">
                  <c:v>-0.12238359999999998</c:v>
                </c:pt>
                <c:pt idx="101">
                  <c:v>-0.12334309999999998</c:v>
                </c:pt>
                <c:pt idx="102">
                  <c:v>-0.12430259999999999</c:v>
                </c:pt>
                <c:pt idx="103">
                  <c:v>-0.12526209999999999</c:v>
                </c:pt>
                <c:pt idx="104">
                  <c:v>-0.12622159999999999</c:v>
                </c:pt>
                <c:pt idx="105">
                  <c:v>-0.12718109999999999</c:v>
                </c:pt>
                <c:pt idx="106">
                  <c:v>-0.12814059999999999</c:v>
                </c:pt>
                <c:pt idx="107">
                  <c:v>-0.1291001</c:v>
                </c:pt>
                <c:pt idx="108">
                  <c:v>-0.1300596</c:v>
                </c:pt>
                <c:pt idx="109">
                  <c:v>-0.1310191</c:v>
                </c:pt>
                <c:pt idx="110">
                  <c:v>-0.1319786</c:v>
                </c:pt>
                <c:pt idx="111">
                  <c:v>-0.1329381</c:v>
                </c:pt>
                <c:pt idx="112">
                  <c:v>-0.13389760000000001</c:v>
                </c:pt>
                <c:pt idx="113">
                  <c:v>-0.13485709999999998</c:v>
                </c:pt>
                <c:pt idx="114">
                  <c:v>-0.13581659999999998</c:v>
                </c:pt>
                <c:pt idx="115">
                  <c:v>-0.13677609999999998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6708595800524937"/>
          <c:y val="0.6851851851851851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两熟小麦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Sheet1!$O$10:$O$119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</c:numCache>
            </c:numRef>
          </c:xVal>
          <c:yVal>
            <c:numRef>
              <c:f>Sheet1!$P$10:$P$119</c:f>
              <c:numCache>
                <c:formatCode>General</c:formatCode>
                <c:ptCount val="110"/>
                <c:pt idx="0">
                  <c:v>1</c:v>
                </c:pt>
                <c:pt idx="1">
                  <c:v>0.92106532196795388</c:v>
                </c:pt>
                <c:pt idx="2">
                  <c:v>0.8735216165945856</c:v>
                </c:pt>
                <c:pt idx="3">
                  <c:v>0.83944140139233481</c:v>
                </c:pt>
                <c:pt idx="4">
                  <c:v>0.81290518275447754</c:v>
                </c:pt>
                <c:pt idx="5">
                  <c:v>0.79120377849386192</c:v>
                </c:pt>
                <c:pt idx="6">
                  <c:v>0.77286703569408333</c:v>
                </c:pt>
                <c:pt idx="7">
                  <c:v>0.75700693872432601</c:v>
                </c:pt>
                <c:pt idx="8">
                  <c:v>0.74304573447240529</c:v>
                </c:pt>
                <c:pt idx="9">
                  <c:v>0.73058636719209191</c:v>
                </c:pt>
                <c:pt idx="10">
                  <c:v>0.71934421507248214</c:v>
                </c:pt>
                <c:pt idx="11">
                  <c:v>0.70910830283381843</c:v>
                </c:pt>
                <c:pt idx="12">
                  <c:v>0.69971792044369985</c:v>
                </c:pt>
                <c:pt idx="13">
                  <c:v>0.69104784107046913</c:v>
                </c:pt>
                <c:pt idx="14">
                  <c:v>0.68299860140895519</c:v>
                </c:pt>
                <c:pt idx="15">
                  <c:v>0.67548989659751391</c:v>
                </c:pt>
                <c:pt idx="16">
                  <c:v>0.66845596392443363</c:v>
                </c:pt>
                <c:pt idx="17">
                  <c:v>0.66184227745257707</c:v>
                </c:pt>
                <c:pt idx="18">
                  <c:v>0.65560313082698396</c:v>
                </c:pt>
                <c:pt idx="19">
                  <c:v>0.64969983648886265</c:v>
                </c:pt>
                <c:pt idx="20">
                  <c:v>0.64409936184547312</c:v>
                </c:pt>
                <c:pt idx="21">
                  <c:v>0.63877328107859765</c:v>
                </c:pt>
                <c:pt idx="22">
                  <c:v>0.63369695883356714</c:v>
                </c:pt>
                <c:pt idx="23">
                  <c:v>0.6288489068621087</c:v>
                </c:pt>
                <c:pt idx="24">
                  <c:v>0.62421027145153285</c:v>
                </c:pt>
                <c:pt idx="25">
                  <c:v>0.61976442099710249</c:v>
                </c:pt>
                <c:pt idx="26">
                  <c:v>0.61549661113446685</c:v>
                </c:pt>
                <c:pt idx="27">
                  <c:v>0.61139371057400271</c:v>
                </c:pt>
                <c:pt idx="28">
                  <c:v>0.60744397490329516</c:v>
                </c:pt>
                <c:pt idx="29">
                  <c:v>0.60363685863422922</c:v>
                </c:pt>
                <c:pt idx="30">
                  <c:v>0.59996285799479132</c:v>
                </c:pt>
                <c:pt idx="31">
                  <c:v>0.59641337862662991</c:v>
                </c:pt>
                <c:pt idx="32">
                  <c:v>0.59298062360293891</c:v>
                </c:pt>
                <c:pt idx="33">
                  <c:v>0.58965749813641866</c:v>
                </c:pt>
                <c:pt idx="34">
                  <c:v>0.58643752808146765</c:v>
                </c:pt>
                <c:pt idx="35">
                  <c:v>0.58331478990418772</c:v>
                </c:pt>
                <c:pt idx="36">
                  <c:v>0.58028385023876938</c:v>
                </c:pt>
                <c:pt idx="37">
                  <c:v>0.57733971349915725</c:v>
                </c:pt>
                <c:pt idx="38">
                  <c:v>0.57447777629262597</c:v>
                </c:pt>
                <c:pt idx="39">
                  <c:v>0.57169378760353129</c:v>
                </c:pt>
                <c:pt idx="40">
                  <c:v>0.5689838138934582</c:v>
                </c:pt>
                <c:pt idx="41">
                  <c:v>0.56634420840772814</c:v>
                </c:pt>
                <c:pt idx="42">
                  <c:v>0.56377158409496442</c:v>
                </c:pt>
                <c:pt idx="43">
                  <c:v>0.56126278964174103</c:v>
                </c:pt>
                <c:pt idx="44">
                  <c:v>0.55881488820254643</c:v>
                </c:pt>
                <c:pt idx="45">
                  <c:v>0.55642513846979413</c:v>
                </c:pt>
                <c:pt idx="46">
                  <c:v>0.55409097778202232</c:v>
                </c:pt>
                <c:pt idx="47">
                  <c:v>0.55181000701286176</c:v>
                </c:pt>
                <c:pt idx="48">
                  <c:v>0.54957997702046757</c:v>
                </c:pt>
                <c:pt idx="49">
                  <c:v>0.54739877646823898</c:v>
                </c:pt>
                <c:pt idx="50">
                  <c:v>0.54526442085385085</c:v>
                </c:pt>
                <c:pt idx="51">
                  <c:v>0.54317504260576477</c:v>
                </c:pt>
                <c:pt idx="52">
                  <c:v>0.54112888212514931</c:v>
                </c:pt>
                <c:pt idx="53">
                  <c:v>0.53912427966710885</c:v>
                </c:pt>
                <c:pt idx="54">
                  <c:v>0.53715966796874293</c:v>
                </c:pt>
                <c:pt idx="55">
                  <c:v>0.53523356554321921</c:v>
                </c:pt>
                <c:pt idx="56">
                  <c:v>0.53334457056905615</c:v>
                </c:pt>
                <c:pt idx="57">
                  <c:v>0.53149135531243141</c:v>
                </c:pt>
                <c:pt idx="58">
                  <c:v>0.52967266102777222</c:v>
                </c:pt>
                <c:pt idx="59">
                  <c:v>0.52788729328833084</c:v>
                </c:pt>
                <c:pt idx="60">
                  <c:v>0.52613411770402885</c:v>
                </c:pt>
                <c:pt idx="61">
                  <c:v>0.52441205598873186</c:v>
                </c:pt>
                <c:pt idx="62">
                  <c:v>0.52272008234334122</c:v>
                </c:pt>
                <c:pt idx="63">
                  <c:v>0.52105722012480993</c:v>
                </c:pt>
                <c:pt idx="64">
                  <c:v>0.51942253877442923</c:v>
                </c:pt>
                <c:pt idx="65">
                  <c:v>0.51781515098158526</c:v>
                </c:pt>
                <c:pt idx="66">
                  <c:v>0.51623421006169212</c:v>
                </c:pt>
                <c:pt idx="67">
                  <c:v>0.5146789075292213</c:v>
                </c:pt>
                <c:pt idx="68">
                  <c:v>0.51314847084869308</c:v>
                </c:pt>
                <c:pt idx="69">
                  <c:v>0.51164216134823082</c:v>
                </c:pt>
                <c:pt idx="70">
                  <c:v>0.51015927228180358</c:v>
                </c:pt>
                <c:pt idx="71">
                  <c:v>0.50869912702764686</c:v>
                </c:pt>
                <c:pt idx="72">
                  <c:v>0.5072610774115589</c:v>
                </c:pt>
                <c:pt idx="73">
                  <c:v>0.505844502144849</c:v>
                </c:pt>
                <c:pt idx="74">
                  <c:v>0.50444880536767533</c:v>
                </c:pt>
                <c:pt idx="75">
                  <c:v>0.503073415289371</c:v>
                </c:pt>
                <c:pt idx="76">
                  <c:v>0.50171778291812841</c:v>
                </c:pt>
                <c:pt idx="77">
                  <c:v>0.50038138087309736</c:v>
                </c:pt>
                <c:pt idx="78">
                  <c:v>0.49906370227258051</c:v>
                </c:pt>
                <c:pt idx="79">
                  <c:v>0.49776425969255994</c:v>
                </c:pt>
                <c:pt idx="80">
                  <c:v>0.49648258419029467</c:v>
                </c:pt>
                <c:pt idx="81">
                  <c:v>0.49521822438818219</c:v>
                </c:pt>
                <c:pt idx="82">
                  <c:v>0.49397074561348342</c:v>
                </c:pt>
                <c:pt idx="83">
                  <c:v>0.49273972908988189</c:v>
                </c:pt>
                <c:pt idx="84">
                  <c:v>0.49152477117718213</c:v>
                </c:pt>
                <c:pt idx="85">
                  <c:v>0.49032548265575671</c:v>
                </c:pt>
                <c:pt idx="86">
                  <c:v>0.48914148805262314</c:v>
                </c:pt>
                <c:pt idx="87">
                  <c:v>0.48797242500628601</c:v>
                </c:pt>
                <c:pt idx="88">
                  <c:v>0.48681794366770448</c:v>
                </c:pt>
                <c:pt idx="89">
                  <c:v>0.48567770613495154</c:v>
                </c:pt>
                <c:pt idx="90">
                  <c:v>0.4845513859193249</c:v>
                </c:pt>
                <c:pt idx="91">
                  <c:v>0.48343866744083358</c:v>
                </c:pt>
                <c:pt idx="92">
                  <c:v>0.48233924555114949</c:v>
                </c:pt>
                <c:pt idx="93">
                  <c:v>0.48125282508225159</c:v>
                </c:pt>
                <c:pt idx="94">
                  <c:v>0.48017912041912447</c:v>
                </c:pt>
                <c:pt idx="95">
                  <c:v>0.47911785509499233</c:v>
                </c:pt>
                <c:pt idx="96">
                  <c:v>0.47806876140768123</c:v>
                </c:pt>
                <c:pt idx="97">
                  <c:v>0.47703158005580226</c:v>
                </c:pt>
                <c:pt idx="98">
                  <c:v>0.47600605979354188</c:v>
                </c:pt>
                <c:pt idx="99">
                  <c:v>0.47499195710293346</c:v>
                </c:pt>
                <c:pt idx="100">
                  <c:v>0.47398903588255931</c:v>
                </c:pt>
                <c:pt idx="101">
                  <c:v>0.47299706715170742</c:v>
                </c:pt>
                <c:pt idx="102">
                  <c:v>0.47201582876907355</c:v>
                </c:pt>
                <c:pt idx="103">
                  <c:v>0.47104510516516179</c:v>
                </c:pt>
                <c:pt idx="104">
                  <c:v>0.47008468708759066</c:v>
                </c:pt>
                <c:pt idx="105">
                  <c:v>0.46913437135856967</c:v>
                </c:pt>
                <c:pt idx="106">
                  <c:v>0.46819396064385421</c:v>
                </c:pt>
                <c:pt idx="107">
                  <c:v>0.46726326323253609</c:v>
                </c:pt>
                <c:pt idx="108">
                  <c:v>0.46634209282706784</c:v>
                </c:pt>
                <c:pt idx="109">
                  <c:v>0.46543026834295348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A-4451-A49C-E425E0B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94096"/>
        <c:axId val="423093768"/>
      </c:scatterChart>
      <c:valAx>
        <c:axId val="4230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23093768"/>
        <c:crosses val="autoZero"/>
        <c:crossBetween val="midCat"/>
      </c:valAx>
      <c:valAx>
        <c:axId val="42309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094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9612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638175</xdr:colOff>
      <xdr:row>0</xdr:row>
      <xdr:rowOff>0</xdr:rowOff>
    </xdr:from>
    <xdr:to>
      <xdr:col>24</xdr:col>
      <xdr:colOff>638175</xdr:colOff>
      <xdr:row>10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24575" y="0"/>
          <a:ext cx="10972800" cy="17145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163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94635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428625</xdr:colOff>
      <xdr:row>27</xdr:row>
      <xdr:rowOff>157162</xdr:rowOff>
    </xdr:from>
    <xdr:to>
      <xdr:col>14</xdr:col>
      <xdr:colOff>200025</xdr:colOff>
      <xdr:row>43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10</xdr:col>
      <xdr:colOff>9525</xdr:colOff>
      <xdr:row>19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40538"/>
        <a:stretch>
          <a:fillRect/>
        </a:stretch>
      </xdr:blipFill>
      <xdr:spPr bwMode="auto">
        <a:xfrm>
          <a:off x="0" y="1885950"/>
          <a:ext cx="6524625" cy="13716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657225</xdr:colOff>
      <xdr:row>8</xdr:row>
      <xdr:rowOff>133350</xdr:rowOff>
    </xdr:from>
    <xdr:to>
      <xdr:col>25</xdr:col>
      <xdr:colOff>295275</xdr:colOff>
      <xdr:row>20</xdr:row>
      <xdr:rowOff>133350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29425" y="15049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57</xdr:row>
      <xdr:rowOff>76200</xdr:rowOff>
    </xdr:from>
    <xdr:to>
      <xdr:col>15</xdr:col>
      <xdr:colOff>647700</xdr:colOff>
      <xdr:row>69</xdr:row>
      <xdr:rowOff>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5" y="12630150"/>
          <a:ext cx="109728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23812</xdr:colOff>
      <xdr:row>38</xdr:row>
      <xdr:rowOff>138112</xdr:rowOff>
    </xdr:from>
    <xdr:to>
      <xdr:col>72</xdr:col>
      <xdr:colOff>623212</xdr:colOff>
      <xdr:row>53</xdr:row>
      <xdr:rowOff>160612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</xdr:row>
      <xdr:rowOff>119062</xdr:rowOff>
    </xdr:from>
    <xdr:to>
      <xdr:col>7</xdr:col>
      <xdr:colOff>161925</xdr:colOff>
      <xdr:row>20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581025</xdr:colOff>
      <xdr:row>27</xdr:row>
      <xdr:rowOff>161925</xdr:rowOff>
    </xdr:from>
    <xdr:to>
      <xdr:col>20</xdr:col>
      <xdr:colOff>365014</xdr:colOff>
      <xdr:row>42</xdr:row>
      <xdr:rowOff>107681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51911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9"/>
  <sheetViews>
    <sheetView workbookViewId="0">
      <selection activeCell="A10" sqref="A10:XFD10"/>
    </sheetView>
  </sheetViews>
  <sheetFormatPr defaultRowHeight="15" x14ac:dyDescent="0.15"/>
  <cols>
    <col min="1" max="2" width="9" style="1"/>
    <col min="3" max="5" width="7.75" style="1" customWidth="1"/>
    <col min="6" max="6" width="9.125" style="1" bestFit="1" customWidth="1"/>
    <col min="7" max="9" width="7.75" style="1" customWidth="1"/>
    <col min="10" max="10" width="9.125" style="1" bestFit="1" customWidth="1"/>
    <col min="11" max="13" width="7.75" style="1" customWidth="1"/>
    <col min="14" max="14" width="9.125" style="1" bestFit="1" customWidth="1"/>
    <col min="15" max="17" width="7.75" style="1" customWidth="1"/>
    <col min="18" max="23" width="9.125" style="1" bestFit="1" customWidth="1"/>
    <col min="24" max="24" width="1.625" style="1" customWidth="1"/>
    <col min="25" max="30" width="9.5" style="1" bestFit="1" customWidth="1"/>
    <col min="31" max="34" width="9.125" style="1" bestFit="1" customWidth="1"/>
    <col min="35" max="35" width="1.625" style="1" customWidth="1"/>
    <col min="36" max="41" width="9.5" style="1" bestFit="1" customWidth="1"/>
    <col min="42" max="42" width="9.125" style="1" bestFit="1" customWidth="1"/>
    <col min="43" max="43" width="9.5" style="1" bestFit="1" customWidth="1"/>
    <col min="44" max="44" width="9.125" style="1" bestFit="1" customWidth="1"/>
    <col min="45" max="45" width="10.5" style="1" bestFit="1" customWidth="1"/>
    <col min="46" max="16384" width="9" style="1"/>
  </cols>
  <sheetData>
    <row r="1" spans="1:38" x14ac:dyDescent="0.15">
      <c r="B1" s="63" t="s">
        <v>105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38" x14ac:dyDescent="0.15">
      <c r="A2" s="64" t="s">
        <v>106</v>
      </c>
      <c r="B2" s="2"/>
      <c r="C2" s="64" t="s">
        <v>139</v>
      </c>
      <c r="D2" s="64"/>
      <c r="E2" s="64"/>
      <c r="F2" s="2"/>
      <c r="G2" s="2"/>
      <c r="H2" s="64">
        <v>1</v>
      </c>
      <c r="I2" s="64"/>
      <c r="J2" s="64"/>
      <c r="K2" s="2"/>
      <c r="L2" s="64">
        <v>2</v>
      </c>
      <c r="M2" s="64"/>
      <c r="N2" s="64"/>
      <c r="O2" s="2"/>
      <c r="P2" s="64">
        <v>3</v>
      </c>
      <c r="Q2" s="64"/>
      <c r="R2" s="64"/>
      <c r="S2" s="2"/>
      <c r="T2" s="2"/>
      <c r="U2" s="2"/>
      <c r="V2" s="2"/>
      <c r="W2" s="2"/>
      <c r="X2" s="2"/>
      <c r="Y2" s="2"/>
      <c r="Z2" s="2"/>
      <c r="AA2" s="2"/>
      <c r="AB2" s="2"/>
      <c r="AC2" s="2" t="s">
        <v>14</v>
      </c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15">
      <c r="A3" s="65"/>
      <c r="B3" s="5"/>
      <c r="C3" s="5" t="s">
        <v>21</v>
      </c>
      <c r="D3" s="5" t="s">
        <v>22</v>
      </c>
      <c r="E3" s="5" t="s">
        <v>23</v>
      </c>
      <c r="G3" s="5"/>
      <c r="H3" s="5" t="s">
        <v>21</v>
      </c>
      <c r="I3" s="5" t="s">
        <v>22</v>
      </c>
      <c r="J3" s="5" t="s">
        <v>23</v>
      </c>
      <c r="K3" s="5"/>
      <c r="L3" s="5" t="s">
        <v>21</v>
      </c>
      <c r="M3" s="5" t="s">
        <v>22</v>
      </c>
      <c r="N3" s="5" t="s">
        <v>23</v>
      </c>
      <c r="O3" s="5"/>
      <c r="P3" s="5" t="s">
        <v>21</v>
      </c>
      <c r="Q3" s="5" t="s">
        <v>22</v>
      </c>
      <c r="R3" s="5" t="s">
        <v>23</v>
      </c>
    </row>
    <row r="4" spans="1:38" x14ac:dyDescent="0.15">
      <c r="A4" s="3" t="s">
        <v>0</v>
      </c>
      <c r="B4"/>
      <c r="C4">
        <v>420.74630000000002</v>
      </c>
      <c r="D4">
        <v>562.5</v>
      </c>
      <c r="E4">
        <v>182.22219999999999</v>
      </c>
      <c r="F4" s="21"/>
      <c r="G4" s="6"/>
      <c r="H4">
        <v>419.72239999999999</v>
      </c>
      <c r="I4">
        <v>562.5</v>
      </c>
      <c r="J4">
        <v>182.22219999999999</v>
      </c>
      <c r="K4"/>
      <c r="L4">
        <v>432.19720000000001</v>
      </c>
      <c r="M4">
        <v>560</v>
      </c>
      <c r="N4">
        <v>182.5</v>
      </c>
      <c r="O4"/>
      <c r="P4">
        <v>348.85219999999998</v>
      </c>
      <c r="Q4">
        <v>400</v>
      </c>
      <c r="R4">
        <v>300</v>
      </c>
      <c r="T4">
        <v>420.74630000000002</v>
      </c>
      <c r="U4">
        <v>419.72239999999999</v>
      </c>
      <c r="V4">
        <v>432.19720000000001</v>
      </c>
      <c r="W4">
        <v>348.85219999999998</v>
      </c>
    </row>
    <row r="5" spans="1:38" x14ac:dyDescent="0.15">
      <c r="A5" s="3" t="s">
        <v>1</v>
      </c>
      <c r="B5"/>
      <c r="C5">
        <v>4.5392450000000002</v>
      </c>
      <c r="D5">
        <v>95</v>
      </c>
      <c r="E5">
        <v>0.2</v>
      </c>
      <c r="F5" s="21"/>
      <c r="G5" s="6"/>
      <c r="H5">
        <v>3.64805</v>
      </c>
      <c r="I5">
        <v>9.9</v>
      </c>
      <c r="J5">
        <v>0.2</v>
      </c>
      <c r="K5"/>
      <c r="L5">
        <v>13.79668</v>
      </c>
      <c r="M5">
        <v>47</v>
      </c>
      <c r="N5">
        <v>10</v>
      </c>
      <c r="O5"/>
      <c r="P5">
        <v>80.974999999999994</v>
      </c>
      <c r="Q5">
        <v>95</v>
      </c>
      <c r="R5">
        <v>70</v>
      </c>
      <c r="T5">
        <v>4.5392450000000002</v>
      </c>
      <c r="U5">
        <v>3.64805</v>
      </c>
      <c r="V5">
        <v>13.79668</v>
      </c>
      <c r="W5">
        <v>80.974999999999994</v>
      </c>
    </row>
    <row r="6" spans="1:38" x14ac:dyDescent="0.15">
      <c r="A6" s="3" t="s">
        <v>2</v>
      </c>
      <c r="B6"/>
      <c r="C6">
        <v>10.346500000000001</v>
      </c>
      <c r="D6">
        <v>33.333329999999997</v>
      </c>
      <c r="E6">
        <v>1</v>
      </c>
      <c r="F6" s="21" t="s">
        <v>117</v>
      </c>
      <c r="G6" s="6"/>
      <c r="H6">
        <v>10.6927</v>
      </c>
      <c r="I6">
        <v>33.333329999999997</v>
      </c>
      <c r="J6">
        <v>1</v>
      </c>
      <c r="K6"/>
      <c r="L6">
        <v>6.6273759999999999</v>
      </c>
      <c r="M6">
        <v>33.333329999999997</v>
      </c>
      <c r="N6">
        <v>1</v>
      </c>
      <c r="O6"/>
      <c r="P6">
        <v>4.7413800000000004</v>
      </c>
      <c r="Q6">
        <v>5</v>
      </c>
      <c r="R6">
        <v>4.2857139999999996</v>
      </c>
      <c r="T6">
        <v>10.346500000000001</v>
      </c>
      <c r="U6">
        <v>10.6927</v>
      </c>
      <c r="V6">
        <v>6.6273759999999999</v>
      </c>
      <c r="W6">
        <v>4.7413800000000004</v>
      </c>
    </row>
    <row r="7" spans="1:38" x14ac:dyDescent="0.15">
      <c r="A7" s="3" t="s">
        <v>3</v>
      </c>
      <c r="B7"/>
      <c r="C7">
        <v>10.337730000000001</v>
      </c>
      <c r="D7">
        <v>33.334330000000001</v>
      </c>
      <c r="E7">
        <v>1E-3</v>
      </c>
      <c r="F7" s="21"/>
      <c r="G7" s="6"/>
      <c r="H7">
        <v>10.6869</v>
      </c>
      <c r="I7">
        <v>33.334330000000001</v>
      </c>
      <c r="J7">
        <v>1E-3</v>
      </c>
      <c r="K7"/>
      <c r="L7">
        <v>6.5948659999999997</v>
      </c>
      <c r="M7">
        <v>32.908799999999999</v>
      </c>
      <c r="N7">
        <v>1.0009999999999999</v>
      </c>
      <c r="O7"/>
      <c r="P7">
        <v>3.0859239999999999</v>
      </c>
      <c r="Q7">
        <v>3.5760000000000001</v>
      </c>
      <c r="R7">
        <v>2.1438570000000001</v>
      </c>
      <c r="T7">
        <v>10.337730000000001</v>
      </c>
      <c r="U7">
        <v>10.6869</v>
      </c>
      <c r="V7">
        <v>6.5948659999999997</v>
      </c>
      <c r="W7">
        <v>3.0859239999999999</v>
      </c>
    </row>
    <row r="8" spans="1:38" x14ac:dyDescent="0.15">
      <c r="A8" s="3" t="s">
        <v>4</v>
      </c>
      <c r="B8"/>
      <c r="C8">
        <v>1.0770399999999999E-2</v>
      </c>
      <c r="D8">
        <v>2.8581430000000001</v>
      </c>
      <c r="E8">
        <v>1E-3</v>
      </c>
      <c r="F8" s="21" t="s">
        <v>118</v>
      </c>
      <c r="G8" s="6"/>
      <c r="H8">
        <v>7.8012999999999997E-3</v>
      </c>
      <c r="I8">
        <v>2.8581430000000001</v>
      </c>
      <c r="J8">
        <v>1E-3</v>
      </c>
      <c r="K8"/>
      <c r="L8">
        <v>3.4510100000000002E-2</v>
      </c>
      <c r="M8">
        <v>2.0009999999999999</v>
      </c>
      <c r="N8">
        <v>1E-3</v>
      </c>
      <c r="O8"/>
      <c r="P8">
        <v>1.657456</v>
      </c>
      <c r="Q8">
        <v>2.1438570000000001</v>
      </c>
      <c r="R8">
        <v>1.4259999999999999</v>
      </c>
      <c r="T8">
        <v>1.0770399999999999E-2</v>
      </c>
      <c r="U8">
        <v>7.8012999999999997E-3</v>
      </c>
      <c r="V8">
        <v>3.4510100000000002E-2</v>
      </c>
      <c r="W8">
        <v>1.657456</v>
      </c>
    </row>
    <row r="9" spans="1:38" x14ac:dyDescent="0.15">
      <c r="A9" s="3" t="s">
        <v>5</v>
      </c>
      <c r="B9"/>
      <c r="C9">
        <v>175.05969999999999</v>
      </c>
      <c r="D9">
        <v>345.00099999999998</v>
      </c>
      <c r="E9">
        <v>62.500999999999998</v>
      </c>
      <c r="F9" s="21"/>
      <c r="G9" s="6"/>
      <c r="H9">
        <v>175.28030000000001</v>
      </c>
      <c r="I9">
        <v>345.00099999999998</v>
      </c>
      <c r="J9">
        <v>62.500999999999998</v>
      </c>
      <c r="K9"/>
      <c r="L9">
        <v>172.8048</v>
      </c>
      <c r="M9">
        <v>345.00099999999998</v>
      </c>
      <c r="N9">
        <v>65.001000000000005</v>
      </c>
      <c r="O9"/>
      <c r="P9">
        <v>149.04650000000001</v>
      </c>
      <c r="Q9">
        <v>157.1439</v>
      </c>
      <c r="R9">
        <v>134.3168</v>
      </c>
      <c r="T9">
        <v>175.05969999999999</v>
      </c>
      <c r="U9">
        <v>175.28030000000001</v>
      </c>
      <c r="V9">
        <v>172.8048</v>
      </c>
      <c r="W9">
        <v>149.04650000000001</v>
      </c>
    </row>
    <row r="10" spans="1:38" x14ac:dyDescent="0.15">
      <c r="A10" s="3" t="s">
        <v>6</v>
      </c>
      <c r="B10"/>
      <c r="C10">
        <v>129.52690000000001</v>
      </c>
      <c r="D10">
        <v>306.25099999999998</v>
      </c>
      <c r="E10">
        <v>1E-3</v>
      </c>
      <c r="F10" s="21"/>
      <c r="G10" s="6"/>
      <c r="H10">
        <v>129.15190000000001</v>
      </c>
      <c r="I10">
        <v>306.25099999999998</v>
      </c>
      <c r="J10">
        <v>1E-3</v>
      </c>
      <c r="K10"/>
      <c r="L10">
        <v>133.51609999999999</v>
      </c>
      <c r="M10">
        <v>258.51949999999999</v>
      </c>
      <c r="N10">
        <v>1E-3</v>
      </c>
      <c r="O10"/>
      <c r="P10">
        <v>143.33539999999999</v>
      </c>
      <c r="Q10">
        <v>217.2867</v>
      </c>
      <c r="R10">
        <v>105.1974</v>
      </c>
      <c r="T10">
        <v>129.52690000000001</v>
      </c>
      <c r="U10">
        <v>129.15190000000001</v>
      </c>
      <c r="V10">
        <v>133.51609999999999</v>
      </c>
      <c r="W10">
        <v>143.33539999999999</v>
      </c>
    </row>
    <row r="11" spans="1:38" x14ac:dyDescent="0.15">
      <c r="A11" s="3" t="s">
        <v>7</v>
      </c>
      <c r="B11"/>
      <c r="C11">
        <v>116.69280000000001</v>
      </c>
      <c r="D11">
        <v>200.001</v>
      </c>
      <c r="E11">
        <v>50.000999999999998</v>
      </c>
      <c r="F11" s="21"/>
      <c r="G11" s="6"/>
      <c r="H11">
        <v>116.5575</v>
      </c>
      <c r="I11">
        <v>200.001</v>
      </c>
      <c r="J11">
        <v>50.000999999999998</v>
      </c>
      <c r="K11"/>
      <c r="L11">
        <v>117.9817</v>
      </c>
      <c r="M11">
        <v>200.001</v>
      </c>
      <c r="N11">
        <v>50.000999999999998</v>
      </c>
      <c r="O11"/>
      <c r="P11">
        <v>151.2115</v>
      </c>
      <c r="Q11">
        <v>174.2867</v>
      </c>
      <c r="R11">
        <v>133.58000000000001</v>
      </c>
      <c r="T11">
        <v>116.69280000000001</v>
      </c>
      <c r="U11">
        <v>116.5575</v>
      </c>
      <c r="V11">
        <v>117.9817</v>
      </c>
      <c r="W11">
        <v>151.2115</v>
      </c>
    </row>
    <row r="12" spans="1:38" x14ac:dyDescent="0.15">
      <c r="A12" s="3" t="s">
        <v>8</v>
      </c>
      <c r="B12"/>
      <c r="C12">
        <v>118.9255</v>
      </c>
      <c r="D12">
        <v>524.54639999999995</v>
      </c>
      <c r="E12">
        <v>1E-3</v>
      </c>
      <c r="F12" s="21" t="s">
        <v>117</v>
      </c>
      <c r="G12" s="6"/>
      <c r="H12">
        <v>120.7651</v>
      </c>
      <c r="I12">
        <v>524.54639999999995</v>
      </c>
      <c r="J12">
        <v>1E-3</v>
      </c>
      <c r="K12"/>
      <c r="L12">
        <v>99.541420000000002</v>
      </c>
      <c r="M12">
        <v>524.54639999999995</v>
      </c>
      <c r="N12">
        <v>1E-3</v>
      </c>
      <c r="O12"/>
      <c r="P12">
        <v>14.94516</v>
      </c>
      <c r="Q12">
        <v>16.884250000000002</v>
      </c>
      <c r="R12">
        <v>12.71166</v>
      </c>
      <c r="T12">
        <v>118.9255</v>
      </c>
      <c r="U12">
        <v>120.7651</v>
      </c>
      <c r="V12">
        <v>99.541420000000002</v>
      </c>
      <c r="W12">
        <v>14.94516</v>
      </c>
    </row>
    <row r="13" spans="1:38" x14ac:dyDescent="0.15">
      <c r="A13" s="3" t="s">
        <v>9</v>
      </c>
      <c r="B13"/>
      <c r="C13">
        <v>0.1954717</v>
      </c>
      <c r="D13">
        <v>1</v>
      </c>
      <c r="E13">
        <v>0</v>
      </c>
      <c r="F13" s="21"/>
      <c r="G13" s="6"/>
      <c r="H13">
        <v>0.18180750000000001</v>
      </c>
      <c r="I13">
        <v>1</v>
      </c>
      <c r="J13">
        <v>0</v>
      </c>
      <c r="K13"/>
      <c r="L13">
        <v>0.34183669999999999</v>
      </c>
      <c r="M13">
        <v>1</v>
      </c>
      <c r="N13">
        <v>0</v>
      </c>
      <c r="O13"/>
      <c r="P13">
        <v>0.5</v>
      </c>
      <c r="Q13">
        <v>1</v>
      </c>
      <c r="R13">
        <v>0</v>
      </c>
      <c r="T13">
        <v>0.1954717</v>
      </c>
      <c r="U13">
        <v>0.18180750000000001</v>
      </c>
      <c r="V13">
        <v>0.34183669999999999</v>
      </c>
      <c r="W13">
        <v>0.5</v>
      </c>
    </row>
    <row r="14" spans="1:38" x14ac:dyDescent="0.15">
      <c r="A14" s="3" t="s">
        <v>10</v>
      </c>
      <c r="B14"/>
      <c r="C14">
        <v>1.8149230000000001</v>
      </c>
      <c r="D14">
        <v>15</v>
      </c>
      <c r="E14">
        <v>0</v>
      </c>
      <c r="F14" s="20" t="s">
        <v>118</v>
      </c>
      <c r="G14" s="6"/>
      <c r="H14">
        <v>1.662113</v>
      </c>
      <c r="I14">
        <v>14.1</v>
      </c>
      <c r="J14">
        <v>0</v>
      </c>
      <c r="K14"/>
      <c r="L14">
        <v>3.42814</v>
      </c>
      <c r="M14">
        <v>15</v>
      </c>
      <c r="N14">
        <v>0.1</v>
      </c>
      <c r="O14"/>
      <c r="P14">
        <v>9.85</v>
      </c>
      <c r="Q14">
        <v>9.85</v>
      </c>
      <c r="R14">
        <v>9.85</v>
      </c>
      <c r="T14">
        <v>1.8149230000000001</v>
      </c>
      <c r="U14">
        <v>1.662113</v>
      </c>
      <c r="V14">
        <v>3.42814</v>
      </c>
      <c r="W14">
        <v>9.85</v>
      </c>
    </row>
    <row r="15" spans="1:38" x14ac:dyDescent="0.15">
      <c r="A15" s="3" t="s">
        <v>11</v>
      </c>
      <c r="B15"/>
      <c r="C15">
        <v>0.72549039999999998</v>
      </c>
      <c r="D15">
        <v>3</v>
      </c>
      <c r="E15">
        <v>0</v>
      </c>
      <c r="F15" s="21"/>
      <c r="G15" s="6"/>
      <c r="H15">
        <v>0.72203949999999995</v>
      </c>
      <c r="I15">
        <v>3</v>
      </c>
      <c r="J15">
        <v>0</v>
      </c>
      <c r="K15"/>
      <c r="L15">
        <v>0.76144679999999998</v>
      </c>
      <c r="M15">
        <v>3</v>
      </c>
      <c r="N15">
        <v>0</v>
      </c>
      <c r="O15"/>
      <c r="P15">
        <v>1</v>
      </c>
      <c r="Q15">
        <v>1</v>
      </c>
      <c r="R15">
        <v>1</v>
      </c>
      <c r="T15">
        <v>0.72549039999999998</v>
      </c>
      <c r="U15">
        <v>0.72203949999999995</v>
      </c>
      <c r="V15">
        <v>0.76144679999999998</v>
      </c>
      <c r="W15">
        <v>1</v>
      </c>
    </row>
    <row r="16" spans="1:38" x14ac:dyDescent="0.15">
      <c r="A16" s="3" t="s">
        <v>12</v>
      </c>
      <c r="B16"/>
      <c r="C16">
        <v>0.71783920000000001</v>
      </c>
      <c r="D16">
        <v>1</v>
      </c>
      <c r="E16">
        <v>0</v>
      </c>
      <c r="F16" s="20" t="s">
        <v>118</v>
      </c>
      <c r="G16" s="6"/>
      <c r="H16">
        <v>0.73705710000000002</v>
      </c>
      <c r="I16">
        <v>1</v>
      </c>
      <c r="J16">
        <v>0</v>
      </c>
      <c r="K16"/>
      <c r="L16">
        <v>0.51320809999999994</v>
      </c>
      <c r="M16">
        <v>0.97252780000000005</v>
      </c>
      <c r="N16">
        <v>0</v>
      </c>
      <c r="O16"/>
      <c r="P16">
        <v>4.9971000000000002E-2</v>
      </c>
      <c r="Q16">
        <v>5.9359099999999998E-2</v>
      </c>
      <c r="R16">
        <v>3.2248800000000001E-2</v>
      </c>
      <c r="T16">
        <v>0.71783920000000001</v>
      </c>
      <c r="U16">
        <v>0.73705710000000002</v>
      </c>
      <c r="V16">
        <v>0.51320809999999994</v>
      </c>
      <c r="W16">
        <v>4.9971000000000002E-2</v>
      </c>
    </row>
    <row r="17" spans="1:24" x14ac:dyDescent="0.15">
      <c r="A17" s="3" t="s">
        <v>15</v>
      </c>
      <c r="B17"/>
      <c r="C17">
        <v>0.53929919999999998</v>
      </c>
      <c r="D17">
        <v>1</v>
      </c>
      <c r="E17">
        <v>0</v>
      </c>
      <c r="F17" s="21"/>
      <c r="G17" s="6"/>
      <c r="H17">
        <v>0.53835279999999996</v>
      </c>
      <c r="I17">
        <v>1</v>
      </c>
      <c r="J17">
        <v>0</v>
      </c>
      <c r="K17"/>
      <c r="L17">
        <v>0.54974489999999998</v>
      </c>
      <c r="M17">
        <v>1</v>
      </c>
      <c r="N17">
        <v>0</v>
      </c>
      <c r="O17"/>
      <c r="P17">
        <v>0.5</v>
      </c>
      <c r="Q17">
        <v>1</v>
      </c>
      <c r="R17">
        <v>0</v>
      </c>
      <c r="T17">
        <v>0.53929919999999998</v>
      </c>
      <c r="U17">
        <v>0.53835279999999996</v>
      </c>
      <c r="V17">
        <v>0.54974489999999998</v>
      </c>
      <c r="W17">
        <v>0.5</v>
      </c>
    </row>
    <row r="18" spans="1:24" x14ac:dyDescent="0.15">
      <c r="A18" s="3" t="s">
        <v>16</v>
      </c>
      <c r="B18"/>
      <c r="C18">
        <v>54.400570000000002</v>
      </c>
      <c r="D18">
        <v>75</v>
      </c>
      <c r="E18">
        <v>31</v>
      </c>
      <c r="F18" s="21"/>
      <c r="G18" s="6"/>
      <c r="H18">
        <v>54.561100000000003</v>
      </c>
      <c r="I18">
        <v>75</v>
      </c>
      <c r="J18">
        <v>31</v>
      </c>
      <c r="K18"/>
      <c r="L18">
        <v>52.653599999999997</v>
      </c>
      <c r="M18">
        <v>75</v>
      </c>
      <c r="N18">
        <v>31</v>
      </c>
      <c r="O18"/>
      <c r="P18">
        <v>56.198509999999999</v>
      </c>
      <c r="Q18">
        <v>59</v>
      </c>
      <c r="R18">
        <v>54.397010000000002</v>
      </c>
      <c r="T18">
        <v>54.400570000000002</v>
      </c>
      <c r="U18">
        <v>54.561100000000003</v>
      </c>
      <c r="V18">
        <v>52.653599999999997</v>
      </c>
      <c r="W18">
        <v>56.198509999999999</v>
      </c>
    </row>
    <row r="19" spans="1:24" x14ac:dyDescent="0.15">
      <c r="A19" s="3" t="s">
        <v>17</v>
      </c>
      <c r="B19"/>
      <c r="C19">
        <v>6.9759169999999999</v>
      </c>
      <c r="D19">
        <v>17</v>
      </c>
      <c r="E19">
        <v>0</v>
      </c>
      <c r="F19" s="21"/>
      <c r="G19" s="6"/>
      <c r="H19">
        <v>6.9788709999999998</v>
      </c>
      <c r="I19">
        <v>17</v>
      </c>
      <c r="J19">
        <v>0</v>
      </c>
      <c r="K19"/>
      <c r="L19">
        <v>6.9540920000000002</v>
      </c>
      <c r="M19">
        <v>14</v>
      </c>
      <c r="N19">
        <v>0</v>
      </c>
      <c r="O19"/>
      <c r="P19">
        <v>4.987959</v>
      </c>
      <c r="Q19">
        <v>6.9759169999999999</v>
      </c>
      <c r="R19">
        <v>3</v>
      </c>
      <c r="T19">
        <v>6.9759169999999999</v>
      </c>
      <c r="U19">
        <v>6.9788709999999998</v>
      </c>
      <c r="V19">
        <v>6.9540920000000002</v>
      </c>
      <c r="W19">
        <v>4.987959</v>
      </c>
    </row>
    <row r="20" spans="1:24" x14ac:dyDescent="0.15">
      <c r="A20" s="3" t="s">
        <v>18</v>
      </c>
      <c r="B20"/>
      <c r="C20">
        <v>3.9784399999999998E-2</v>
      </c>
      <c r="D20">
        <v>1</v>
      </c>
      <c r="E20">
        <v>0</v>
      </c>
      <c r="F20" s="21" t="s">
        <v>118</v>
      </c>
      <c r="G20" s="6"/>
      <c r="H20">
        <v>3.9707800000000001E-2</v>
      </c>
      <c r="I20">
        <v>1</v>
      </c>
      <c r="J20">
        <v>0</v>
      </c>
      <c r="K20"/>
      <c r="L20">
        <v>3.8265300000000002E-2</v>
      </c>
      <c r="M20">
        <v>1</v>
      </c>
      <c r="N20">
        <v>0</v>
      </c>
      <c r="O20"/>
      <c r="P20">
        <v>0.5</v>
      </c>
      <c r="Q20">
        <v>1</v>
      </c>
      <c r="R20">
        <v>0</v>
      </c>
      <c r="T20">
        <v>3.9784399999999998E-2</v>
      </c>
      <c r="U20">
        <v>3.9707800000000001E-2</v>
      </c>
      <c r="V20">
        <v>3.8265300000000002E-2</v>
      </c>
      <c r="W20">
        <v>0.5</v>
      </c>
    </row>
    <row r="21" spans="1:24" x14ac:dyDescent="0.15">
      <c r="A21" s="3" t="s">
        <v>19</v>
      </c>
      <c r="B21"/>
      <c r="C21">
        <v>4.3071700000000002</v>
      </c>
      <c r="D21">
        <v>5</v>
      </c>
      <c r="E21">
        <v>1</v>
      </c>
      <c r="F21" s="21"/>
      <c r="G21" s="6"/>
      <c r="H21">
        <v>4.3025799999999998</v>
      </c>
      <c r="I21">
        <v>5</v>
      </c>
      <c r="J21">
        <v>1</v>
      </c>
      <c r="K21"/>
      <c r="L21">
        <v>4.3571429999999998</v>
      </c>
      <c r="M21">
        <v>5</v>
      </c>
      <c r="N21">
        <v>3</v>
      </c>
      <c r="O21"/>
      <c r="P21">
        <v>4.25</v>
      </c>
      <c r="Q21">
        <v>5</v>
      </c>
      <c r="R21">
        <v>4</v>
      </c>
      <c r="T21">
        <v>4.3071700000000002</v>
      </c>
      <c r="U21">
        <v>4.3025799999999998</v>
      </c>
      <c r="V21">
        <v>4.3571429999999998</v>
      </c>
      <c r="W21">
        <v>4.25</v>
      </c>
    </row>
    <row r="22" spans="1:24" x14ac:dyDescent="0.15">
      <c r="A22" s="5" t="s">
        <v>20</v>
      </c>
      <c r="B22"/>
      <c r="C22">
        <v>0.2168194</v>
      </c>
      <c r="D22">
        <v>1</v>
      </c>
      <c r="E22">
        <v>0</v>
      </c>
      <c r="F22" s="21"/>
      <c r="G22" s="7"/>
      <c r="H22">
        <v>0.2166843</v>
      </c>
      <c r="I22">
        <v>1</v>
      </c>
      <c r="J22">
        <v>0</v>
      </c>
      <c r="K22"/>
      <c r="L22">
        <v>0.21938779999999999</v>
      </c>
      <c r="M22">
        <v>1</v>
      </c>
      <c r="N22">
        <v>0</v>
      </c>
      <c r="O22"/>
      <c r="P22">
        <v>0</v>
      </c>
      <c r="Q22">
        <v>0</v>
      </c>
      <c r="R22">
        <v>0</v>
      </c>
      <c r="T22">
        <v>0.2168194</v>
      </c>
      <c r="U22">
        <v>0.2166843</v>
      </c>
      <c r="V22">
        <v>0.21938779999999999</v>
      </c>
      <c r="W22">
        <v>0</v>
      </c>
    </row>
    <row r="23" spans="1:24" x14ac:dyDescent="0.15">
      <c r="A23" s="19" t="s">
        <v>116</v>
      </c>
      <c r="B23"/>
      <c r="C23">
        <v>9275</v>
      </c>
      <c r="D23"/>
      <c r="E23"/>
      <c r="H23">
        <v>8487</v>
      </c>
      <c r="I23"/>
      <c r="J23"/>
      <c r="K23"/>
      <c r="L23">
        <v>784</v>
      </c>
      <c r="M23"/>
      <c r="N23"/>
      <c r="O23"/>
      <c r="P23">
        <v>4</v>
      </c>
      <c r="Q23"/>
      <c r="R23"/>
    </row>
    <row r="24" spans="1:24" x14ac:dyDescent="0.15">
      <c r="A24" s="63" t="s">
        <v>107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</row>
    <row r="25" spans="1:24" x14ac:dyDescent="0.15">
      <c r="A25" s="64" t="s">
        <v>108</v>
      </c>
      <c r="B25" s="2"/>
      <c r="C25" s="2">
        <v>1</v>
      </c>
      <c r="D25" s="2"/>
      <c r="E25" s="2"/>
      <c r="F25" s="2"/>
      <c r="G25" s="2">
        <v>2</v>
      </c>
      <c r="H25" s="2"/>
      <c r="I25" s="2"/>
      <c r="J25" s="2"/>
      <c r="K25" s="2" t="s">
        <v>14</v>
      </c>
      <c r="L25" s="2"/>
      <c r="M25" s="2"/>
    </row>
    <row r="26" spans="1:24" x14ac:dyDescent="0.15">
      <c r="A26" s="65"/>
      <c r="B26" s="5"/>
      <c r="C26" s="5" t="s">
        <v>21</v>
      </c>
      <c r="D26" s="5" t="s">
        <v>22</v>
      </c>
      <c r="E26" s="5" t="s">
        <v>23</v>
      </c>
      <c r="F26" s="5"/>
      <c r="G26" s="5" t="s">
        <v>21</v>
      </c>
      <c r="H26" s="5" t="s">
        <v>22</v>
      </c>
      <c r="I26" s="5" t="s">
        <v>23</v>
      </c>
      <c r="J26" s="5"/>
      <c r="K26" s="5" t="s">
        <v>21</v>
      </c>
      <c r="L26" s="5" t="s">
        <v>22</v>
      </c>
      <c r="M26" s="5" t="s">
        <v>23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15">
      <c r="A27" s="3" t="s">
        <v>0</v>
      </c>
      <c r="B27" s="3"/>
      <c r="C27" s="3">
        <v>413.24540000000002</v>
      </c>
      <c r="D27" s="3">
        <v>562.5</v>
      </c>
      <c r="E27" s="3">
        <v>183.33330000000001</v>
      </c>
      <c r="F27" s="3"/>
      <c r="G27" s="3">
        <v>410.1628</v>
      </c>
      <c r="H27" s="3">
        <v>554</v>
      </c>
      <c r="I27" s="3">
        <v>182.5</v>
      </c>
      <c r="J27" s="3"/>
      <c r="K27" s="3">
        <v>413.00360000000001</v>
      </c>
      <c r="L27" s="3">
        <v>562.5</v>
      </c>
      <c r="M27" s="3">
        <v>182.5</v>
      </c>
      <c r="P27" s="3">
        <v>413.00360000000001</v>
      </c>
      <c r="Q27" s="3">
        <v>413.24540000000002</v>
      </c>
      <c r="R27" s="3">
        <v>410.1628</v>
      </c>
    </row>
    <row r="28" spans="1:24" x14ac:dyDescent="0.15">
      <c r="A28" s="3" t="s">
        <v>1</v>
      </c>
      <c r="B28" s="3"/>
      <c r="C28" s="3">
        <v>3.7339790000000002</v>
      </c>
      <c r="D28" s="3">
        <v>9.8000000000000007</v>
      </c>
      <c r="E28" s="3">
        <v>0.2</v>
      </c>
      <c r="F28" s="3"/>
      <c r="G28" s="3">
        <v>13.615170000000001</v>
      </c>
      <c r="H28" s="3">
        <v>28</v>
      </c>
      <c r="I28" s="3">
        <v>10</v>
      </c>
      <c r="J28" s="3"/>
      <c r="K28" s="3">
        <v>4.5088699999999999</v>
      </c>
      <c r="L28" s="3">
        <v>28</v>
      </c>
      <c r="M28" s="3">
        <v>0.2</v>
      </c>
      <c r="P28" s="3">
        <v>4.5088699999999999</v>
      </c>
      <c r="Q28" s="3">
        <v>3.7339790000000002</v>
      </c>
      <c r="R28" s="3">
        <v>13.615170000000001</v>
      </c>
    </row>
    <row r="29" spans="1:24" x14ac:dyDescent="0.15">
      <c r="A29" s="3" t="s">
        <v>2</v>
      </c>
      <c r="B29" s="3"/>
      <c r="C29" s="3">
        <v>10.967890000000001</v>
      </c>
      <c r="D29" s="3">
        <v>33.333329999999997</v>
      </c>
      <c r="E29" s="3">
        <v>1</v>
      </c>
      <c r="F29" s="3"/>
      <c r="G29" s="3">
        <v>6.2426870000000001</v>
      </c>
      <c r="H29" s="3">
        <v>20.338979999999999</v>
      </c>
      <c r="I29" s="3">
        <v>1</v>
      </c>
      <c r="J29" s="3"/>
      <c r="K29" s="3">
        <v>10.597340000000001</v>
      </c>
      <c r="L29" s="3">
        <v>33.333329999999997</v>
      </c>
      <c r="M29" s="3">
        <v>1</v>
      </c>
      <c r="P29" s="3">
        <v>10.597340000000001</v>
      </c>
      <c r="Q29" s="3">
        <v>10.967890000000001</v>
      </c>
      <c r="R29" s="3">
        <v>6.2426870000000001</v>
      </c>
    </row>
    <row r="30" spans="1:24" x14ac:dyDescent="0.15">
      <c r="A30" s="3" t="s">
        <v>3</v>
      </c>
      <c r="B30" s="3"/>
      <c r="C30" s="3">
        <v>10.96546</v>
      </c>
      <c r="D30" s="3">
        <v>33.334330000000001</v>
      </c>
      <c r="E30" s="3">
        <v>1.0009999999999999</v>
      </c>
      <c r="F30" s="3"/>
      <c r="G30" s="3">
        <v>6.2129529999999997</v>
      </c>
      <c r="H30" s="3">
        <v>20.339980000000001</v>
      </c>
      <c r="I30" s="3">
        <v>1.0009999999999999</v>
      </c>
      <c r="J30" s="3"/>
      <c r="K30" s="3">
        <v>10.59276</v>
      </c>
      <c r="L30" s="3">
        <v>33.334330000000001</v>
      </c>
      <c r="M30" s="3">
        <v>1.0009999999999999</v>
      </c>
      <c r="P30" s="3">
        <v>10.59276</v>
      </c>
      <c r="Q30" s="3">
        <v>10.96546</v>
      </c>
      <c r="R30" s="3">
        <v>6.2129529999999997</v>
      </c>
    </row>
    <row r="31" spans="1:24" x14ac:dyDescent="0.15">
      <c r="A31" s="3" t="s">
        <v>4</v>
      </c>
      <c r="B31" s="3"/>
      <c r="C31" s="3">
        <v>4.4308999999999998E-3</v>
      </c>
      <c r="D31" s="3">
        <v>2.8581430000000001</v>
      </c>
      <c r="E31" s="3">
        <v>1E-3</v>
      </c>
      <c r="F31" s="3"/>
      <c r="G31" s="3">
        <v>3.1734600000000002E-2</v>
      </c>
      <c r="H31" s="3">
        <v>1.74013</v>
      </c>
      <c r="I31" s="3">
        <v>1E-3</v>
      </c>
      <c r="J31" s="3"/>
      <c r="K31" s="3">
        <v>6.5721E-3</v>
      </c>
      <c r="L31" s="3">
        <v>2.8581430000000001</v>
      </c>
      <c r="M31" s="3">
        <v>1E-3</v>
      </c>
      <c r="P31" s="3">
        <v>6.5721E-3</v>
      </c>
      <c r="Q31" s="3">
        <v>4.4308999999999998E-3</v>
      </c>
      <c r="R31" s="3">
        <v>3.1734600000000002E-2</v>
      </c>
    </row>
    <row r="32" spans="1:24" x14ac:dyDescent="0.15">
      <c r="A32" s="3" t="s">
        <v>5</v>
      </c>
      <c r="B32" s="3"/>
      <c r="C32" s="3">
        <v>164.94659999999999</v>
      </c>
      <c r="D32" s="3">
        <v>345.00099999999998</v>
      </c>
      <c r="E32" s="3">
        <v>62.500999999999998</v>
      </c>
      <c r="F32" s="3"/>
      <c r="G32" s="3">
        <v>164.62639999999999</v>
      </c>
      <c r="H32" s="3">
        <v>345.00099999999998</v>
      </c>
      <c r="I32" s="3">
        <v>65.001000000000005</v>
      </c>
      <c r="J32" s="3"/>
      <c r="K32" s="3">
        <v>164.92150000000001</v>
      </c>
      <c r="L32" s="3">
        <v>345.00099999999998</v>
      </c>
      <c r="M32" s="3">
        <v>62.500999999999998</v>
      </c>
      <c r="P32" s="3">
        <v>164.92150000000001</v>
      </c>
      <c r="Q32" s="3">
        <v>164.94659999999999</v>
      </c>
      <c r="R32" s="3">
        <v>164.62639999999999</v>
      </c>
    </row>
    <row r="33" spans="1:18" x14ac:dyDescent="0.15">
      <c r="A33" s="3" t="s">
        <v>6</v>
      </c>
      <c r="B33" s="3"/>
      <c r="C33" s="3">
        <v>107.0343</v>
      </c>
      <c r="D33" s="3">
        <v>306.25099999999998</v>
      </c>
      <c r="E33" s="3">
        <v>1E-3</v>
      </c>
      <c r="F33" s="3"/>
      <c r="G33" s="3">
        <v>104.1474</v>
      </c>
      <c r="H33" s="3">
        <v>241.7867</v>
      </c>
      <c r="I33" s="3">
        <v>1E-3</v>
      </c>
      <c r="J33" s="3"/>
      <c r="K33" s="3">
        <v>106.8079</v>
      </c>
      <c r="L33" s="3">
        <v>306.25099999999998</v>
      </c>
      <c r="M33" s="3">
        <v>1E-3</v>
      </c>
      <c r="P33" s="3">
        <v>106.8079</v>
      </c>
      <c r="Q33" s="3">
        <v>107.0343</v>
      </c>
      <c r="R33" s="3">
        <v>104.1474</v>
      </c>
    </row>
    <row r="34" spans="1:18" x14ac:dyDescent="0.15">
      <c r="A34" s="3" t="s">
        <v>7</v>
      </c>
      <c r="B34" s="3"/>
      <c r="C34" s="3">
        <v>105.26519999999999</v>
      </c>
      <c r="D34" s="3">
        <v>200.001</v>
      </c>
      <c r="E34" s="3">
        <v>50.000999999999998</v>
      </c>
      <c r="F34" s="3"/>
      <c r="G34" s="3">
        <v>94.490539999999996</v>
      </c>
      <c r="H34" s="3">
        <v>189.54650000000001</v>
      </c>
      <c r="I34" s="3">
        <v>50.000999999999998</v>
      </c>
      <c r="J34" s="3"/>
      <c r="K34" s="3">
        <v>104.4203</v>
      </c>
      <c r="L34" s="3">
        <v>200.001</v>
      </c>
      <c r="M34" s="3">
        <v>50.000999999999998</v>
      </c>
      <c r="P34" s="3">
        <v>104.4203</v>
      </c>
      <c r="Q34" s="3">
        <v>105.26519999999999</v>
      </c>
      <c r="R34" s="3">
        <v>94.490539999999996</v>
      </c>
    </row>
    <row r="35" spans="1:18" x14ac:dyDescent="0.15">
      <c r="A35" s="3" t="s">
        <v>8</v>
      </c>
      <c r="B35" s="3"/>
      <c r="C35" s="3">
        <v>107.91759999999999</v>
      </c>
      <c r="D35" s="3">
        <v>524.54639999999995</v>
      </c>
      <c r="E35" s="3">
        <v>1E-3</v>
      </c>
      <c r="F35" s="3"/>
      <c r="G35" s="3">
        <v>81.783590000000004</v>
      </c>
      <c r="H35" s="3">
        <v>524.54639999999995</v>
      </c>
      <c r="I35" s="3">
        <v>1E-3</v>
      </c>
      <c r="J35" s="3"/>
      <c r="K35" s="3">
        <v>105.8659</v>
      </c>
      <c r="L35" s="3">
        <v>524.54639999999995</v>
      </c>
      <c r="M35" s="3">
        <v>1E-3</v>
      </c>
      <c r="P35" s="3">
        <v>105.8659</v>
      </c>
      <c r="Q35" s="3">
        <v>107.91759999999999</v>
      </c>
      <c r="R35" s="3">
        <v>81.783590000000004</v>
      </c>
    </row>
    <row r="36" spans="1:18" x14ac:dyDescent="0.15">
      <c r="A36" s="3" t="s">
        <v>9</v>
      </c>
      <c r="B36" s="3"/>
      <c r="C36" s="3">
        <v>0.1461268</v>
      </c>
      <c r="D36" s="3">
        <v>1</v>
      </c>
      <c r="E36" s="3">
        <v>0</v>
      </c>
      <c r="F36" s="3"/>
      <c r="G36" s="3">
        <v>0.25517240000000002</v>
      </c>
      <c r="H36" s="3">
        <v>1</v>
      </c>
      <c r="I36" s="3">
        <v>0</v>
      </c>
      <c r="J36" s="3"/>
      <c r="K36" s="3">
        <v>0.15467819999999999</v>
      </c>
      <c r="L36" s="3">
        <v>1</v>
      </c>
      <c r="M36" s="3">
        <v>0</v>
      </c>
      <c r="P36" s="3">
        <v>0.15467819999999999</v>
      </c>
      <c r="Q36" s="3">
        <v>0.1461268</v>
      </c>
      <c r="R36" s="3">
        <v>0.25517240000000002</v>
      </c>
    </row>
    <row r="37" spans="1:18" x14ac:dyDescent="0.15">
      <c r="A37" s="3" t="s">
        <v>10</v>
      </c>
      <c r="B37" s="3"/>
      <c r="C37" s="3">
        <v>1.621183</v>
      </c>
      <c r="D37" s="3">
        <v>14.1</v>
      </c>
      <c r="E37" s="3">
        <v>0</v>
      </c>
      <c r="F37" s="3"/>
      <c r="G37" s="3">
        <v>3.171894</v>
      </c>
      <c r="H37" s="3">
        <v>15</v>
      </c>
      <c r="I37" s="3">
        <v>0.85</v>
      </c>
      <c r="J37" s="3"/>
      <c r="K37" s="3">
        <v>1.742791</v>
      </c>
      <c r="L37" s="3">
        <v>15</v>
      </c>
      <c r="M37" s="3">
        <v>0</v>
      </c>
      <c r="P37" s="3">
        <v>1.742791</v>
      </c>
      <c r="Q37" s="3">
        <v>1.621183</v>
      </c>
      <c r="R37" s="3">
        <v>3.171894</v>
      </c>
    </row>
    <row r="38" spans="1:18" x14ac:dyDescent="0.15">
      <c r="A38" s="3" t="s">
        <v>11</v>
      </c>
      <c r="B38" s="3"/>
      <c r="C38" s="3">
        <v>0.69761830000000002</v>
      </c>
      <c r="D38" s="3">
        <v>3</v>
      </c>
      <c r="E38" s="3">
        <v>0</v>
      </c>
      <c r="F38" s="3"/>
      <c r="G38" s="3">
        <v>0.71361799999999997</v>
      </c>
      <c r="H38" s="3">
        <v>1</v>
      </c>
      <c r="I38" s="3">
        <v>0.1666667</v>
      </c>
      <c r="J38" s="3"/>
      <c r="K38" s="3">
        <v>0.69887299999999997</v>
      </c>
      <c r="L38" s="3">
        <v>3</v>
      </c>
      <c r="M38" s="3">
        <v>0</v>
      </c>
      <c r="P38" s="3">
        <v>0.69887299999999997</v>
      </c>
      <c r="Q38" s="3">
        <v>0.69761830000000002</v>
      </c>
      <c r="R38" s="3">
        <v>0.71361799999999997</v>
      </c>
    </row>
    <row r="39" spans="1:18" x14ac:dyDescent="0.15">
      <c r="A39" s="3" t="s">
        <v>12</v>
      </c>
      <c r="B39" s="3"/>
      <c r="C39" s="3">
        <v>0.73178540000000003</v>
      </c>
      <c r="D39" s="3">
        <v>1</v>
      </c>
      <c r="E39" s="3">
        <v>0</v>
      </c>
      <c r="F39" s="3"/>
      <c r="G39" s="3">
        <v>0.49510340000000003</v>
      </c>
      <c r="H39" s="3">
        <v>0.96261680000000005</v>
      </c>
      <c r="I39" s="3">
        <v>5.78264E-2</v>
      </c>
      <c r="J39" s="3"/>
      <c r="K39" s="3">
        <v>0.71322459999999999</v>
      </c>
      <c r="L39" s="3">
        <v>1</v>
      </c>
      <c r="M39" s="3">
        <v>0</v>
      </c>
      <c r="P39" s="3">
        <v>0.71322459999999999</v>
      </c>
      <c r="Q39" s="3">
        <v>0.73178540000000003</v>
      </c>
      <c r="R39" s="3">
        <v>0.49510340000000003</v>
      </c>
    </row>
    <row r="40" spans="1:18" x14ac:dyDescent="0.15">
      <c r="A40" s="3" t="s">
        <v>15</v>
      </c>
      <c r="B40" s="3"/>
      <c r="C40" s="3">
        <v>0.88086850000000005</v>
      </c>
      <c r="D40" s="3">
        <v>1</v>
      </c>
      <c r="E40" s="3">
        <v>0</v>
      </c>
      <c r="F40" s="3"/>
      <c r="G40" s="3">
        <v>0.93793099999999996</v>
      </c>
      <c r="H40" s="3">
        <v>1</v>
      </c>
      <c r="I40" s="3">
        <v>0</v>
      </c>
      <c r="J40" s="3"/>
      <c r="K40" s="3">
        <v>0.8853434</v>
      </c>
      <c r="L40" s="3">
        <v>1</v>
      </c>
      <c r="M40" s="3">
        <v>0</v>
      </c>
      <c r="P40" s="3">
        <v>0.8853434</v>
      </c>
      <c r="Q40" s="3">
        <v>0.88086850000000005</v>
      </c>
      <c r="R40" s="3">
        <v>0.93793099999999996</v>
      </c>
    </row>
    <row r="41" spans="1:18" x14ac:dyDescent="0.15">
      <c r="A41" s="3" t="s">
        <v>16</v>
      </c>
      <c r="B41" s="3"/>
      <c r="C41" s="3">
        <v>54.313609999999997</v>
      </c>
      <c r="D41" s="3">
        <v>75</v>
      </c>
      <c r="E41" s="3">
        <v>31</v>
      </c>
      <c r="F41" s="3"/>
      <c r="G41" s="3">
        <v>51.448279999999997</v>
      </c>
      <c r="H41" s="3">
        <v>75</v>
      </c>
      <c r="I41" s="3">
        <v>31</v>
      </c>
      <c r="J41" s="3"/>
      <c r="K41" s="3">
        <v>54.088909999999998</v>
      </c>
      <c r="L41" s="3">
        <v>75</v>
      </c>
      <c r="M41" s="3">
        <v>31</v>
      </c>
      <c r="P41" s="3">
        <v>54.088909999999998</v>
      </c>
      <c r="Q41" s="3">
        <v>54.313609999999997</v>
      </c>
      <c r="R41" s="3">
        <v>51.448279999999997</v>
      </c>
    </row>
    <row r="42" spans="1:18" x14ac:dyDescent="0.15">
      <c r="A42" s="3" t="s">
        <v>17</v>
      </c>
      <c r="B42" s="3"/>
      <c r="C42" s="3">
        <v>6.9336359999999999</v>
      </c>
      <c r="D42" s="3">
        <v>17</v>
      </c>
      <c r="E42" s="3">
        <v>0</v>
      </c>
      <c r="F42" s="3"/>
      <c r="G42" s="3">
        <v>6.7655430000000001</v>
      </c>
      <c r="H42" s="3">
        <v>12</v>
      </c>
      <c r="I42" s="3">
        <v>0</v>
      </c>
      <c r="J42" s="3"/>
      <c r="K42" s="3">
        <v>6.9204540000000003</v>
      </c>
      <c r="L42" s="3">
        <v>17</v>
      </c>
      <c r="M42" s="3">
        <v>0</v>
      </c>
      <c r="P42" s="3">
        <v>6.9204540000000003</v>
      </c>
      <c r="Q42" s="3">
        <v>6.9336359999999999</v>
      </c>
      <c r="R42" s="3">
        <v>6.7655430000000001</v>
      </c>
    </row>
    <row r="43" spans="1:18" x14ac:dyDescent="0.15">
      <c r="A43" s="3" t="s">
        <v>18</v>
      </c>
      <c r="B43" s="3"/>
      <c r="C43" s="3">
        <v>4.3427199999999999E-2</v>
      </c>
      <c r="D43" s="3">
        <v>1</v>
      </c>
      <c r="E43" s="3">
        <v>0</v>
      </c>
      <c r="F43" s="3"/>
      <c r="G43" s="3">
        <v>6.2068999999999999E-2</v>
      </c>
      <c r="H43" s="3">
        <v>1</v>
      </c>
      <c r="I43" s="3">
        <v>0</v>
      </c>
      <c r="J43" s="3"/>
      <c r="K43" s="3">
        <v>4.4889100000000001E-2</v>
      </c>
      <c r="L43" s="3">
        <v>1</v>
      </c>
      <c r="M43" s="3">
        <v>0</v>
      </c>
      <c r="P43" s="3">
        <v>4.4889100000000001E-2</v>
      </c>
      <c r="Q43" s="3">
        <v>4.3427199999999999E-2</v>
      </c>
      <c r="R43" s="3">
        <v>6.2068999999999999E-2</v>
      </c>
    </row>
    <row r="44" spans="1:18" x14ac:dyDescent="0.15">
      <c r="A44" s="3" t="s">
        <v>19</v>
      </c>
      <c r="B44" s="3"/>
      <c r="C44" s="3">
        <v>4.5029339999999998</v>
      </c>
      <c r="D44" s="3">
        <v>5</v>
      </c>
      <c r="E44" s="3">
        <v>1</v>
      </c>
      <c r="F44" s="3"/>
      <c r="G44" s="3">
        <v>4.5379310000000004</v>
      </c>
      <c r="H44" s="3">
        <v>5</v>
      </c>
      <c r="I44" s="3">
        <v>3</v>
      </c>
      <c r="J44" s="3"/>
      <c r="K44" s="3">
        <v>4.5056789999999998</v>
      </c>
      <c r="L44" s="3">
        <v>5</v>
      </c>
      <c r="M44" s="3">
        <v>1</v>
      </c>
      <c r="P44" s="3">
        <v>4.5056789999999998</v>
      </c>
      <c r="Q44" s="3">
        <v>4.5029339999999998</v>
      </c>
      <c r="R44" s="3">
        <v>4.5379310000000004</v>
      </c>
    </row>
    <row r="45" spans="1:18" x14ac:dyDescent="0.15">
      <c r="A45" s="5" t="s">
        <v>20</v>
      </c>
      <c r="B45" s="5"/>
      <c r="C45" s="5">
        <v>0.209507</v>
      </c>
      <c r="D45" s="5">
        <v>1</v>
      </c>
      <c r="E45" s="5">
        <v>0</v>
      </c>
      <c r="F45" s="5"/>
      <c r="G45" s="5">
        <v>0.2</v>
      </c>
      <c r="H45" s="5">
        <v>1</v>
      </c>
      <c r="I45" s="5">
        <v>0</v>
      </c>
      <c r="J45" s="5"/>
      <c r="K45" s="5">
        <v>0.20876149999999999</v>
      </c>
      <c r="L45" s="5">
        <v>1</v>
      </c>
      <c r="M45" s="5">
        <v>0</v>
      </c>
      <c r="P45" s="5">
        <v>0.20876149999999999</v>
      </c>
      <c r="Q45" s="5">
        <v>0.209507</v>
      </c>
      <c r="R45" s="5">
        <v>0.2</v>
      </c>
    </row>
    <row r="46" spans="1:18" x14ac:dyDescent="0.15">
      <c r="C46" s="1">
        <v>1704</v>
      </c>
      <c r="G46" s="1">
        <v>145</v>
      </c>
      <c r="K46" s="1">
        <v>1849</v>
      </c>
    </row>
    <row r="48" spans="1:18" x14ac:dyDescent="0.15">
      <c r="A48" s="63" t="s">
        <v>109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</row>
    <row r="49" spans="1:50" x14ac:dyDescent="0.15">
      <c r="A49" s="64" t="s">
        <v>108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>
        <v>3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14</v>
      </c>
      <c r="AK49" s="2"/>
      <c r="AL49" s="2"/>
      <c r="AM49" s="2"/>
      <c r="AN49" s="2"/>
      <c r="AO49" s="2"/>
      <c r="AP49" s="2"/>
      <c r="AQ49" s="2"/>
      <c r="AR49" s="2"/>
      <c r="AS49" s="2"/>
    </row>
    <row r="50" spans="1:50" x14ac:dyDescent="0.15">
      <c r="A50" s="65"/>
      <c r="B50" s="5"/>
      <c r="C50" s="5" t="s">
        <v>21</v>
      </c>
      <c r="D50" s="5" t="s">
        <v>22</v>
      </c>
      <c r="E50" s="5" t="s">
        <v>23</v>
      </c>
      <c r="F50" s="5" t="s">
        <v>24</v>
      </c>
      <c r="G50" s="5" t="s">
        <v>25</v>
      </c>
      <c r="H50" s="5" t="s">
        <v>26</v>
      </c>
      <c r="I50" s="5" t="s">
        <v>27</v>
      </c>
      <c r="J50" s="5" t="s">
        <v>28</v>
      </c>
      <c r="K50" s="5" t="s">
        <v>29</v>
      </c>
      <c r="L50" s="5" t="s">
        <v>30</v>
      </c>
      <c r="M50" s="5"/>
      <c r="N50" s="5" t="s">
        <v>21</v>
      </c>
      <c r="O50" s="5" t="s">
        <v>22</v>
      </c>
      <c r="P50" s="5" t="s">
        <v>23</v>
      </c>
      <c r="Q50" s="5" t="s">
        <v>24</v>
      </c>
      <c r="R50" s="5" t="s">
        <v>25</v>
      </c>
      <c r="S50" s="5" t="s">
        <v>26</v>
      </c>
      <c r="T50" s="5" t="s">
        <v>27</v>
      </c>
      <c r="U50" s="5" t="s">
        <v>28</v>
      </c>
      <c r="V50" s="5" t="s">
        <v>29</v>
      </c>
      <c r="W50" s="5" t="s">
        <v>30</v>
      </c>
      <c r="X50" s="5"/>
      <c r="Y50" s="5" t="s">
        <v>21</v>
      </c>
      <c r="Z50" s="5" t="s">
        <v>22</v>
      </c>
      <c r="AA50" s="5" t="s">
        <v>23</v>
      </c>
      <c r="AB50" s="5" t="s">
        <v>24</v>
      </c>
      <c r="AC50" s="5" t="s">
        <v>25</v>
      </c>
      <c r="AD50" s="5" t="s">
        <v>26</v>
      </c>
      <c r="AE50" s="5" t="s">
        <v>27</v>
      </c>
      <c r="AF50" s="5" t="s">
        <v>28</v>
      </c>
      <c r="AG50" s="5" t="s">
        <v>29</v>
      </c>
      <c r="AH50" s="5" t="s">
        <v>30</v>
      </c>
      <c r="AI50" s="5"/>
      <c r="AJ50" s="5" t="s">
        <v>21</v>
      </c>
      <c r="AK50" s="5" t="s">
        <v>22</v>
      </c>
      <c r="AL50" s="5" t="s">
        <v>23</v>
      </c>
      <c r="AM50" s="5" t="s">
        <v>24</v>
      </c>
      <c r="AN50" s="5" t="s">
        <v>25</v>
      </c>
      <c r="AO50" s="5" t="s">
        <v>26</v>
      </c>
      <c r="AP50" s="5" t="s">
        <v>27</v>
      </c>
      <c r="AQ50" s="5" t="s">
        <v>28</v>
      </c>
      <c r="AR50" s="5" t="s">
        <v>29</v>
      </c>
      <c r="AS50" s="5" t="s">
        <v>30</v>
      </c>
    </row>
    <row r="51" spans="1:50" x14ac:dyDescent="0.15">
      <c r="A51" s="3" t="s">
        <v>0</v>
      </c>
      <c r="B51" s="3"/>
      <c r="C51" s="3">
        <v>403.46190000000001</v>
      </c>
      <c r="D51" s="3">
        <v>562.5</v>
      </c>
      <c r="E51" s="3">
        <v>183.33330000000001</v>
      </c>
      <c r="F51" s="3">
        <v>350</v>
      </c>
      <c r="G51" s="3">
        <v>416.66669999999999</v>
      </c>
      <c r="H51" s="3">
        <v>470.58819999999997</v>
      </c>
      <c r="I51" s="3">
        <v>-0.66902340000000005</v>
      </c>
      <c r="J51" s="3">
        <v>2.709098</v>
      </c>
      <c r="K51" s="3">
        <v>88.454999999999998</v>
      </c>
      <c r="L51" s="3">
        <v>1997</v>
      </c>
      <c r="M51" s="3"/>
      <c r="N51" s="3">
        <v>405.7242</v>
      </c>
      <c r="O51" s="3">
        <v>560</v>
      </c>
      <c r="P51" s="3">
        <v>193.33330000000001</v>
      </c>
      <c r="Q51" s="3">
        <v>360</v>
      </c>
      <c r="R51" s="3">
        <v>403.02229999999997</v>
      </c>
      <c r="S51" s="3">
        <v>470</v>
      </c>
      <c r="T51" s="3">
        <v>-0.4900448</v>
      </c>
      <c r="U51" s="3">
        <v>2.706671</v>
      </c>
      <c r="V51" s="3">
        <v>77.933940000000007</v>
      </c>
      <c r="W51" s="3">
        <v>154</v>
      </c>
      <c r="X51" s="3"/>
      <c r="Y51" s="3">
        <v>300</v>
      </c>
      <c r="Z51" s="3">
        <v>300</v>
      </c>
      <c r="AA51" s="3">
        <v>300</v>
      </c>
      <c r="AB51" s="3">
        <v>300</v>
      </c>
      <c r="AC51" s="3">
        <v>300</v>
      </c>
      <c r="AD51" s="3">
        <v>300</v>
      </c>
      <c r="AE51" s="3" t="s">
        <v>13</v>
      </c>
      <c r="AF51" s="3" t="s">
        <v>13</v>
      </c>
      <c r="AG51" s="3" t="s">
        <v>13</v>
      </c>
      <c r="AH51" s="3">
        <v>1</v>
      </c>
      <c r="AI51" s="3"/>
      <c r="AJ51" s="3">
        <v>403.57569999999998</v>
      </c>
      <c r="AK51" s="3">
        <v>562.5</v>
      </c>
      <c r="AL51" s="3">
        <v>183.33330000000001</v>
      </c>
      <c r="AM51" s="3">
        <v>350</v>
      </c>
      <c r="AN51" s="3">
        <v>416.66669999999999</v>
      </c>
      <c r="AO51" s="3">
        <v>470.29410000000001</v>
      </c>
      <c r="AP51" s="3">
        <v>-0.66083099999999995</v>
      </c>
      <c r="AQ51" s="3">
        <v>2.7182279999999999</v>
      </c>
      <c r="AR51" s="3">
        <v>87.73724</v>
      </c>
      <c r="AS51" s="3">
        <v>2152</v>
      </c>
      <c r="AU51" s="3">
        <v>403.57569999999998</v>
      </c>
      <c r="AV51" s="3">
        <v>403.46190000000001</v>
      </c>
      <c r="AW51" s="3">
        <v>405.7242</v>
      </c>
      <c r="AX51" s="3">
        <v>300</v>
      </c>
    </row>
    <row r="52" spans="1:50" x14ac:dyDescent="0.15">
      <c r="A52" s="3" t="s">
        <v>1</v>
      </c>
      <c r="B52" s="3"/>
      <c r="C52" s="3">
        <v>3.6563850000000002</v>
      </c>
      <c r="D52" s="3">
        <v>9.8000000000000007</v>
      </c>
      <c r="E52" s="3">
        <v>0.2</v>
      </c>
      <c r="F52" s="3">
        <v>1.9</v>
      </c>
      <c r="G52" s="3">
        <v>3.1</v>
      </c>
      <c r="H52" s="3">
        <v>5</v>
      </c>
      <c r="I52" s="3">
        <v>0.62644900000000003</v>
      </c>
      <c r="J52" s="3">
        <v>2.4824389999999998</v>
      </c>
      <c r="K52" s="3">
        <v>2.2194660000000002</v>
      </c>
      <c r="L52" s="3">
        <v>1997</v>
      </c>
      <c r="M52" s="3"/>
      <c r="N52" s="3">
        <v>13.534420000000001</v>
      </c>
      <c r="O52" s="3">
        <v>35</v>
      </c>
      <c r="P52" s="3">
        <v>10</v>
      </c>
      <c r="Q52" s="3">
        <v>10</v>
      </c>
      <c r="R52" s="3">
        <v>12</v>
      </c>
      <c r="S52" s="3">
        <v>15.7</v>
      </c>
      <c r="T52" s="3">
        <v>1.695476</v>
      </c>
      <c r="U52" s="3">
        <v>6.6454000000000004</v>
      </c>
      <c r="V52" s="3">
        <v>4.3198489999999996</v>
      </c>
      <c r="W52" s="3">
        <v>154</v>
      </c>
      <c r="X52" s="3"/>
      <c r="Y52" s="3">
        <v>70</v>
      </c>
      <c r="Z52" s="3">
        <v>70</v>
      </c>
      <c r="AA52" s="3">
        <v>70</v>
      </c>
      <c r="AB52" s="3">
        <v>70</v>
      </c>
      <c r="AC52" s="3">
        <v>70</v>
      </c>
      <c r="AD52" s="3">
        <v>70</v>
      </c>
      <c r="AE52" s="3" t="s">
        <v>13</v>
      </c>
      <c r="AF52" s="3" t="s">
        <v>13</v>
      </c>
      <c r="AG52" s="3" t="s">
        <v>13</v>
      </c>
      <c r="AH52" s="3">
        <v>1</v>
      </c>
      <c r="AI52" s="3"/>
      <c r="AJ52" s="3">
        <v>4.3940989999999998</v>
      </c>
      <c r="AK52" s="3">
        <v>70</v>
      </c>
      <c r="AL52" s="3">
        <v>0.2</v>
      </c>
      <c r="AM52" s="3">
        <v>2</v>
      </c>
      <c r="AN52" s="3">
        <v>3.5</v>
      </c>
      <c r="AO52" s="3">
        <v>6</v>
      </c>
      <c r="AP52" s="3">
        <v>4.1776720000000003</v>
      </c>
      <c r="AQ52" s="3">
        <v>50.022379999999998</v>
      </c>
      <c r="AR52" s="3">
        <v>3.792897</v>
      </c>
      <c r="AS52" s="3">
        <v>2152</v>
      </c>
      <c r="AU52" s="3">
        <v>4.3940989999999998</v>
      </c>
      <c r="AV52" s="3">
        <v>3.6563850000000002</v>
      </c>
      <c r="AW52" s="3">
        <v>13.534420000000001</v>
      </c>
      <c r="AX52" s="3">
        <v>70</v>
      </c>
    </row>
    <row r="53" spans="1:50" x14ac:dyDescent="0.15">
      <c r="A53" s="3" t="s">
        <v>2</v>
      </c>
      <c r="B53" s="3"/>
      <c r="C53" s="3">
        <v>10.85913</v>
      </c>
      <c r="D53" s="3">
        <v>33.333329999999997</v>
      </c>
      <c r="E53" s="3">
        <v>1</v>
      </c>
      <c r="F53" s="3">
        <v>5.555555</v>
      </c>
      <c r="G53" s="3">
        <v>10</v>
      </c>
      <c r="H53" s="3">
        <v>13.469390000000001</v>
      </c>
      <c r="I53" s="3">
        <v>1.3202940000000001</v>
      </c>
      <c r="J53" s="3">
        <v>4.4594370000000003</v>
      </c>
      <c r="K53" s="3">
        <v>7.021979</v>
      </c>
      <c r="L53" s="3">
        <v>1997</v>
      </c>
      <c r="M53" s="3"/>
      <c r="N53" s="3">
        <v>7.1751690000000004</v>
      </c>
      <c r="O53" s="3">
        <v>18</v>
      </c>
      <c r="P53" s="3">
        <v>1</v>
      </c>
      <c r="Q53" s="3">
        <v>4</v>
      </c>
      <c r="R53" s="3">
        <v>6.4852939999999997</v>
      </c>
      <c r="S53" s="3">
        <v>10</v>
      </c>
      <c r="T53" s="3">
        <v>0.56567780000000001</v>
      </c>
      <c r="U53" s="3">
        <v>2.504934</v>
      </c>
      <c r="V53" s="3">
        <v>3.980013</v>
      </c>
      <c r="W53" s="3">
        <v>154</v>
      </c>
      <c r="X53" s="3"/>
      <c r="Y53" s="3">
        <v>4.2857139999999996</v>
      </c>
      <c r="Z53" s="3">
        <v>4.2857139999999996</v>
      </c>
      <c r="AA53" s="3">
        <v>4.2857139999999996</v>
      </c>
      <c r="AB53" s="3">
        <v>4.2857139999999996</v>
      </c>
      <c r="AC53" s="3">
        <v>4.2857139999999996</v>
      </c>
      <c r="AD53" s="3">
        <v>4.2857139999999996</v>
      </c>
      <c r="AE53" s="3" t="s">
        <v>13</v>
      </c>
      <c r="AF53" s="3" t="s">
        <v>13</v>
      </c>
      <c r="AG53" s="3" t="s">
        <v>13</v>
      </c>
      <c r="AH53" s="3">
        <v>1</v>
      </c>
      <c r="AI53" s="3"/>
      <c r="AJ53" s="3">
        <v>10.592449999999999</v>
      </c>
      <c r="AK53" s="3">
        <v>33.333329999999997</v>
      </c>
      <c r="AL53" s="3">
        <v>1</v>
      </c>
      <c r="AM53" s="3">
        <v>5.2631579999999998</v>
      </c>
      <c r="AN53" s="3">
        <v>10</v>
      </c>
      <c r="AO53" s="3">
        <v>13.33333</v>
      </c>
      <c r="AP53" s="3">
        <v>1.358007</v>
      </c>
      <c r="AQ53" s="3">
        <v>4.6528419999999997</v>
      </c>
      <c r="AR53" s="3">
        <v>6.9139270000000002</v>
      </c>
      <c r="AS53" s="3">
        <v>2152</v>
      </c>
      <c r="AU53" s="3">
        <v>10.592449999999999</v>
      </c>
      <c r="AV53" s="3">
        <v>10.85913</v>
      </c>
      <c r="AW53" s="3">
        <v>7.1751690000000004</v>
      </c>
      <c r="AX53" s="3">
        <v>4.2857139999999996</v>
      </c>
    </row>
    <row r="54" spans="1:50" x14ac:dyDescent="0.15">
      <c r="A54" s="3" t="s">
        <v>3</v>
      </c>
      <c r="B54" s="3"/>
      <c r="C54" s="3">
        <v>10.85051</v>
      </c>
      <c r="D54" s="3">
        <v>33.334330000000001</v>
      </c>
      <c r="E54" s="3">
        <v>0.28671429999999998</v>
      </c>
      <c r="F54" s="3">
        <v>5.5565550000000004</v>
      </c>
      <c r="G54" s="3">
        <v>10.000999999999999</v>
      </c>
      <c r="H54" s="3">
        <v>13.46767</v>
      </c>
      <c r="I54" s="3">
        <v>1.3175680000000001</v>
      </c>
      <c r="J54" s="3">
        <v>4.4512159999999996</v>
      </c>
      <c r="K54" s="3">
        <v>7.0173540000000001</v>
      </c>
      <c r="L54" s="3">
        <v>1997</v>
      </c>
      <c r="M54" s="3"/>
      <c r="N54" s="3">
        <v>7.1519560000000002</v>
      </c>
      <c r="O54" s="3">
        <v>18.001000000000001</v>
      </c>
      <c r="P54" s="3">
        <v>1.0009999999999999</v>
      </c>
      <c r="Q54" s="3">
        <v>4.0010000000000003</v>
      </c>
      <c r="R54" s="3">
        <v>6.486294</v>
      </c>
      <c r="S54" s="3">
        <v>10.000999999999999</v>
      </c>
      <c r="T54" s="3">
        <v>0.57006270000000003</v>
      </c>
      <c r="U54" s="3">
        <v>2.5092310000000002</v>
      </c>
      <c r="V54" s="3">
        <v>3.9762379999999999</v>
      </c>
      <c r="W54" s="3">
        <v>154</v>
      </c>
      <c r="X54" s="3"/>
      <c r="Y54" s="3">
        <v>2.1438570000000001</v>
      </c>
      <c r="Z54" s="3">
        <v>2.1438570000000001</v>
      </c>
      <c r="AA54" s="3">
        <v>2.1438570000000001</v>
      </c>
      <c r="AB54" s="3">
        <v>2.1438570000000001</v>
      </c>
      <c r="AC54" s="3">
        <v>2.1438570000000001</v>
      </c>
      <c r="AD54" s="3">
        <v>2.1438570000000001</v>
      </c>
      <c r="AE54" s="3" t="s">
        <v>13</v>
      </c>
      <c r="AF54" s="3" t="s">
        <v>13</v>
      </c>
      <c r="AG54" s="3" t="s">
        <v>13</v>
      </c>
      <c r="AH54" s="3">
        <v>1</v>
      </c>
      <c r="AI54" s="3"/>
      <c r="AJ54" s="3">
        <v>10.58179</v>
      </c>
      <c r="AK54" s="3">
        <v>33.334330000000001</v>
      </c>
      <c r="AL54" s="3">
        <v>0.28671429999999998</v>
      </c>
      <c r="AM54" s="3">
        <v>5.2641580000000001</v>
      </c>
      <c r="AN54" s="3">
        <v>10.000999999999999</v>
      </c>
      <c r="AO54" s="3">
        <v>13.33433</v>
      </c>
      <c r="AP54" s="3">
        <v>1.3546419999999999</v>
      </c>
      <c r="AQ54" s="3">
        <v>4.6426619999999996</v>
      </c>
      <c r="AR54" s="3">
        <v>6.9109889999999998</v>
      </c>
      <c r="AS54" s="3">
        <v>2152</v>
      </c>
      <c r="AU54" s="3">
        <v>10.58179</v>
      </c>
      <c r="AV54" s="3">
        <v>10.85051</v>
      </c>
      <c r="AW54" s="3">
        <v>7.1519560000000002</v>
      </c>
      <c r="AX54" s="3">
        <v>2.1438570000000001</v>
      </c>
    </row>
    <row r="55" spans="1:50" x14ac:dyDescent="0.15">
      <c r="A55" s="3" t="s">
        <v>4</v>
      </c>
      <c r="B55" s="3"/>
      <c r="C55" s="3">
        <v>1.06263E-2</v>
      </c>
      <c r="D55" s="3">
        <v>2.8581430000000001</v>
      </c>
      <c r="E55" s="3">
        <v>1E-3</v>
      </c>
      <c r="F55" s="3">
        <v>1E-3</v>
      </c>
      <c r="G55" s="3">
        <v>1E-3</v>
      </c>
      <c r="H55" s="3">
        <v>1E-3</v>
      </c>
      <c r="I55" s="3">
        <v>17.377210000000002</v>
      </c>
      <c r="J55" s="3">
        <v>319.1712</v>
      </c>
      <c r="K55" s="3">
        <v>0.14689530000000001</v>
      </c>
      <c r="L55" s="3">
        <v>1997</v>
      </c>
      <c r="M55" s="3"/>
      <c r="N55" s="3">
        <v>2.5213300000000001E-2</v>
      </c>
      <c r="O55" s="3">
        <v>1.0009999999999999</v>
      </c>
      <c r="P55" s="3">
        <v>1E-3</v>
      </c>
      <c r="Q55" s="3">
        <v>1E-3</v>
      </c>
      <c r="R55" s="3">
        <v>1E-3</v>
      </c>
      <c r="S55" s="3">
        <v>1E-3</v>
      </c>
      <c r="T55" s="3">
        <v>6.1255459999999999</v>
      </c>
      <c r="U55" s="3">
        <v>43.42756</v>
      </c>
      <c r="V55" s="3">
        <v>0.1219706</v>
      </c>
      <c r="W55" s="3">
        <v>154</v>
      </c>
      <c r="X55" s="3"/>
      <c r="Y55" s="3">
        <v>2.1438570000000001</v>
      </c>
      <c r="Z55" s="3">
        <v>2.1438570000000001</v>
      </c>
      <c r="AA55" s="3">
        <v>2.1438570000000001</v>
      </c>
      <c r="AB55" s="3">
        <v>2.1438570000000001</v>
      </c>
      <c r="AC55" s="3">
        <v>2.1438570000000001</v>
      </c>
      <c r="AD55" s="3">
        <v>2.1438570000000001</v>
      </c>
      <c r="AE55" s="3" t="s">
        <v>13</v>
      </c>
      <c r="AF55" s="3" t="s">
        <v>13</v>
      </c>
      <c r="AG55" s="3" t="s">
        <v>13</v>
      </c>
      <c r="AH55" s="3">
        <v>1</v>
      </c>
      <c r="AI55" s="3"/>
      <c r="AJ55" s="3">
        <v>1.26614E-2</v>
      </c>
      <c r="AK55" s="3">
        <v>2.8581430000000001</v>
      </c>
      <c r="AL55" s="3">
        <v>1E-3</v>
      </c>
      <c r="AM55" s="3">
        <v>1E-3</v>
      </c>
      <c r="AN55" s="3">
        <v>1E-3</v>
      </c>
      <c r="AO55" s="3">
        <v>1E-3</v>
      </c>
      <c r="AP55" s="3">
        <v>15.928979999999999</v>
      </c>
      <c r="AQ55" s="3">
        <v>274.4015</v>
      </c>
      <c r="AR55" s="3">
        <v>0.15234239999999999</v>
      </c>
      <c r="AS55" s="3">
        <v>2152</v>
      </c>
      <c r="AU55" s="3">
        <v>1.26614E-2</v>
      </c>
      <c r="AV55" s="3">
        <v>1.06263E-2</v>
      </c>
      <c r="AW55" s="3">
        <v>2.5213300000000001E-2</v>
      </c>
      <c r="AX55" s="3">
        <v>2.1438570000000001</v>
      </c>
    </row>
    <row r="56" spans="1:50" x14ac:dyDescent="0.15">
      <c r="A56" s="3" t="s">
        <v>5</v>
      </c>
      <c r="B56" s="3"/>
      <c r="C56" s="3">
        <v>181.83969999999999</v>
      </c>
      <c r="D56" s="3">
        <v>345.00099999999998</v>
      </c>
      <c r="E56" s="3">
        <v>62.500999999999998</v>
      </c>
      <c r="F56" s="3">
        <v>147.001</v>
      </c>
      <c r="G56" s="3">
        <v>175.001</v>
      </c>
      <c r="H56" s="3">
        <v>213.33430000000001</v>
      </c>
      <c r="I56" s="3">
        <v>0.56457259999999998</v>
      </c>
      <c r="J56" s="3">
        <v>3.4154819999999999</v>
      </c>
      <c r="K56" s="3">
        <v>55.473410000000001</v>
      </c>
      <c r="L56" s="3">
        <v>1997</v>
      </c>
      <c r="M56" s="3"/>
      <c r="N56" s="3">
        <v>190.63329999999999</v>
      </c>
      <c r="O56" s="3">
        <v>339.63060000000002</v>
      </c>
      <c r="P56" s="3">
        <v>83.334339999999997</v>
      </c>
      <c r="Q56" s="3">
        <v>150.001</v>
      </c>
      <c r="R56" s="3">
        <v>195.06200000000001</v>
      </c>
      <c r="S56" s="3">
        <v>221.7064</v>
      </c>
      <c r="T56" s="3">
        <v>0.28748200000000002</v>
      </c>
      <c r="U56" s="3">
        <v>2.915492</v>
      </c>
      <c r="V56" s="3">
        <v>47.952809999999999</v>
      </c>
      <c r="W56" s="3">
        <v>154</v>
      </c>
      <c r="X56" s="3"/>
      <c r="Y56" s="3">
        <v>157.1439</v>
      </c>
      <c r="Z56" s="3">
        <v>157.1439</v>
      </c>
      <c r="AA56" s="3">
        <v>157.1439</v>
      </c>
      <c r="AB56" s="3">
        <v>157.1439</v>
      </c>
      <c r="AC56" s="3">
        <v>157.1439</v>
      </c>
      <c r="AD56" s="3">
        <v>157.1439</v>
      </c>
      <c r="AE56" s="3" t="s">
        <v>13</v>
      </c>
      <c r="AF56" s="3" t="s">
        <v>13</v>
      </c>
      <c r="AG56" s="3" t="s">
        <v>13</v>
      </c>
      <c r="AH56" s="3">
        <v>1</v>
      </c>
      <c r="AI56" s="3"/>
      <c r="AJ56" s="3">
        <v>182.45750000000001</v>
      </c>
      <c r="AK56" s="3">
        <v>345.00099999999998</v>
      </c>
      <c r="AL56" s="3">
        <v>62.500999999999998</v>
      </c>
      <c r="AM56" s="3">
        <v>147.001</v>
      </c>
      <c r="AN56" s="3">
        <v>176.02180000000001</v>
      </c>
      <c r="AO56" s="3">
        <v>215.001</v>
      </c>
      <c r="AP56" s="3">
        <v>0.54364630000000003</v>
      </c>
      <c r="AQ56" s="3">
        <v>3.3917229999999998</v>
      </c>
      <c r="AR56" s="3">
        <v>54.995899999999999</v>
      </c>
      <c r="AS56" s="3">
        <v>2152</v>
      </c>
      <c r="AU56" s="3">
        <v>182.45750000000001</v>
      </c>
      <c r="AV56" s="3">
        <v>181.83969999999999</v>
      </c>
      <c r="AW56" s="3">
        <v>190.63329999999999</v>
      </c>
      <c r="AX56" s="3">
        <v>157.1439</v>
      </c>
    </row>
    <row r="57" spans="1:50" x14ac:dyDescent="0.15">
      <c r="A57" s="3" t="s">
        <v>6</v>
      </c>
      <c r="B57" s="3"/>
      <c r="C57" s="3">
        <v>126.6523</v>
      </c>
      <c r="D57" s="3">
        <v>306.25099999999998</v>
      </c>
      <c r="E57" s="3">
        <v>1E-3</v>
      </c>
      <c r="F57" s="3">
        <v>84.063500000000005</v>
      </c>
      <c r="G57" s="3">
        <v>120.001</v>
      </c>
      <c r="H57" s="3">
        <v>167.44290000000001</v>
      </c>
      <c r="I57" s="3">
        <v>0.41328989999999999</v>
      </c>
      <c r="J57" s="3">
        <v>3.2688470000000001</v>
      </c>
      <c r="K57" s="3">
        <v>61.47683</v>
      </c>
      <c r="L57" s="3">
        <v>1997</v>
      </c>
      <c r="M57" s="3"/>
      <c r="N57" s="3">
        <v>118.9529</v>
      </c>
      <c r="O57" s="3">
        <v>258.51949999999999</v>
      </c>
      <c r="P57" s="3">
        <v>1E-3</v>
      </c>
      <c r="Q57" s="3">
        <v>93.824529999999996</v>
      </c>
      <c r="R57" s="3">
        <v>115.19329999999999</v>
      </c>
      <c r="S57" s="3">
        <v>142.001</v>
      </c>
      <c r="T57" s="3">
        <v>0.2660633</v>
      </c>
      <c r="U57" s="3">
        <v>3.0832760000000001</v>
      </c>
      <c r="V57" s="3">
        <v>43.966389999999997</v>
      </c>
      <c r="W57" s="3">
        <v>154</v>
      </c>
      <c r="X57" s="3"/>
      <c r="Y57" s="3">
        <v>217.2867</v>
      </c>
      <c r="Z57" s="3">
        <v>217.2867</v>
      </c>
      <c r="AA57" s="3">
        <v>217.2867</v>
      </c>
      <c r="AB57" s="3">
        <v>217.2867</v>
      </c>
      <c r="AC57" s="3">
        <v>217.2867</v>
      </c>
      <c r="AD57" s="3">
        <v>217.2867</v>
      </c>
      <c r="AE57" s="3" t="s">
        <v>13</v>
      </c>
      <c r="AF57" s="3" t="s">
        <v>13</v>
      </c>
      <c r="AG57" s="3" t="s">
        <v>13</v>
      </c>
      <c r="AH57" s="3">
        <v>1</v>
      </c>
      <c r="AI57" s="3"/>
      <c r="AJ57" s="3">
        <v>126.1434</v>
      </c>
      <c r="AK57" s="3">
        <v>306.25099999999998</v>
      </c>
      <c r="AL57" s="3">
        <v>1E-3</v>
      </c>
      <c r="AM57" s="3">
        <v>85.001000000000005</v>
      </c>
      <c r="AN57" s="3">
        <v>120.001</v>
      </c>
      <c r="AO57" s="3">
        <v>166.6677</v>
      </c>
      <c r="AP57" s="3">
        <v>0.4232437</v>
      </c>
      <c r="AQ57" s="3">
        <v>3.3250950000000001</v>
      </c>
      <c r="AR57" s="3">
        <v>60.434759999999997</v>
      </c>
      <c r="AS57" s="3">
        <v>2152</v>
      </c>
      <c r="AU57" s="3">
        <v>126.1434</v>
      </c>
      <c r="AV57" s="3">
        <v>126.6523</v>
      </c>
      <c r="AW57" s="3">
        <v>118.9529</v>
      </c>
      <c r="AX57" s="3">
        <v>217.2867</v>
      </c>
    </row>
    <row r="58" spans="1:50" x14ac:dyDescent="0.15">
      <c r="A58" s="3" t="s">
        <v>7</v>
      </c>
      <c r="B58" s="3"/>
      <c r="C58" s="3">
        <v>111.3828</v>
      </c>
      <c r="D58" s="3">
        <v>200.001</v>
      </c>
      <c r="E58" s="3">
        <v>50.000999999999998</v>
      </c>
      <c r="F58" s="3">
        <v>70.001000000000005</v>
      </c>
      <c r="G58" s="3">
        <v>106.251</v>
      </c>
      <c r="H58" s="3">
        <v>144.58430000000001</v>
      </c>
      <c r="I58" s="3">
        <v>0.41985050000000002</v>
      </c>
      <c r="J58" s="3">
        <v>2.0194209999999999</v>
      </c>
      <c r="K58" s="3">
        <v>47.883690000000001</v>
      </c>
      <c r="L58" s="3">
        <v>1997</v>
      </c>
      <c r="M58" s="3"/>
      <c r="N58" s="3">
        <v>110.2893</v>
      </c>
      <c r="O58" s="3">
        <v>200.001</v>
      </c>
      <c r="P58" s="3">
        <v>50.000999999999998</v>
      </c>
      <c r="Q58" s="3">
        <v>80.001000000000005</v>
      </c>
      <c r="R58" s="3">
        <v>103.8343</v>
      </c>
      <c r="S58" s="3">
        <v>136.001</v>
      </c>
      <c r="T58" s="3">
        <v>0.55911160000000004</v>
      </c>
      <c r="U58" s="3">
        <v>2.6034109999999999</v>
      </c>
      <c r="V58" s="3">
        <v>43.618549999999999</v>
      </c>
      <c r="W58" s="3">
        <v>154</v>
      </c>
      <c r="X58" s="3"/>
      <c r="Y58" s="3">
        <v>174.2867</v>
      </c>
      <c r="Z58" s="3">
        <v>174.2867</v>
      </c>
      <c r="AA58" s="3">
        <v>174.2867</v>
      </c>
      <c r="AB58" s="3">
        <v>174.2867</v>
      </c>
      <c r="AC58" s="3">
        <v>174.2867</v>
      </c>
      <c r="AD58" s="3">
        <v>174.2867</v>
      </c>
      <c r="AE58" s="3" t="s">
        <v>13</v>
      </c>
      <c r="AF58" s="3" t="s">
        <v>13</v>
      </c>
      <c r="AG58" s="3" t="s">
        <v>13</v>
      </c>
      <c r="AH58" s="3">
        <v>1</v>
      </c>
      <c r="AI58" s="3"/>
      <c r="AJ58" s="3">
        <v>111.3338</v>
      </c>
      <c r="AK58" s="3">
        <v>200.001</v>
      </c>
      <c r="AL58" s="3">
        <v>50.000999999999998</v>
      </c>
      <c r="AM58" s="3">
        <v>70.001000000000005</v>
      </c>
      <c r="AN58" s="3">
        <v>105.964</v>
      </c>
      <c r="AO58" s="3">
        <v>143.4324</v>
      </c>
      <c r="AP58" s="3">
        <v>0.42739899999999997</v>
      </c>
      <c r="AQ58" s="3">
        <v>2.0508440000000001</v>
      </c>
      <c r="AR58" s="3">
        <v>47.59075</v>
      </c>
      <c r="AS58" s="3">
        <v>2152</v>
      </c>
      <c r="AU58" s="3">
        <v>111.3338</v>
      </c>
      <c r="AV58" s="3">
        <v>111.3828</v>
      </c>
      <c r="AW58" s="3">
        <v>110.2893</v>
      </c>
      <c r="AX58" s="3">
        <v>174.2867</v>
      </c>
    </row>
    <row r="59" spans="1:50" x14ac:dyDescent="0.15">
      <c r="A59" s="3" t="s">
        <v>8</v>
      </c>
      <c r="B59" s="3"/>
      <c r="C59" s="3">
        <v>113.37990000000001</v>
      </c>
      <c r="D59" s="3">
        <v>524.54639999999995</v>
      </c>
      <c r="E59" s="3">
        <v>1E-3</v>
      </c>
      <c r="F59" s="3">
        <v>91.539469999999994</v>
      </c>
      <c r="G59" s="3">
        <v>109.5248</v>
      </c>
      <c r="H59" s="3">
        <v>130.001</v>
      </c>
      <c r="I59" s="3">
        <v>2.8975559999999998</v>
      </c>
      <c r="J59" s="3">
        <v>19.097439999999999</v>
      </c>
      <c r="K59" s="3">
        <v>63.459299999999999</v>
      </c>
      <c r="L59" s="3">
        <v>1995</v>
      </c>
      <c r="M59" s="3"/>
      <c r="N59" s="3">
        <v>96.373390000000001</v>
      </c>
      <c r="O59" s="3">
        <v>524.54639999999995</v>
      </c>
      <c r="P59" s="3">
        <v>1E-3</v>
      </c>
      <c r="Q59" s="3">
        <v>60.488799999999998</v>
      </c>
      <c r="R59" s="3">
        <v>95.206879999999998</v>
      </c>
      <c r="S59" s="3">
        <v>116.4526</v>
      </c>
      <c r="T59" s="3">
        <v>2.1160420000000002</v>
      </c>
      <c r="U59" s="3">
        <v>15.708080000000001</v>
      </c>
      <c r="V59" s="3">
        <v>63.072389999999999</v>
      </c>
      <c r="W59" s="3">
        <v>154</v>
      </c>
      <c r="X59" s="3"/>
      <c r="Y59" s="3">
        <v>16.24465</v>
      </c>
      <c r="Z59" s="3">
        <v>16.24465</v>
      </c>
      <c r="AA59" s="3">
        <v>16.24465</v>
      </c>
      <c r="AB59" s="3">
        <v>16.24465</v>
      </c>
      <c r="AC59" s="3">
        <v>16.24465</v>
      </c>
      <c r="AD59" s="3">
        <v>16.24465</v>
      </c>
      <c r="AE59" s="3" t="s">
        <v>13</v>
      </c>
      <c r="AF59" s="3" t="s">
        <v>13</v>
      </c>
      <c r="AG59" s="3" t="s">
        <v>13</v>
      </c>
      <c r="AH59" s="3">
        <v>1</v>
      </c>
      <c r="AI59" s="3"/>
      <c r="AJ59" s="3">
        <v>112.11660000000001</v>
      </c>
      <c r="AK59" s="3">
        <v>524.54639999999995</v>
      </c>
      <c r="AL59" s="3">
        <v>1E-3</v>
      </c>
      <c r="AM59" s="3">
        <v>90.001000000000005</v>
      </c>
      <c r="AN59" s="3">
        <v>107.74720000000001</v>
      </c>
      <c r="AO59" s="3">
        <v>130.001</v>
      </c>
      <c r="AP59" s="3">
        <v>2.819245</v>
      </c>
      <c r="AQ59" s="3">
        <v>18.750789999999999</v>
      </c>
      <c r="AR59" s="3">
        <v>63.587490000000003</v>
      </c>
      <c r="AS59" s="3">
        <v>2150</v>
      </c>
      <c r="AU59" s="3">
        <v>112.11660000000001</v>
      </c>
      <c r="AV59" s="3">
        <v>113.37990000000001</v>
      </c>
      <c r="AW59" s="3">
        <v>96.373390000000001</v>
      </c>
      <c r="AX59" s="3">
        <v>16.24465</v>
      </c>
    </row>
    <row r="60" spans="1:50" x14ac:dyDescent="0.15">
      <c r="A60" s="3" t="s">
        <v>9</v>
      </c>
      <c r="B60" s="3"/>
      <c r="C60" s="3">
        <v>0.16875309999999999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1.7688489999999999</v>
      </c>
      <c r="J60" s="3">
        <v>4.1288280000000004</v>
      </c>
      <c r="K60" s="3">
        <v>0.3746275</v>
      </c>
      <c r="L60" s="3">
        <v>1997</v>
      </c>
      <c r="M60" s="3"/>
      <c r="N60" s="3">
        <v>0.20779220000000001</v>
      </c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1.440415</v>
      </c>
      <c r="U60" s="3">
        <v>3.0747949999999999</v>
      </c>
      <c r="V60" s="3">
        <v>0.407051</v>
      </c>
      <c r="W60" s="3">
        <v>154</v>
      </c>
      <c r="X60" s="3"/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 t="s">
        <v>13</v>
      </c>
      <c r="AF60" s="3" t="s">
        <v>13</v>
      </c>
      <c r="AG60" s="3" t="s">
        <v>13</v>
      </c>
      <c r="AH60" s="3">
        <v>1</v>
      </c>
      <c r="AI60" s="3"/>
      <c r="AJ60" s="3">
        <v>0.17146839999999999</v>
      </c>
      <c r="AK60" s="3">
        <v>1</v>
      </c>
      <c r="AL60" s="3">
        <v>0</v>
      </c>
      <c r="AM60" s="3">
        <v>0</v>
      </c>
      <c r="AN60" s="3">
        <v>0</v>
      </c>
      <c r="AO60" s="3">
        <v>0</v>
      </c>
      <c r="AP60" s="3">
        <v>1.7432540000000001</v>
      </c>
      <c r="AQ60" s="3">
        <v>4.0389330000000001</v>
      </c>
      <c r="AR60" s="3">
        <v>0.37700539999999999</v>
      </c>
      <c r="AS60" s="3">
        <v>2152</v>
      </c>
      <c r="AU60" s="3">
        <v>0.17146839999999999</v>
      </c>
      <c r="AV60" s="3">
        <v>0.16875309999999999</v>
      </c>
      <c r="AW60" s="3">
        <v>0.20779220000000001</v>
      </c>
      <c r="AX60" s="3">
        <v>0</v>
      </c>
    </row>
    <row r="61" spans="1:50" x14ac:dyDescent="0.15">
      <c r="A61" s="3" t="s">
        <v>10</v>
      </c>
      <c r="B61" s="3"/>
      <c r="C61" s="3">
        <v>1.6769000000000001</v>
      </c>
      <c r="D61" s="3">
        <v>11.2</v>
      </c>
      <c r="E61" s="3">
        <v>0</v>
      </c>
      <c r="F61" s="3">
        <v>0.88333340000000005</v>
      </c>
      <c r="G61" s="3">
        <v>1.357143</v>
      </c>
      <c r="H61" s="3">
        <v>2</v>
      </c>
      <c r="I61" s="3">
        <v>2.5599880000000002</v>
      </c>
      <c r="J61" s="3">
        <v>13.18962</v>
      </c>
      <c r="K61" s="3">
        <v>1.233619</v>
      </c>
      <c r="L61" s="3">
        <v>1997</v>
      </c>
      <c r="M61" s="3"/>
      <c r="N61" s="3">
        <v>3.48976</v>
      </c>
      <c r="O61" s="3">
        <v>14.1</v>
      </c>
      <c r="P61" s="3">
        <v>0.91666669999999995</v>
      </c>
      <c r="Q61" s="3">
        <v>2.2000000000000002</v>
      </c>
      <c r="R61" s="3">
        <v>3.0083329999999999</v>
      </c>
      <c r="S61" s="3">
        <v>3.9249999999999998</v>
      </c>
      <c r="T61" s="3">
        <v>2.2164739999999998</v>
      </c>
      <c r="U61" s="3">
        <v>8.7717919999999996</v>
      </c>
      <c r="V61" s="3">
        <v>2.2675700000000001</v>
      </c>
      <c r="W61" s="3">
        <v>154</v>
      </c>
      <c r="X61" s="3"/>
      <c r="Y61" s="3">
        <v>9.85</v>
      </c>
      <c r="Z61" s="3">
        <v>9.85</v>
      </c>
      <c r="AA61" s="3">
        <v>9.85</v>
      </c>
      <c r="AB61" s="3">
        <v>9.85</v>
      </c>
      <c r="AC61" s="3">
        <v>9.85</v>
      </c>
      <c r="AD61" s="3">
        <v>9.85</v>
      </c>
      <c r="AE61" s="3" t="s">
        <v>13</v>
      </c>
      <c r="AF61" s="3" t="s">
        <v>13</v>
      </c>
      <c r="AG61" s="3" t="s">
        <v>13</v>
      </c>
      <c r="AH61" s="3">
        <v>1</v>
      </c>
      <c r="AI61" s="3"/>
      <c r="AJ61" s="3">
        <v>1.8104290000000001</v>
      </c>
      <c r="AK61" s="3">
        <v>14.1</v>
      </c>
      <c r="AL61" s="3">
        <v>0</v>
      </c>
      <c r="AM61" s="3">
        <v>0.9</v>
      </c>
      <c r="AN61" s="3">
        <v>1.4750000000000001</v>
      </c>
      <c r="AO61" s="3">
        <v>2.2000000000000002</v>
      </c>
      <c r="AP61" s="3">
        <v>2.8246349999999998</v>
      </c>
      <c r="AQ61" s="3">
        <v>15.47064</v>
      </c>
      <c r="AR61" s="3">
        <v>1.423519</v>
      </c>
      <c r="AS61" s="3">
        <v>2152</v>
      </c>
      <c r="AU61" s="3">
        <v>1.8104290000000001</v>
      </c>
      <c r="AV61" s="3">
        <v>1.6769000000000001</v>
      </c>
      <c r="AW61" s="3">
        <v>3.48976</v>
      </c>
      <c r="AX61" s="3">
        <v>9.85</v>
      </c>
    </row>
    <row r="62" spans="1:50" x14ac:dyDescent="0.15">
      <c r="A62" s="3" t="s">
        <v>11</v>
      </c>
      <c r="B62" s="3"/>
      <c r="C62" s="3">
        <v>0.84488980000000002</v>
      </c>
      <c r="D62" s="3">
        <v>3</v>
      </c>
      <c r="E62" s="3">
        <v>0</v>
      </c>
      <c r="F62" s="3">
        <v>0.4</v>
      </c>
      <c r="G62" s="3">
        <v>0.66666669999999995</v>
      </c>
      <c r="H62" s="3">
        <v>1</v>
      </c>
      <c r="I62" s="3">
        <v>1.526327</v>
      </c>
      <c r="J62" s="3">
        <v>5.548044</v>
      </c>
      <c r="K62" s="3">
        <v>0.62234480000000003</v>
      </c>
      <c r="L62" s="3">
        <v>1997</v>
      </c>
      <c r="M62" s="3"/>
      <c r="N62" s="3">
        <v>0.65162640000000005</v>
      </c>
      <c r="O62" s="3">
        <v>2</v>
      </c>
      <c r="P62" s="3">
        <v>0</v>
      </c>
      <c r="Q62" s="3">
        <v>0.4</v>
      </c>
      <c r="R62" s="3">
        <v>0.5</v>
      </c>
      <c r="S62" s="3">
        <v>1</v>
      </c>
      <c r="T62" s="3">
        <v>1.082457</v>
      </c>
      <c r="U62" s="3">
        <v>4.2576229999999997</v>
      </c>
      <c r="V62" s="3">
        <v>0.42518440000000002</v>
      </c>
      <c r="W62" s="3">
        <v>154</v>
      </c>
      <c r="X62" s="3"/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 t="s">
        <v>13</v>
      </c>
      <c r="AF62" s="3" t="s">
        <v>13</v>
      </c>
      <c r="AG62" s="3" t="s">
        <v>13</v>
      </c>
      <c r="AH62" s="3">
        <v>1</v>
      </c>
      <c r="AI62" s="3"/>
      <c r="AJ62" s="3">
        <v>0.83113170000000003</v>
      </c>
      <c r="AK62" s="3">
        <v>3</v>
      </c>
      <c r="AL62" s="3">
        <v>0</v>
      </c>
      <c r="AM62" s="3">
        <v>0.4</v>
      </c>
      <c r="AN62" s="3">
        <v>0.66666669999999995</v>
      </c>
      <c r="AO62" s="3">
        <v>1</v>
      </c>
      <c r="AP62" s="3">
        <v>1.546497</v>
      </c>
      <c r="AQ62" s="3">
        <v>5.6936059999999999</v>
      </c>
      <c r="AR62" s="3">
        <v>0.61217509999999997</v>
      </c>
      <c r="AS62" s="3">
        <v>2152</v>
      </c>
      <c r="AU62" s="3">
        <v>0.83113170000000003</v>
      </c>
      <c r="AV62" s="3">
        <v>0.84488980000000002</v>
      </c>
      <c r="AW62" s="3">
        <v>0.65162640000000005</v>
      </c>
      <c r="AX62" s="3">
        <v>1</v>
      </c>
    </row>
    <row r="63" spans="1:50" x14ac:dyDescent="0.15">
      <c r="A63" s="3" t="s">
        <v>12</v>
      </c>
      <c r="B63" s="3"/>
      <c r="C63" s="3">
        <v>0.73293620000000004</v>
      </c>
      <c r="D63" s="3">
        <v>0.9974286</v>
      </c>
      <c r="E63" s="3">
        <v>0</v>
      </c>
      <c r="F63" s="3">
        <v>0.62409899999999996</v>
      </c>
      <c r="G63" s="3">
        <v>0.79320420000000003</v>
      </c>
      <c r="H63" s="3">
        <v>0.91137559999999995</v>
      </c>
      <c r="I63" s="3">
        <v>-1.1603810000000001</v>
      </c>
      <c r="J63" s="3">
        <v>3.7579210000000001</v>
      </c>
      <c r="K63" s="3">
        <v>0.22723370000000001</v>
      </c>
      <c r="L63" s="3">
        <v>1997</v>
      </c>
      <c r="M63" s="3"/>
      <c r="N63" s="3">
        <v>0.51302990000000004</v>
      </c>
      <c r="O63" s="3">
        <v>0.90114130000000003</v>
      </c>
      <c r="P63" s="3">
        <v>0</v>
      </c>
      <c r="Q63" s="3">
        <v>0.3743861</v>
      </c>
      <c r="R63" s="3">
        <v>0.53915299999999999</v>
      </c>
      <c r="S63" s="3">
        <v>0.66967770000000004</v>
      </c>
      <c r="T63" s="3">
        <v>-0.4043755</v>
      </c>
      <c r="U63" s="3">
        <v>2.4161260000000002</v>
      </c>
      <c r="V63" s="3">
        <v>0.19840260000000001</v>
      </c>
      <c r="W63" s="3">
        <v>154</v>
      </c>
      <c r="X63" s="3"/>
      <c r="Y63" s="3">
        <v>5.8129500000000001E-2</v>
      </c>
      <c r="Z63" s="3">
        <v>5.8129500000000001E-2</v>
      </c>
      <c r="AA63" s="3">
        <v>5.8129500000000001E-2</v>
      </c>
      <c r="AB63" s="3">
        <v>5.8129500000000001E-2</v>
      </c>
      <c r="AC63" s="3">
        <v>5.8129500000000001E-2</v>
      </c>
      <c r="AD63" s="3">
        <v>5.8129500000000001E-2</v>
      </c>
      <c r="AE63" s="3" t="s">
        <v>13</v>
      </c>
      <c r="AF63" s="3" t="s">
        <v>13</v>
      </c>
      <c r="AG63" s="3" t="s">
        <v>13</v>
      </c>
      <c r="AH63" s="3">
        <v>1</v>
      </c>
      <c r="AI63" s="3"/>
      <c r="AJ63" s="3">
        <v>0.71688580000000002</v>
      </c>
      <c r="AK63" s="3">
        <v>0.9974286</v>
      </c>
      <c r="AL63" s="3">
        <v>0</v>
      </c>
      <c r="AM63" s="3">
        <v>0.59528800000000004</v>
      </c>
      <c r="AN63" s="3">
        <v>0.77868000000000004</v>
      </c>
      <c r="AO63" s="3">
        <v>0.90358019999999994</v>
      </c>
      <c r="AP63" s="3">
        <v>-1.032122</v>
      </c>
      <c r="AQ63" s="3">
        <v>3.3845109999999998</v>
      </c>
      <c r="AR63" s="3">
        <v>0.23265959999999999</v>
      </c>
      <c r="AS63" s="3">
        <v>2152</v>
      </c>
      <c r="AU63" s="3">
        <v>0.71688580000000002</v>
      </c>
      <c r="AV63" s="3">
        <v>0.73293620000000004</v>
      </c>
      <c r="AW63" s="3">
        <v>0.51302990000000004</v>
      </c>
      <c r="AX63" s="3">
        <v>5.8129500000000001E-2</v>
      </c>
    </row>
    <row r="64" spans="1:50" x14ac:dyDescent="0.15">
      <c r="A64" s="3" t="s">
        <v>15</v>
      </c>
      <c r="B64" s="3"/>
      <c r="C64" s="3">
        <v>0.88883319999999999</v>
      </c>
      <c r="D64" s="3">
        <v>1</v>
      </c>
      <c r="E64" s="3">
        <v>0</v>
      </c>
      <c r="F64" s="3">
        <v>1</v>
      </c>
      <c r="G64" s="3">
        <v>1</v>
      </c>
      <c r="H64" s="3">
        <v>1</v>
      </c>
      <c r="I64" s="3">
        <v>-2.4739779999999998</v>
      </c>
      <c r="J64" s="3">
        <v>7.1205660000000002</v>
      </c>
      <c r="K64" s="3">
        <v>0.31441730000000001</v>
      </c>
      <c r="L64" s="3">
        <v>1997</v>
      </c>
      <c r="M64" s="3"/>
      <c r="N64" s="3">
        <v>0.93506489999999998</v>
      </c>
      <c r="O64" s="3">
        <v>1</v>
      </c>
      <c r="P64" s="3">
        <v>0</v>
      </c>
      <c r="Q64" s="3">
        <v>1</v>
      </c>
      <c r="R64" s="3">
        <v>1</v>
      </c>
      <c r="S64" s="3">
        <v>1</v>
      </c>
      <c r="T64" s="3">
        <v>-3.5312100000000002</v>
      </c>
      <c r="U64" s="3">
        <v>13.469440000000001</v>
      </c>
      <c r="V64" s="3">
        <v>0.2472152</v>
      </c>
      <c r="W64" s="3">
        <v>154</v>
      </c>
      <c r="X64" s="3"/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 t="s">
        <v>13</v>
      </c>
      <c r="AF64" s="3" t="s">
        <v>13</v>
      </c>
      <c r="AG64" s="3" t="s">
        <v>13</v>
      </c>
      <c r="AH64" s="3">
        <v>1</v>
      </c>
      <c r="AI64" s="3"/>
      <c r="AJ64" s="3">
        <v>0.89219329999999997</v>
      </c>
      <c r="AK64" s="3">
        <v>1</v>
      </c>
      <c r="AL64" s="3">
        <v>0</v>
      </c>
      <c r="AM64" s="3">
        <v>1</v>
      </c>
      <c r="AN64" s="3">
        <v>1</v>
      </c>
      <c r="AO64" s="3">
        <v>1</v>
      </c>
      <c r="AP64" s="3">
        <v>-2.529169</v>
      </c>
      <c r="AQ64" s="3">
        <v>7.3966950000000002</v>
      </c>
      <c r="AR64" s="3">
        <v>0.31020819999999999</v>
      </c>
      <c r="AS64" s="3">
        <v>2152</v>
      </c>
      <c r="AU64" s="3">
        <v>0.89219329999999997</v>
      </c>
      <c r="AV64" s="3">
        <v>0.88883319999999999</v>
      </c>
      <c r="AW64" s="3">
        <v>0.93506489999999998</v>
      </c>
      <c r="AX64" s="3">
        <v>1</v>
      </c>
    </row>
    <row r="65" spans="1:50" x14ac:dyDescent="0.15">
      <c r="A65" s="3" t="s">
        <v>16</v>
      </c>
      <c r="B65" s="3"/>
      <c r="C65" s="3">
        <v>54.419629999999998</v>
      </c>
      <c r="D65" s="3">
        <v>75</v>
      </c>
      <c r="E65" s="3">
        <v>31</v>
      </c>
      <c r="F65" s="3">
        <v>47</v>
      </c>
      <c r="G65" s="3">
        <v>56</v>
      </c>
      <c r="H65" s="3">
        <v>62</v>
      </c>
      <c r="I65" s="3">
        <v>-0.28367130000000002</v>
      </c>
      <c r="J65" s="3">
        <v>2.3995850000000001</v>
      </c>
      <c r="K65" s="3">
        <v>10.40624</v>
      </c>
      <c r="L65" s="3">
        <v>1997</v>
      </c>
      <c r="M65" s="3"/>
      <c r="N65" s="3">
        <v>50.66234</v>
      </c>
      <c r="O65" s="3">
        <v>75</v>
      </c>
      <c r="P65" s="3">
        <v>31</v>
      </c>
      <c r="Q65" s="3">
        <v>44</v>
      </c>
      <c r="R65" s="3">
        <v>49</v>
      </c>
      <c r="S65" s="3">
        <v>58</v>
      </c>
      <c r="T65" s="3">
        <v>0.2251802</v>
      </c>
      <c r="U65" s="3">
        <v>2.377291</v>
      </c>
      <c r="V65" s="3">
        <v>9.6020289999999999</v>
      </c>
      <c r="W65" s="3">
        <v>154</v>
      </c>
      <c r="X65" s="3"/>
      <c r="Y65" s="3">
        <v>57</v>
      </c>
      <c r="Z65" s="3">
        <v>57</v>
      </c>
      <c r="AA65" s="3">
        <v>57</v>
      </c>
      <c r="AB65" s="3">
        <v>57</v>
      </c>
      <c r="AC65" s="3">
        <v>57</v>
      </c>
      <c r="AD65" s="3">
        <v>57</v>
      </c>
      <c r="AE65" s="3" t="s">
        <v>13</v>
      </c>
      <c r="AF65" s="3" t="s">
        <v>13</v>
      </c>
      <c r="AG65" s="3" t="s">
        <v>13</v>
      </c>
      <c r="AH65" s="3">
        <v>1</v>
      </c>
      <c r="AI65" s="3"/>
      <c r="AJ65" s="3">
        <v>54.151949999999999</v>
      </c>
      <c r="AK65" s="3">
        <v>75</v>
      </c>
      <c r="AL65" s="3">
        <v>31</v>
      </c>
      <c r="AM65" s="3">
        <v>47</v>
      </c>
      <c r="AN65" s="3">
        <v>56</v>
      </c>
      <c r="AO65" s="3">
        <v>62</v>
      </c>
      <c r="AP65" s="3">
        <v>-0.2436924</v>
      </c>
      <c r="AQ65" s="3">
        <v>2.3631929999999999</v>
      </c>
      <c r="AR65" s="3">
        <v>10.39166</v>
      </c>
      <c r="AS65" s="3">
        <v>2152</v>
      </c>
      <c r="AU65" s="3">
        <v>54.151949999999999</v>
      </c>
      <c r="AV65" s="3">
        <v>54.419629999999998</v>
      </c>
      <c r="AW65" s="3">
        <v>50.66234</v>
      </c>
      <c r="AX65" s="3">
        <v>57</v>
      </c>
    </row>
    <row r="66" spans="1:50" x14ac:dyDescent="0.15">
      <c r="A66" s="3" t="s">
        <v>17</v>
      </c>
      <c r="B66" s="3"/>
      <c r="C66" s="3">
        <v>7.0304320000000002</v>
      </c>
      <c r="D66" s="3">
        <v>17</v>
      </c>
      <c r="E66" s="3">
        <v>0</v>
      </c>
      <c r="F66" s="3">
        <v>5</v>
      </c>
      <c r="G66" s="3">
        <v>7</v>
      </c>
      <c r="H66" s="3">
        <v>9</v>
      </c>
      <c r="I66" s="3">
        <v>-0.37657069999999998</v>
      </c>
      <c r="J66" s="3">
        <v>3.4512160000000001</v>
      </c>
      <c r="K66" s="3">
        <v>2.5057230000000001</v>
      </c>
      <c r="L66" s="3">
        <v>1997</v>
      </c>
      <c r="M66" s="3"/>
      <c r="N66" s="3">
        <v>6.9282589999999997</v>
      </c>
      <c r="O66" s="3">
        <v>12</v>
      </c>
      <c r="P66" s="3">
        <v>0</v>
      </c>
      <c r="Q66" s="3">
        <v>5</v>
      </c>
      <c r="R66" s="3">
        <v>8</v>
      </c>
      <c r="S66" s="3">
        <v>8</v>
      </c>
      <c r="T66" s="3">
        <v>-0.54588559999999997</v>
      </c>
      <c r="U66" s="3">
        <v>3.4689299999999998</v>
      </c>
      <c r="V66" s="3">
        <v>2.3711340000000001</v>
      </c>
      <c r="W66" s="3">
        <v>154</v>
      </c>
      <c r="X66" s="3"/>
      <c r="Y66" s="3">
        <v>3</v>
      </c>
      <c r="Z66" s="3">
        <v>3</v>
      </c>
      <c r="AA66" s="3">
        <v>3</v>
      </c>
      <c r="AB66" s="3">
        <v>3</v>
      </c>
      <c r="AC66" s="3">
        <v>3</v>
      </c>
      <c r="AD66" s="3">
        <v>3</v>
      </c>
      <c r="AE66" s="3" t="s">
        <v>13</v>
      </c>
      <c r="AF66" s="3" t="s">
        <v>13</v>
      </c>
      <c r="AG66" s="3" t="s">
        <v>13</v>
      </c>
      <c r="AH66" s="3">
        <v>1</v>
      </c>
      <c r="AI66" s="3"/>
      <c r="AJ66" s="3">
        <v>7.0212469999999998</v>
      </c>
      <c r="AK66" s="3">
        <v>17</v>
      </c>
      <c r="AL66" s="3">
        <v>0</v>
      </c>
      <c r="AM66" s="3">
        <v>5</v>
      </c>
      <c r="AN66" s="3">
        <v>7</v>
      </c>
      <c r="AO66" s="3">
        <v>9</v>
      </c>
      <c r="AP66" s="3">
        <v>-0.38511319999999999</v>
      </c>
      <c r="AQ66" s="3">
        <v>3.4510360000000002</v>
      </c>
      <c r="AR66" s="3">
        <v>2.4968650000000001</v>
      </c>
      <c r="AS66" s="3">
        <v>2152</v>
      </c>
      <c r="AU66" s="3">
        <v>7.0212469999999998</v>
      </c>
      <c r="AV66" s="3">
        <v>7.0304320000000002</v>
      </c>
      <c r="AW66" s="3">
        <v>6.9282589999999997</v>
      </c>
      <c r="AX66" s="3">
        <v>3</v>
      </c>
    </row>
    <row r="67" spans="1:50" x14ac:dyDescent="0.15">
      <c r="A67" s="3" t="s">
        <v>18</v>
      </c>
      <c r="B67" s="3"/>
      <c r="C67" s="3">
        <v>7.7616400000000002E-2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3.1572170000000002</v>
      </c>
      <c r="J67" s="3">
        <v>10.968019999999999</v>
      </c>
      <c r="K67" s="3">
        <v>0.26763399999999998</v>
      </c>
      <c r="L67" s="3">
        <v>1997</v>
      </c>
      <c r="M67" s="3"/>
      <c r="N67" s="3">
        <v>6.4935099999999996E-2</v>
      </c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3.5312100000000002</v>
      </c>
      <c r="U67" s="3">
        <v>13.469440000000001</v>
      </c>
      <c r="V67" s="3">
        <v>0.2472152</v>
      </c>
      <c r="W67" s="3">
        <v>154</v>
      </c>
      <c r="X67" s="3"/>
      <c r="Y67" s="3">
        <v>1</v>
      </c>
      <c r="Z67" s="3">
        <v>1</v>
      </c>
      <c r="AA67" s="3">
        <v>1</v>
      </c>
      <c r="AB67" s="3">
        <v>1</v>
      </c>
      <c r="AC67" s="3">
        <v>1</v>
      </c>
      <c r="AD67" s="3">
        <v>1</v>
      </c>
      <c r="AE67" s="3" t="s">
        <v>13</v>
      </c>
      <c r="AF67" s="3" t="s">
        <v>13</v>
      </c>
      <c r="AG67" s="3" t="s">
        <v>13</v>
      </c>
      <c r="AH67" s="3">
        <v>1</v>
      </c>
      <c r="AI67" s="3"/>
      <c r="AJ67" s="3">
        <v>7.7137499999999998E-2</v>
      </c>
      <c r="AK67" s="3">
        <v>1</v>
      </c>
      <c r="AL67" s="3">
        <v>0</v>
      </c>
      <c r="AM67" s="3">
        <v>0</v>
      </c>
      <c r="AN67" s="3">
        <v>0</v>
      </c>
      <c r="AO67" s="3">
        <v>0</v>
      </c>
      <c r="AP67" s="3">
        <v>3.1697700000000002</v>
      </c>
      <c r="AQ67" s="3">
        <v>11.04744</v>
      </c>
      <c r="AR67" s="3">
        <v>0.26687159999999999</v>
      </c>
      <c r="AS67" s="3">
        <v>2152</v>
      </c>
      <c r="AU67" s="3">
        <v>7.7137499999999998E-2</v>
      </c>
      <c r="AV67" s="3">
        <v>7.7616400000000002E-2</v>
      </c>
      <c r="AW67" s="3">
        <v>6.4935099999999996E-2</v>
      </c>
      <c r="AX67" s="3">
        <v>1</v>
      </c>
    </row>
    <row r="68" spans="1:50" x14ac:dyDescent="0.15">
      <c r="A68" s="3" t="s">
        <v>19</v>
      </c>
      <c r="B68" s="3"/>
      <c r="C68" s="3">
        <v>4.4932400000000001</v>
      </c>
      <c r="D68" s="3">
        <v>5</v>
      </c>
      <c r="E68" s="3">
        <v>1</v>
      </c>
      <c r="F68" s="3">
        <v>4</v>
      </c>
      <c r="G68" s="3">
        <v>5</v>
      </c>
      <c r="H68" s="3">
        <v>5</v>
      </c>
      <c r="I68" s="3">
        <v>-1.6137300000000001</v>
      </c>
      <c r="J68" s="3">
        <v>5.9554359999999997</v>
      </c>
      <c r="K68" s="3">
        <v>0.76272070000000003</v>
      </c>
      <c r="L68" s="3">
        <v>1997</v>
      </c>
      <c r="M68" s="3"/>
      <c r="N68" s="3">
        <v>4.6363640000000004</v>
      </c>
      <c r="O68" s="3">
        <v>5</v>
      </c>
      <c r="P68" s="3">
        <v>3</v>
      </c>
      <c r="Q68" s="3">
        <v>4</v>
      </c>
      <c r="R68" s="3">
        <v>5</v>
      </c>
      <c r="S68" s="3">
        <v>5</v>
      </c>
      <c r="T68" s="3">
        <v>-1.2933429999999999</v>
      </c>
      <c r="U68" s="3">
        <v>3.6824460000000001</v>
      </c>
      <c r="V68" s="3">
        <v>0.56957939999999996</v>
      </c>
      <c r="W68" s="3">
        <v>154</v>
      </c>
      <c r="X68" s="3"/>
      <c r="Y68" s="3">
        <v>4</v>
      </c>
      <c r="Z68" s="3">
        <v>4</v>
      </c>
      <c r="AA68" s="3">
        <v>4</v>
      </c>
      <c r="AB68" s="3">
        <v>4</v>
      </c>
      <c r="AC68" s="3">
        <v>4</v>
      </c>
      <c r="AD68" s="3">
        <v>4</v>
      </c>
      <c r="AE68" s="3" t="s">
        <v>13</v>
      </c>
      <c r="AF68" s="3" t="s">
        <v>13</v>
      </c>
      <c r="AG68" s="3" t="s">
        <v>13</v>
      </c>
      <c r="AH68" s="3">
        <v>1</v>
      </c>
      <c r="AI68" s="3"/>
      <c r="AJ68" s="3">
        <v>4.503253</v>
      </c>
      <c r="AK68" s="3">
        <v>5</v>
      </c>
      <c r="AL68" s="3">
        <v>1</v>
      </c>
      <c r="AM68" s="3">
        <v>4</v>
      </c>
      <c r="AN68" s="3">
        <v>5</v>
      </c>
      <c r="AO68" s="3">
        <v>5</v>
      </c>
      <c r="AP68" s="3">
        <v>-1.6232869999999999</v>
      </c>
      <c r="AQ68" s="3">
        <v>6.0215209999999999</v>
      </c>
      <c r="AR68" s="3">
        <v>0.751251</v>
      </c>
      <c r="AS68" s="3">
        <v>2152</v>
      </c>
      <c r="AU68" s="3">
        <v>4.503253</v>
      </c>
      <c r="AV68" s="3">
        <v>4.4932400000000001</v>
      </c>
      <c r="AW68" s="3">
        <v>4.6363640000000004</v>
      </c>
      <c r="AX68" s="3">
        <v>4</v>
      </c>
    </row>
    <row r="69" spans="1:50" x14ac:dyDescent="0.15">
      <c r="A69" s="5" t="s">
        <v>20</v>
      </c>
      <c r="B69" s="5"/>
      <c r="C69" s="5">
        <v>0.23735600000000001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1.234629</v>
      </c>
      <c r="J69" s="5">
        <v>2.524308</v>
      </c>
      <c r="K69" s="5">
        <v>0.42556880000000002</v>
      </c>
      <c r="L69" s="5">
        <v>1997</v>
      </c>
      <c r="M69" s="5"/>
      <c r="N69" s="5">
        <v>0.24675320000000001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1.1748270000000001</v>
      </c>
      <c r="U69" s="5">
        <v>2.3802180000000002</v>
      </c>
      <c r="V69" s="5">
        <v>0.43252849999999998</v>
      </c>
      <c r="W69" s="5">
        <v>154</v>
      </c>
      <c r="X69" s="5"/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 t="s">
        <v>13</v>
      </c>
      <c r="AF69" s="5" t="s">
        <v>13</v>
      </c>
      <c r="AG69" s="5" t="s">
        <v>13</v>
      </c>
      <c r="AH69" s="5">
        <v>1</v>
      </c>
      <c r="AI69" s="5"/>
      <c r="AJ69" s="5">
        <v>0.2379182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1.2309829999999999</v>
      </c>
      <c r="AQ69" s="5">
        <v>2.51532</v>
      </c>
      <c r="AR69" s="5">
        <v>0.4259078</v>
      </c>
      <c r="AS69" s="5">
        <v>2152</v>
      </c>
      <c r="AU69" s="5">
        <v>0.2379182</v>
      </c>
      <c r="AV69" s="5">
        <v>0.23735600000000001</v>
      </c>
      <c r="AW69" s="5">
        <v>0.24675320000000001</v>
      </c>
      <c r="AX69" s="5">
        <v>0</v>
      </c>
    </row>
    <row r="72" spans="1:50" x14ac:dyDescent="0.15">
      <c r="A72" s="63" t="s">
        <v>110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spans="1:50" x14ac:dyDescent="0.15">
      <c r="A73" s="64" t="s">
        <v>108</v>
      </c>
      <c r="B73" s="2"/>
      <c r="C73" s="2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3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14</v>
      </c>
      <c r="AK73" s="2"/>
      <c r="AL73" s="2"/>
      <c r="AM73" s="2"/>
      <c r="AN73" s="2"/>
      <c r="AO73" s="2"/>
      <c r="AP73" s="2"/>
      <c r="AQ73" s="2"/>
      <c r="AR73" s="2"/>
      <c r="AS73" s="2"/>
    </row>
    <row r="74" spans="1:50" x14ac:dyDescent="0.15">
      <c r="A74" s="65"/>
      <c r="B74" s="5"/>
      <c r="C74" s="5" t="s">
        <v>21</v>
      </c>
      <c r="D74" s="5" t="s">
        <v>22</v>
      </c>
      <c r="E74" s="5" t="s">
        <v>23</v>
      </c>
      <c r="F74" s="5" t="s">
        <v>24</v>
      </c>
      <c r="G74" s="5" t="s">
        <v>25</v>
      </c>
      <c r="H74" s="5" t="s">
        <v>26</v>
      </c>
      <c r="I74" s="5" t="s">
        <v>27</v>
      </c>
      <c r="J74" s="5" t="s">
        <v>28</v>
      </c>
      <c r="K74" s="5" t="s">
        <v>29</v>
      </c>
      <c r="L74" s="5" t="s">
        <v>30</v>
      </c>
      <c r="M74" s="5"/>
      <c r="N74" s="5" t="s">
        <v>21</v>
      </c>
      <c r="O74" s="5" t="s">
        <v>22</v>
      </c>
      <c r="P74" s="5" t="s">
        <v>23</v>
      </c>
      <c r="Q74" s="5" t="s">
        <v>24</v>
      </c>
      <c r="R74" s="5" t="s">
        <v>25</v>
      </c>
      <c r="S74" s="5" t="s">
        <v>26</v>
      </c>
      <c r="T74" s="5" t="s">
        <v>27</v>
      </c>
      <c r="U74" s="5" t="s">
        <v>28</v>
      </c>
      <c r="V74" s="5" t="s">
        <v>29</v>
      </c>
      <c r="W74" s="5" t="s">
        <v>30</v>
      </c>
      <c r="X74" s="5"/>
      <c r="Y74" s="5" t="s">
        <v>21</v>
      </c>
      <c r="Z74" s="5" t="s">
        <v>22</v>
      </c>
      <c r="AA74" s="5" t="s">
        <v>23</v>
      </c>
      <c r="AB74" s="5" t="s">
        <v>24</v>
      </c>
      <c r="AC74" s="5" t="s">
        <v>25</v>
      </c>
      <c r="AD74" s="5" t="s">
        <v>26</v>
      </c>
      <c r="AE74" s="5" t="s">
        <v>27</v>
      </c>
      <c r="AF74" s="5" t="s">
        <v>28</v>
      </c>
      <c r="AG74" s="5" t="s">
        <v>29</v>
      </c>
      <c r="AH74" s="5" t="s">
        <v>30</v>
      </c>
      <c r="AI74" s="5"/>
      <c r="AJ74" s="5" t="s">
        <v>21</v>
      </c>
      <c r="AK74" s="5" t="s">
        <v>22</v>
      </c>
      <c r="AL74" s="5" t="s">
        <v>23</v>
      </c>
      <c r="AM74" s="5" t="s">
        <v>24</v>
      </c>
      <c r="AN74" s="5" t="s">
        <v>25</v>
      </c>
      <c r="AO74" s="5" t="s">
        <v>26</v>
      </c>
      <c r="AP74" s="5" t="s">
        <v>27</v>
      </c>
      <c r="AQ74" s="5" t="s">
        <v>28</v>
      </c>
      <c r="AR74" s="5" t="s">
        <v>29</v>
      </c>
      <c r="AS74" s="5" t="s">
        <v>30</v>
      </c>
    </row>
    <row r="75" spans="1:50" x14ac:dyDescent="0.15">
      <c r="A75" s="1" t="s">
        <v>0</v>
      </c>
      <c r="C75" s="1">
        <v>411.87</v>
      </c>
      <c r="D75" s="1">
        <v>562.5</v>
      </c>
      <c r="E75" s="1">
        <v>182.22219999999999</v>
      </c>
      <c r="F75" s="1">
        <v>369.23079999999999</v>
      </c>
      <c r="G75" s="1">
        <v>420</v>
      </c>
      <c r="H75" s="1">
        <v>481.6</v>
      </c>
      <c r="I75" s="1">
        <v>-0.80605280000000001</v>
      </c>
      <c r="J75" s="1">
        <v>3.0590830000000002</v>
      </c>
      <c r="K75" s="1">
        <v>85.70523</v>
      </c>
      <c r="L75" s="1">
        <v>1893</v>
      </c>
      <c r="N75" s="1">
        <v>416.03890000000001</v>
      </c>
      <c r="O75" s="1">
        <v>510</v>
      </c>
      <c r="P75" s="1">
        <v>196.2963</v>
      </c>
      <c r="Q75" s="1">
        <v>393.30360000000002</v>
      </c>
      <c r="R75" s="1">
        <v>415.69670000000002</v>
      </c>
      <c r="S75" s="1">
        <v>473.7749</v>
      </c>
      <c r="T75" s="1">
        <v>-1.023687</v>
      </c>
      <c r="U75" s="1">
        <v>3.8901300000000001</v>
      </c>
      <c r="V75" s="1">
        <v>69.152079999999998</v>
      </c>
      <c r="W75" s="1">
        <v>160</v>
      </c>
      <c r="Y75" s="1">
        <v>347.5</v>
      </c>
      <c r="Z75" s="1">
        <v>347.5</v>
      </c>
      <c r="AA75" s="1">
        <v>347.5</v>
      </c>
      <c r="AB75" s="1">
        <v>347.5</v>
      </c>
      <c r="AC75" s="1">
        <v>347.5</v>
      </c>
      <c r="AD75" s="1">
        <v>347.5</v>
      </c>
      <c r="AE75" s="1" t="s">
        <v>13</v>
      </c>
      <c r="AF75" s="1" t="s">
        <v>13</v>
      </c>
      <c r="AG75" s="1" t="s">
        <v>13</v>
      </c>
      <c r="AH75" s="1">
        <v>1</v>
      </c>
      <c r="AJ75" s="1">
        <v>412.16340000000002</v>
      </c>
      <c r="AK75" s="1">
        <v>562.5</v>
      </c>
      <c r="AL75" s="1">
        <v>182.22219999999999</v>
      </c>
      <c r="AM75" s="1">
        <v>371.2</v>
      </c>
      <c r="AN75" s="1">
        <v>420</v>
      </c>
      <c r="AO75" s="1">
        <v>480.7</v>
      </c>
      <c r="AP75" s="1">
        <v>-0.82087129999999997</v>
      </c>
      <c r="AQ75" s="1">
        <v>3.1190440000000001</v>
      </c>
      <c r="AR75" s="1">
        <v>84.516210000000001</v>
      </c>
      <c r="AS75" s="1">
        <v>2054</v>
      </c>
      <c r="AU75" s="1">
        <v>412.16340000000002</v>
      </c>
      <c r="AV75" s="1">
        <v>411.87</v>
      </c>
      <c r="AW75" s="1">
        <v>416.03890000000001</v>
      </c>
      <c r="AX75" s="1">
        <v>347.5</v>
      </c>
    </row>
    <row r="76" spans="1:50" x14ac:dyDescent="0.15">
      <c r="A76" s="1" t="s">
        <v>1</v>
      </c>
      <c r="C76" s="1">
        <v>3.6600630000000001</v>
      </c>
      <c r="D76" s="1">
        <v>9.6999999999999993</v>
      </c>
      <c r="E76" s="1">
        <v>0.2</v>
      </c>
      <c r="F76" s="1">
        <v>1.8</v>
      </c>
      <c r="G76" s="1">
        <v>3.1</v>
      </c>
      <c r="H76" s="1">
        <v>5</v>
      </c>
      <c r="I76" s="1">
        <v>0.59761070000000005</v>
      </c>
      <c r="J76" s="1">
        <v>2.392207</v>
      </c>
      <c r="K76" s="1">
        <v>2.2730290000000002</v>
      </c>
      <c r="L76" s="1">
        <v>1893</v>
      </c>
      <c r="N76" s="1">
        <v>13.21</v>
      </c>
      <c r="O76" s="1">
        <v>40</v>
      </c>
      <c r="P76" s="1">
        <v>10</v>
      </c>
      <c r="Q76" s="1">
        <v>10</v>
      </c>
      <c r="R76" s="1">
        <v>12</v>
      </c>
      <c r="S76" s="1">
        <v>14.9</v>
      </c>
      <c r="T76" s="1">
        <v>2.552584</v>
      </c>
      <c r="U76" s="1">
        <v>12.53975</v>
      </c>
      <c r="V76" s="1">
        <v>4.4065019999999997</v>
      </c>
      <c r="W76" s="1">
        <v>160</v>
      </c>
      <c r="Y76" s="1">
        <v>80</v>
      </c>
      <c r="Z76" s="1">
        <v>80</v>
      </c>
      <c r="AA76" s="1">
        <v>80</v>
      </c>
      <c r="AB76" s="1">
        <v>80</v>
      </c>
      <c r="AC76" s="1">
        <v>80</v>
      </c>
      <c r="AD76" s="1">
        <v>80</v>
      </c>
      <c r="AE76" s="1" t="s">
        <v>13</v>
      </c>
      <c r="AF76" s="1" t="s">
        <v>13</v>
      </c>
      <c r="AG76" s="1" t="s">
        <v>13</v>
      </c>
      <c r="AH76" s="1">
        <v>1</v>
      </c>
      <c r="AJ76" s="1">
        <v>4.4411389999999997</v>
      </c>
      <c r="AK76" s="1">
        <v>80</v>
      </c>
      <c r="AL76" s="1">
        <v>0.2</v>
      </c>
      <c r="AM76" s="1">
        <v>2</v>
      </c>
      <c r="AN76" s="1">
        <v>3.55</v>
      </c>
      <c r="AO76" s="1">
        <v>6</v>
      </c>
      <c r="AP76" s="1">
        <v>5.0960979999999996</v>
      </c>
      <c r="AQ76" s="1">
        <v>74.163390000000007</v>
      </c>
      <c r="AR76" s="1">
        <v>3.9498530000000001</v>
      </c>
      <c r="AS76" s="1">
        <v>2054</v>
      </c>
      <c r="AU76" s="1">
        <v>4.4411389999999997</v>
      </c>
      <c r="AV76" s="1">
        <v>3.6600630000000001</v>
      </c>
      <c r="AW76" s="1">
        <v>13.21</v>
      </c>
      <c r="AX76" s="1">
        <v>80</v>
      </c>
    </row>
    <row r="77" spans="1:50" x14ac:dyDescent="0.15">
      <c r="A77" s="1" t="s">
        <v>2</v>
      </c>
      <c r="C77" s="1">
        <v>10.72691</v>
      </c>
      <c r="D77" s="1">
        <v>33.333329999999997</v>
      </c>
      <c r="E77" s="1">
        <v>1</v>
      </c>
      <c r="F77" s="1">
        <v>5</v>
      </c>
      <c r="G77" s="1">
        <v>9.375</v>
      </c>
      <c r="H77" s="1">
        <v>14</v>
      </c>
      <c r="I77" s="1">
        <v>1.29342</v>
      </c>
      <c r="J77" s="1">
        <v>4.3541999999999996</v>
      </c>
      <c r="K77" s="1">
        <v>7.2440350000000002</v>
      </c>
      <c r="L77" s="1">
        <v>1893</v>
      </c>
      <c r="N77" s="1">
        <v>6.7570189999999997</v>
      </c>
      <c r="O77" s="1">
        <v>21</v>
      </c>
      <c r="P77" s="1">
        <v>1</v>
      </c>
      <c r="Q77" s="1">
        <v>3.4398240000000002</v>
      </c>
      <c r="R77" s="1">
        <v>5.5050499999999998</v>
      </c>
      <c r="S77" s="1">
        <v>10</v>
      </c>
      <c r="T77" s="1">
        <v>1.051693</v>
      </c>
      <c r="U77" s="1">
        <v>3.9157479999999998</v>
      </c>
      <c r="V77" s="1">
        <v>4.225949</v>
      </c>
      <c r="W77" s="1">
        <v>160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 t="s">
        <v>13</v>
      </c>
      <c r="AF77" s="1" t="s">
        <v>13</v>
      </c>
      <c r="AG77" s="1" t="s">
        <v>13</v>
      </c>
      <c r="AH77" s="1">
        <v>1</v>
      </c>
      <c r="AJ77" s="1">
        <v>10.41488</v>
      </c>
      <c r="AK77" s="1">
        <v>33.333329999999997</v>
      </c>
      <c r="AL77" s="1">
        <v>1</v>
      </c>
      <c r="AM77" s="1">
        <v>5</v>
      </c>
      <c r="AN77" s="1">
        <v>9</v>
      </c>
      <c r="AO77" s="1">
        <v>13.71429</v>
      </c>
      <c r="AP77" s="1">
        <v>1.33724</v>
      </c>
      <c r="AQ77" s="1">
        <v>4.5467370000000003</v>
      </c>
      <c r="AR77" s="1">
        <v>7.1337729999999997</v>
      </c>
      <c r="AS77" s="1">
        <v>2054</v>
      </c>
      <c r="AU77" s="1">
        <v>10.41488</v>
      </c>
      <c r="AV77" s="1">
        <v>10.72691</v>
      </c>
      <c r="AW77" s="1">
        <v>6.7570189999999997</v>
      </c>
      <c r="AX77" s="1">
        <v>5</v>
      </c>
    </row>
    <row r="78" spans="1:50" x14ac:dyDescent="0.15">
      <c r="A78" s="1" t="s">
        <v>3</v>
      </c>
      <c r="C78" s="1">
        <v>10.71646</v>
      </c>
      <c r="D78" s="1">
        <v>33.334330000000001</v>
      </c>
      <c r="E78" s="1">
        <v>1.0009999999999999</v>
      </c>
      <c r="F78" s="1">
        <v>5.0010000000000003</v>
      </c>
      <c r="G78" s="1">
        <v>9.3759999999999994</v>
      </c>
      <c r="H78" s="1">
        <v>14.000999999999999</v>
      </c>
      <c r="I78" s="1">
        <v>1.295895</v>
      </c>
      <c r="J78" s="1">
        <v>4.3617619999999997</v>
      </c>
      <c r="K78" s="1">
        <v>7.2404130000000002</v>
      </c>
      <c r="L78" s="1">
        <v>1893</v>
      </c>
      <c r="N78" s="1">
        <v>6.7123150000000003</v>
      </c>
      <c r="O78" s="1">
        <v>21.001000000000001</v>
      </c>
      <c r="P78" s="1">
        <v>1.0009999999999999</v>
      </c>
      <c r="Q78" s="1">
        <v>3.3833530000000001</v>
      </c>
      <c r="R78" s="1">
        <v>5.5060500000000001</v>
      </c>
      <c r="S78" s="1">
        <v>10.000999999999999</v>
      </c>
      <c r="T78" s="1">
        <v>1.069075</v>
      </c>
      <c r="U78" s="1">
        <v>3.972842</v>
      </c>
      <c r="V78" s="1">
        <v>4.2132160000000001</v>
      </c>
      <c r="W78" s="1">
        <v>160</v>
      </c>
      <c r="Y78" s="1">
        <v>3.5760000000000001</v>
      </c>
      <c r="Z78" s="1">
        <v>3.5760000000000001</v>
      </c>
      <c r="AA78" s="1">
        <v>3.5760000000000001</v>
      </c>
      <c r="AB78" s="1">
        <v>3.5760000000000001</v>
      </c>
      <c r="AC78" s="1">
        <v>3.5760000000000001</v>
      </c>
      <c r="AD78" s="1">
        <v>3.5760000000000001</v>
      </c>
      <c r="AE78" s="1" t="s">
        <v>13</v>
      </c>
      <c r="AF78" s="1" t="s">
        <v>13</v>
      </c>
      <c r="AG78" s="1" t="s">
        <v>13</v>
      </c>
      <c r="AH78" s="1">
        <v>1</v>
      </c>
      <c r="AJ78" s="1">
        <v>10.40108</v>
      </c>
      <c r="AK78" s="1">
        <v>33.334330000000001</v>
      </c>
      <c r="AL78" s="1">
        <v>1.0009999999999999</v>
      </c>
      <c r="AM78" s="1">
        <v>5.0010000000000003</v>
      </c>
      <c r="AN78" s="1">
        <v>8.9746849999999991</v>
      </c>
      <c r="AO78" s="1">
        <v>13.637359999999999</v>
      </c>
      <c r="AP78" s="1">
        <v>1.339645</v>
      </c>
      <c r="AQ78" s="1">
        <v>4.5538280000000002</v>
      </c>
      <c r="AR78" s="1">
        <v>7.1317659999999998</v>
      </c>
      <c r="AS78" s="1">
        <v>2054</v>
      </c>
      <c r="AU78" s="1">
        <v>10.40108</v>
      </c>
      <c r="AV78" s="1">
        <v>10.71646</v>
      </c>
      <c r="AW78" s="1">
        <v>6.7123150000000003</v>
      </c>
      <c r="AX78" s="1">
        <v>3.5760000000000001</v>
      </c>
    </row>
    <row r="79" spans="1:50" x14ac:dyDescent="0.15">
      <c r="A79" s="1" t="s">
        <v>4</v>
      </c>
      <c r="C79" s="1">
        <v>1.24499E-2</v>
      </c>
      <c r="D79" s="1">
        <v>2.8581430000000001</v>
      </c>
      <c r="E79" s="1">
        <v>1E-3</v>
      </c>
      <c r="F79" s="1">
        <v>1E-3</v>
      </c>
      <c r="G79" s="1">
        <v>1E-3</v>
      </c>
      <c r="H79" s="1">
        <v>1E-3</v>
      </c>
      <c r="I79" s="1">
        <v>16.680440000000001</v>
      </c>
      <c r="J79" s="1">
        <v>306.67809999999997</v>
      </c>
      <c r="K79" s="1">
        <v>0.1471007</v>
      </c>
      <c r="L79" s="1">
        <v>1893</v>
      </c>
      <c r="N79" s="1">
        <v>4.67039E-2</v>
      </c>
      <c r="O79" s="1">
        <v>2.0009999999999999</v>
      </c>
      <c r="P79" s="1">
        <v>1E-3</v>
      </c>
      <c r="Q79" s="1">
        <v>1E-3</v>
      </c>
      <c r="R79" s="1">
        <v>1E-3</v>
      </c>
      <c r="S79" s="1">
        <v>1E-3</v>
      </c>
      <c r="T79" s="1">
        <v>6.5042819999999999</v>
      </c>
      <c r="U79" s="1">
        <v>46.430630000000001</v>
      </c>
      <c r="V79" s="1">
        <v>0.25798100000000002</v>
      </c>
      <c r="W79" s="1">
        <v>160</v>
      </c>
      <c r="Y79" s="1">
        <v>1.4259999999999999</v>
      </c>
      <c r="Z79" s="1">
        <v>1.4259999999999999</v>
      </c>
      <c r="AA79" s="1">
        <v>1.4259999999999999</v>
      </c>
      <c r="AB79" s="1">
        <v>1.4259999999999999</v>
      </c>
      <c r="AC79" s="1">
        <v>1.4259999999999999</v>
      </c>
      <c r="AD79" s="1">
        <v>1.4259999999999999</v>
      </c>
      <c r="AE79" s="1" t="s">
        <v>13</v>
      </c>
      <c r="AF79" s="1" t="s">
        <v>13</v>
      </c>
      <c r="AG79" s="1" t="s">
        <v>13</v>
      </c>
      <c r="AH79" s="1">
        <v>1</v>
      </c>
      <c r="AJ79" s="1">
        <v>1.5806400000000002E-2</v>
      </c>
      <c r="AK79" s="1">
        <v>2.8581430000000001</v>
      </c>
      <c r="AL79" s="1">
        <v>1E-3</v>
      </c>
      <c r="AM79" s="1">
        <v>1E-3</v>
      </c>
      <c r="AN79" s="1">
        <v>1E-3</v>
      </c>
      <c r="AO79" s="1">
        <v>1E-3</v>
      </c>
      <c r="AP79" s="1">
        <v>13.99982</v>
      </c>
      <c r="AQ79" s="1">
        <v>220.1413</v>
      </c>
      <c r="AR79" s="1">
        <v>0.1617083</v>
      </c>
      <c r="AS79" s="1">
        <v>2054</v>
      </c>
      <c r="AU79" s="1">
        <v>1.5806400000000002E-2</v>
      </c>
      <c r="AV79" s="1">
        <v>1.24499E-2</v>
      </c>
      <c r="AW79" s="1">
        <v>4.67039E-2</v>
      </c>
      <c r="AX79" s="1">
        <v>1.4259999999999999</v>
      </c>
    </row>
    <row r="80" spans="1:50" x14ac:dyDescent="0.15">
      <c r="A80" s="1" t="s">
        <v>5</v>
      </c>
      <c r="C80" s="1">
        <v>178.38890000000001</v>
      </c>
      <c r="D80" s="1">
        <v>345.00099999999998</v>
      </c>
      <c r="E80" s="1">
        <v>62.500999999999998</v>
      </c>
      <c r="F80" s="1">
        <v>142.85820000000001</v>
      </c>
      <c r="G80" s="1">
        <v>171.42959999999999</v>
      </c>
      <c r="H80" s="1">
        <v>205.5566</v>
      </c>
      <c r="I80" s="1">
        <v>0.62623430000000002</v>
      </c>
      <c r="J80" s="1">
        <v>3.652053</v>
      </c>
      <c r="K80" s="1">
        <v>54.265419999999999</v>
      </c>
      <c r="L80" s="1">
        <v>1893</v>
      </c>
      <c r="N80" s="1">
        <v>175.9965</v>
      </c>
      <c r="O80" s="1">
        <v>313.00099999999998</v>
      </c>
      <c r="P80" s="1">
        <v>80.001000000000005</v>
      </c>
      <c r="Q80" s="1">
        <v>150.001</v>
      </c>
      <c r="R80" s="1">
        <v>178.54650000000001</v>
      </c>
      <c r="S80" s="1">
        <v>200.001</v>
      </c>
      <c r="T80" s="1">
        <v>0.39391159999999997</v>
      </c>
      <c r="U80" s="1">
        <v>4.3368140000000004</v>
      </c>
      <c r="V80" s="1">
        <v>39.472169999999998</v>
      </c>
      <c r="W80" s="1">
        <v>160</v>
      </c>
      <c r="Y80" s="1">
        <v>152.126</v>
      </c>
      <c r="Z80" s="1">
        <v>152.126</v>
      </c>
      <c r="AA80" s="1">
        <v>152.126</v>
      </c>
      <c r="AB80" s="1">
        <v>152.126</v>
      </c>
      <c r="AC80" s="1">
        <v>152.126</v>
      </c>
      <c r="AD80" s="1">
        <v>152.126</v>
      </c>
      <c r="AE80" s="1" t="s">
        <v>13</v>
      </c>
      <c r="AF80" s="1" t="s">
        <v>13</v>
      </c>
      <c r="AG80" s="1" t="s">
        <v>13</v>
      </c>
      <c r="AH80" s="1">
        <v>1</v>
      </c>
      <c r="AJ80" s="1">
        <v>178.18979999999999</v>
      </c>
      <c r="AK80" s="1">
        <v>345.00099999999998</v>
      </c>
      <c r="AL80" s="1">
        <v>62.500999999999998</v>
      </c>
      <c r="AM80" s="1">
        <v>143.001</v>
      </c>
      <c r="AN80" s="1">
        <v>171.876</v>
      </c>
      <c r="AO80" s="1">
        <v>204.33430000000001</v>
      </c>
      <c r="AP80" s="1">
        <v>0.62868429999999997</v>
      </c>
      <c r="AQ80" s="1">
        <v>3.739036</v>
      </c>
      <c r="AR80" s="1">
        <v>53.246729999999999</v>
      </c>
      <c r="AS80" s="1">
        <v>2054</v>
      </c>
      <c r="AU80" s="1">
        <v>178.18979999999999</v>
      </c>
      <c r="AV80" s="1">
        <v>178.38890000000001</v>
      </c>
      <c r="AW80" s="1">
        <v>175.9965</v>
      </c>
      <c r="AX80" s="1">
        <v>152.126</v>
      </c>
    </row>
    <row r="81" spans="1:50" x14ac:dyDescent="0.15">
      <c r="A81" s="1" t="s">
        <v>6</v>
      </c>
      <c r="C81" s="1">
        <v>135.73230000000001</v>
      </c>
      <c r="D81" s="1">
        <v>306.25099999999998</v>
      </c>
      <c r="E81" s="1">
        <v>1E-3</v>
      </c>
      <c r="F81" s="1">
        <v>100.001</v>
      </c>
      <c r="G81" s="1">
        <v>131.58000000000001</v>
      </c>
      <c r="H81" s="1">
        <v>172.5686</v>
      </c>
      <c r="I81" s="1">
        <v>0.21207409999999999</v>
      </c>
      <c r="J81" s="1">
        <v>3.321218</v>
      </c>
      <c r="K81" s="1">
        <v>60.235100000000003</v>
      </c>
      <c r="L81" s="1">
        <v>1893</v>
      </c>
      <c r="N81" s="1">
        <v>134.3862</v>
      </c>
      <c r="O81" s="1">
        <v>244.001</v>
      </c>
      <c r="P81" s="1">
        <v>30.001000000000001</v>
      </c>
      <c r="Q81" s="1">
        <v>102.5177</v>
      </c>
      <c r="R81" s="1">
        <v>130.001</v>
      </c>
      <c r="S81" s="1">
        <v>160.44839999999999</v>
      </c>
      <c r="T81" s="1">
        <v>0.25717899999999999</v>
      </c>
      <c r="U81" s="1">
        <v>2.8267799999999998</v>
      </c>
      <c r="V81" s="1">
        <v>39.946570000000001</v>
      </c>
      <c r="W81" s="1">
        <v>160</v>
      </c>
      <c r="Y81" s="1">
        <v>138.751</v>
      </c>
      <c r="Z81" s="1">
        <v>138.751</v>
      </c>
      <c r="AA81" s="1">
        <v>138.751</v>
      </c>
      <c r="AB81" s="1">
        <v>138.751</v>
      </c>
      <c r="AC81" s="1">
        <v>138.751</v>
      </c>
      <c r="AD81" s="1">
        <v>138.751</v>
      </c>
      <c r="AE81" s="1" t="s">
        <v>13</v>
      </c>
      <c r="AF81" s="1" t="s">
        <v>13</v>
      </c>
      <c r="AG81" s="1" t="s">
        <v>13</v>
      </c>
      <c r="AH81" s="1">
        <v>1</v>
      </c>
      <c r="AJ81" s="1">
        <v>135.62889999999999</v>
      </c>
      <c r="AK81" s="1">
        <v>306.25099999999998</v>
      </c>
      <c r="AL81" s="1">
        <v>1E-3</v>
      </c>
      <c r="AM81" s="1">
        <v>100.001</v>
      </c>
      <c r="AN81" s="1">
        <v>131.20570000000001</v>
      </c>
      <c r="AO81" s="1">
        <v>171.42959999999999</v>
      </c>
      <c r="AP81" s="1">
        <v>0.21821460000000001</v>
      </c>
      <c r="AQ81" s="1">
        <v>3.3982709999999998</v>
      </c>
      <c r="AR81" s="1">
        <v>58.885069999999999</v>
      </c>
      <c r="AS81" s="1">
        <v>2054</v>
      </c>
      <c r="AU81" s="1">
        <v>135.62889999999999</v>
      </c>
      <c r="AV81" s="1">
        <v>135.73230000000001</v>
      </c>
      <c r="AW81" s="1">
        <v>134.3862</v>
      </c>
      <c r="AX81" s="1">
        <v>138.751</v>
      </c>
    </row>
    <row r="82" spans="1:50" x14ac:dyDescent="0.15">
      <c r="A82" s="1" t="s">
        <v>7</v>
      </c>
      <c r="C82" s="1">
        <v>119.4472</v>
      </c>
      <c r="D82" s="1">
        <v>200.001</v>
      </c>
      <c r="E82" s="1">
        <v>50.000999999999998</v>
      </c>
      <c r="F82" s="1">
        <v>76.667659999999998</v>
      </c>
      <c r="G82" s="1">
        <v>117.7093</v>
      </c>
      <c r="H82" s="1">
        <v>162.22319999999999</v>
      </c>
      <c r="I82" s="1">
        <v>0.1518728</v>
      </c>
      <c r="J82" s="1">
        <v>1.7825850000000001</v>
      </c>
      <c r="K82" s="1">
        <v>49.68891</v>
      </c>
      <c r="L82" s="1">
        <v>1893</v>
      </c>
      <c r="N82" s="1">
        <v>121.8931</v>
      </c>
      <c r="O82" s="1">
        <v>200.001</v>
      </c>
      <c r="P82" s="1">
        <v>50.000999999999998</v>
      </c>
      <c r="Q82" s="1">
        <v>84.334329999999994</v>
      </c>
      <c r="R82" s="1">
        <v>117.3192</v>
      </c>
      <c r="S82" s="1">
        <v>152.0976</v>
      </c>
      <c r="T82" s="1">
        <v>0.26142490000000002</v>
      </c>
      <c r="U82" s="1">
        <v>2.1061899999999998</v>
      </c>
      <c r="V82" s="1">
        <v>43.88364</v>
      </c>
      <c r="W82" s="1">
        <v>160</v>
      </c>
      <c r="Y82" s="1">
        <v>135.001</v>
      </c>
      <c r="Z82" s="1">
        <v>135.001</v>
      </c>
      <c r="AA82" s="1">
        <v>135.001</v>
      </c>
      <c r="AB82" s="1">
        <v>135.001</v>
      </c>
      <c r="AC82" s="1">
        <v>135.001</v>
      </c>
      <c r="AD82" s="1">
        <v>135.001</v>
      </c>
      <c r="AE82" s="1" t="s">
        <v>13</v>
      </c>
      <c r="AF82" s="1" t="s">
        <v>13</v>
      </c>
      <c r="AG82" s="1" t="s">
        <v>13</v>
      </c>
      <c r="AH82" s="1">
        <v>1</v>
      </c>
      <c r="AJ82" s="1">
        <v>119.64530000000001</v>
      </c>
      <c r="AK82" s="1">
        <v>200.001</v>
      </c>
      <c r="AL82" s="1">
        <v>50.000999999999998</v>
      </c>
      <c r="AM82" s="1">
        <v>78.140529999999998</v>
      </c>
      <c r="AN82" s="1">
        <v>117.7441</v>
      </c>
      <c r="AO82" s="1">
        <v>160.8706</v>
      </c>
      <c r="AP82" s="1">
        <v>0.15518660000000001</v>
      </c>
      <c r="AQ82" s="1">
        <v>1.8062130000000001</v>
      </c>
      <c r="AR82" s="1">
        <v>49.244869999999999</v>
      </c>
      <c r="AS82" s="1">
        <v>2054</v>
      </c>
      <c r="AU82" s="1">
        <v>119.64530000000001</v>
      </c>
      <c r="AV82" s="1">
        <v>119.4472</v>
      </c>
      <c r="AW82" s="1">
        <v>121.8931</v>
      </c>
      <c r="AX82" s="1">
        <v>135.001</v>
      </c>
    </row>
    <row r="83" spans="1:50" x14ac:dyDescent="0.15">
      <c r="A83" s="1" t="s">
        <v>8</v>
      </c>
      <c r="C83" s="1">
        <v>129.2132</v>
      </c>
      <c r="D83" s="1">
        <v>524.54639999999995</v>
      </c>
      <c r="E83" s="1">
        <v>1E-3</v>
      </c>
      <c r="F83" s="1">
        <v>97.001000000000005</v>
      </c>
      <c r="G83" s="1">
        <v>117.19540000000001</v>
      </c>
      <c r="H83" s="1">
        <v>144.001</v>
      </c>
      <c r="I83" s="1">
        <v>2.751687</v>
      </c>
      <c r="J83" s="1">
        <v>13.668659999999999</v>
      </c>
      <c r="K83" s="1">
        <v>78.683890000000005</v>
      </c>
      <c r="L83" s="1">
        <v>1890</v>
      </c>
      <c r="N83" s="1">
        <v>111.7118</v>
      </c>
      <c r="O83" s="1">
        <v>524.54639999999995</v>
      </c>
      <c r="P83" s="1">
        <v>1E-3</v>
      </c>
      <c r="Q83" s="1">
        <v>84.612740000000002</v>
      </c>
      <c r="R83" s="1">
        <v>100.001</v>
      </c>
      <c r="S83" s="1">
        <v>133.42400000000001</v>
      </c>
      <c r="T83" s="1">
        <v>2.5402300000000002</v>
      </c>
      <c r="U83" s="1">
        <v>14.23213</v>
      </c>
      <c r="V83" s="1">
        <v>74.146780000000007</v>
      </c>
      <c r="W83" s="1">
        <v>160</v>
      </c>
      <c r="Y83" s="1">
        <v>16.884250000000002</v>
      </c>
      <c r="Z83" s="1">
        <v>16.884250000000002</v>
      </c>
      <c r="AA83" s="1">
        <v>16.884250000000002</v>
      </c>
      <c r="AB83" s="1">
        <v>16.884250000000002</v>
      </c>
      <c r="AC83" s="1">
        <v>16.884250000000002</v>
      </c>
      <c r="AD83" s="1">
        <v>16.884250000000002</v>
      </c>
      <c r="AE83" s="1" t="s">
        <v>13</v>
      </c>
      <c r="AF83" s="1" t="s">
        <v>13</v>
      </c>
      <c r="AG83" s="1" t="s">
        <v>13</v>
      </c>
      <c r="AH83" s="1">
        <v>1</v>
      </c>
      <c r="AJ83" s="1">
        <v>127.7932</v>
      </c>
      <c r="AK83" s="1">
        <v>524.54639999999995</v>
      </c>
      <c r="AL83" s="1">
        <v>1E-3</v>
      </c>
      <c r="AM83" s="1">
        <v>96.429569999999998</v>
      </c>
      <c r="AN83" s="1">
        <v>117.001</v>
      </c>
      <c r="AO83" s="1">
        <v>143.6121</v>
      </c>
      <c r="AP83" s="1">
        <v>2.7265190000000001</v>
      </c>
      <c r="AQ83" s="1">
        <v>13.669829999999999</v>
      </c>
      <c r="AR83" s="1">
        <v>78.48169</v>
      </c>
      <c r="AS83" s="1">
        <v>2051</v>
      </c>
      <c r="AU83" s="1">
        <v>127.7932</v>
      </c>
      <c r="AV83" s="1">
        <v>129.2132</v>
      </c>
      <c r="AW83" s="1">
        <v>111.7118</v>
      </c>
      <c r="AX83" s="1">
        <v>16.884250000000002</v>
      </c>
    </row>
    <row r="84" spans="1:50" x14ac:dyDescent="0.15">
      <c r="A84" s="1" t="s">
        <v>9</v>
      </c>
      <c r="C84" s="1">
        <v>0.2282092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1.295234</v>
      </c>
      <c r="J84" s="1">
        <v>2.677632</v>
      </c>
      <c r="K84" s="1">
        <v>0.41978910000000003</v>
      </c>
      <c r="L84" s="1">
        <v>1893</v>
      </c>
      <c r="N84" s="1">
        <v>0.35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0.6289709</v>
      </c>
      <c r="U84" s="1">
        <v>1.3956040000000001</v>
      </c>
      <c r="V84" s="1">
        <v>0.47846719999999998</v>
      </c>
      <c r="W84" s="1">
        <v>160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13</v>
      </c>
      <c r="AF84" s="1" t="s">
        <v>13</v>
      </c>
      <c r="AG84" s="1" t="s">
        <v>13</v>
      </c>
      <c r="AH84" s="1">
        <v>1</v>
      </c>
      <c r="AJ84" s="1">
        <v>0.2375852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1.233142</v>
      </c>
      <c r="AQ84" s="1">
        <v>2.5206379999999999</v>
      </c>
      <c r="AR84" s="1">
        <v>0.42570730000000001</v>
      </c>
      <c r="AS84" s="1">
        <v>2054</v>
      </c>
      <c r="AU84" s="1">
        <v>0.2375852</v>
      </c>
      <c r="AV84" s="1">
        <v>0.2282092</v>
      </c>
      <c r="AW84" s="1">
        <v>0.35</v>
      </c>
      <c r="AX84" s="1">
        <v>0</v>
      </c>
    </row>
    <row r="85" spans="1:50" x14ac:dyDescent="0.15">
      <c r="A85" s="1" t="s">
        <v>10</v>
      </c>
      <c r="C85" s="1">
        <v>1.7246170000000001</v>
      </c>
      <c r="D85" s="1">
        <v>11.771430000000001</v>
      </c>
      <c r="E85" s="1">
        <v>0</v>
      </c>
      <c r="F85" s="1">
        <v>0.9</v>
      </c>
      <c r="G85" s="1">
        <v>1.4</v>
      </c>
      <c r="H85" s="1">
        <v>2.0499999999999998</v>
      </c>
      <c r="I85" s="1">
        <v>2.317993</v>
      </c>
      <c r="J85" s="1">
        <v>11.380190000000001</v>
      </c>
      <c r="K85" s="1">
        <v>1.272022</v>
      </c>
      <c r="L85" s="1">
        <v>1893</v>
      </c>
      <c r="N85" s="1">
        <v>3.4356089999999999</v>
      </c>
      <c r="O85" s="1">
        <v>14.1</v>
      </c>
      <c r="P85" s="1">
        <v>0.18181820000000001</v>
      </c>
      <c r="Q85" s="1">
        <v>2.2083330000000001</v>
      </c>
      <c r="R85" s="1">
        <v>2.85</v>
      </c>
      <c r="S85" s="1">
        <v>3.87</v>
      </c>
      <c r="T85" s="1">
        <v>2.2311679999999998</v>
      </c>
      <c r="U85" s="1">
        <v>9.0427610000000005</v>
      </c>
      <c r="V85" s="1">
        <v>2.2332730000000001</v>
      </c>
      <c r="W85" s="1">
        <v>160</v>
      </c>
      <c r="Y85" s="1">
        <v>9.85</v>
      </c>
      <c r="Z85" s="1">
        <v>9.85</v>
      </c>
      <c r="AA85" s="1">
        <v>9.85</v>
      </c>
      <c r="AB85" s="1">
        <v>9.85</v>
      </c>
      <c r="AC85" s="1">
        <v>9.85</v>
      </c>
      <c r="AD85" s="1">
        <v>9.85</v>
      </c>
      <c r="AE85" s="1" t="s">
        <v>13</v>
      </c>
      <c r="AF85" s="1" t="s">
        <v>13</v>
      </c>
      <c r="AG85" s="1" t="s">
        <v>13</v>
      </c>
      <c r="AH85" s="1">
        <v>1</v>
      </c>
      <c r="AJ85" s="1">
        <v>1.8618539999999999</v>
      </c>
      <c r="AK85" s="1">
        <v>14.1</v>
      </c>
      <c r="AL85" s="1">
        <v>0</v>
      </c>
      <c r="AM85" s="1">
        <v>0.9</v>
      </c>
      <c r="AN85" s="1">
        <v>1.5</v>
      </c>
      <c r="AO85" s="1">
        <v>2.3333330000000001</v>
      </c>
      <c r="AP85" s="1">
        <v>2.6182699999999999</v>
      </c>
      <c r="AQ85" s="1">
        <v>13.99234</v>
      </c>
      <c r="AR85" s="1">
        <v>1.455641</v>
      </c>
      <c r="AS85" s="1">
        <v>2054</v>
      </c>
      <c r="AU85" s="1">
        <v>1.8618539999999999</v>
      </c>
      <c r="AV85" s="1">
        <v>1.7246170000000001</v>
      </c>
      <c r="AW85" s="1">
        <v>3.4356089999999999</v>
      </c>
      <c r="AX85" s="1">
        <v>9.85</v>
      </c>
    </row>
    <row r="86" spans="1:50" x14ac:dyDescent="0.15">
      <c r="A86" s="1" t="s">
        <v>11</v>
      </c>
      <c r="C86" s="1">
        <v>0.67612000000000005</v>
      </c>
      <c r="D86" s="1">
        <v>3</v>
      </c>
      <c r="E86" s="1">
        <v>0</v>
      </c>
      <c r="F86" s="1">
        <v>0.5</v>
      </c>
      <c r="G86" s="1">
        <v>0.66666669999999995</v>
      </c>
      <c r="H86" s="1">
        <v>1</v>
      </c>
      <c r="I86" s="1">
        <v>1.3283579999999999</v>
      </c>
      <c r="J86" s="1">
        <v>13.2248</v>
      </c>
      <c r="K86" s="1">
        <v>0.32648919999999998</v>
      </c>
      <c r="L86" s="1">
        <v>1893</v>
      </c>
      <c r="N86" s="1">
        <v>0.80273110000000003</v>
      </c>
      <c r="O86" s="1">
        <v>3</v>
      </c>
      <c r="P86" s="1">
        <v>0.3333333</v>
      </c>
      <c r="Q86" s="1">
        <v>0.6</v>
      </c>
      <c r="R86" s="1">
        <v>0.75</v>
      </c>
      <c r="S86" s="1">
        <v>1</v>
      </c>
      <c r="T86" s="1">
        <v>3.5195620000000001</v>
      </c>
      <c r="U86" s="1">
        <v>18.934920000000002</v>
      </c>
      <c r="V86" s="1">
        <v>0.40593659999999998</v>
      </c>
      <c r="W86" s="1">
        <v>160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 t="s">
        <v>13</v>
      </c>
      <c r="AF86" s="1" t="s">
        <v>13</v>
      </c>
      <c r="AG86" s="1" t="s">
        <v>13</v>
      </c>
      <c r="AH86" s="1">
        <v>1</v>
      </c>
      <c r="AJ86" s="1">
        <v>0.68614030000000004</v>
      </c>
      <c r="AK86" s="1">
        <v>3</v>
      </c>
      <c r="AL86" s="1">
        <v>0</v>
      </c>
      <c r="AM86" s="1">
        <v>0.5</v>
      </c>
      <c r="AN86" s="1">
        <v>0.66666669999999995</v>
      </c>
      <c r="AO86" s="1">
        <v>1</v>
      </c>
      <c r="AP86" s="1">
        <v>1.6612629999999999</v>
      </c>
      <c r="AQ86" s="1">
        <v>14.772410000000001</v>
      </c>
      <c r="AR86" s="1">
        <v>0.33495960000000002</v>
      </c>
      <c r="AS86" s="1">
        <v>2054</v>
      </c>
      <c r="AU86" s="1">
        <v>0.68614030000000004</v>
      </c>
      <c r="AV86" s="1">
        <v>0.67612000000000005</v>
      </c>
      <c r="AW86" s="1">
        <v>0.80273110000000003</v>
      </c>
      <c r="AX86" s="1">
        <v>1</v>
      </c>
    </row>
    <row r="87" spans="1:50" x14ac:dyDescent="0.15">
      <c r="A87" s="1" t="s">
        <v>12</v>
      </c>
      <c r="C87" s="1">
        <v>0.72955360000000002</v>
      </c>
      <c r="D87" s="1">
        <v>1</v>
      </c>
      <c r="E87" s="1">
        <v>0</v>
      </c>
      <c r="F87" s="1">
        <v>0.61052899999999999</v>
      </c>
      <c r="G87" s="1">
        <v>0.80417879999999997</v>
      </c>
      <c r="H87" s="1">
        <v>0.91068130000000003</v>
      </c>
      <c r="I87" s="1">
        <v>-1.190723</v>
      </c>
      <c r="J87" s="1">
        <v>3.6881189999999999</v>
      </c>
      <c r="K87" s="1">
        <v>0.23738770000000001</v>
      </c>
      <c r="L87" s="1">
        <v>1893</v>
      </c>
      <c r="N87" s="1">
        <v>0.53043739999999995</v>
      </c>
      <c r="O87" s="1">
        <v>0.97252780000000005</v>
      </c>
      <c r="P87" s="1">
        <v>0</v>
      </c>
      <c r="Q87" s="1">
        <v>0.37216110000000002</v>
      </c>
      <c r="R87" s="1">
        <v>0.55438989999999999</v>
      </c>
      <c r="S87" s="1">
        <v>0.71062789999999998</v>
      </c>
      <c r="T87" s="1">
        <v>-0.40124870000000001</v>
      </c>
      <c r="U87" s="1">
        <v>2.3358089999999998</v>
      </c>
      <c r="V87" s="1">
        <v>0.216416</v>
      </c>
      <c r="W87" s="1">
        <v>160</v>
      </c>
      <c r="Y87" s="1">
        <v>5.9359099999999998E-2</v>
      </c>
      <c r="Z87" s="1">
        <v>5.9359099999999998E-2</v>
      </c>
      <c r="AA87" s="1">
        <v>5.9359099999999998E-2</v>
      </c>
      <c r="AB87" s="1">
        <v>5.9359099999999998E-2</v>
      </c>
      <c r="AC87" s="1">
        <v>5.9359099999999998E-2</v>
      </c>
      <c r="AD87" s="1">
        <v>5.9359099999999998E-2</v>
      </c>
      <c r="AE87" s="1" t="s">
        <v>13</v>
      </c>
      <c r="AF87" s="1" t="s">
        <v>13</v>
      </c>
      <c r="AG87" s="1" t="s">
        <v>13</v>
      </c>
      <c r="AH87" s="1">
        <v>1</v>
      </c>
      <c r="AJ87" s="1">
        <v>0.71371680000000004</v>
      </c>
      <c r="AK87" s="1">
        <v>1</v>
      </c>
      <c r="AL87" s="1">
        <v>0</v>
      </c>
      <c r="AM87" s="1">
        <v>0.57826670000000002</v>
      </c>
      <c r="AN87" s="1">
        <v>0.78666579999999997</v>
      </c>
      <c r="AO87" s="1">
        <v>0.90162419999999999</v>
      </c>
      <c r="AP87" s="1">
        <v>-1.0662929999999999</v>
      </c>
      <c r="AQ87" s="1">
        <v>3.339486</v>
      </c>
      <c r="AR87" s="1">
        <v>0.24211299999999999</v>
      </c>
      <c r="AS87" s="1">
        <v>2054</v>
      </c>
      <c r="AU87" s="1">
        <v>0.71371680000000004</v>
      </c>
      <c r="AV87" s="1">
        <v>0.72955360000000002</v>
      </c>
      <c r="AW87" s="1">
        <v>0.53043739999999995</v>
      </c>
      <c r="AX87" s="1">
        <v>5.9359099999999998E-2</v>
      </c>
    </row>
    <row r="88" spans="1:50" x14ac:dyDescent="0.15">
      <c r="A88" s="1" t="s">
        <v>15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 t="s">
        <v>13</v>
      </c>
      <c r="J88" s="1" t="s">
        <v>13</v>
      </c>
      <c r="K88" s="1">
        <v>0</v>
      </c>
      <c r="L88" s="1">
        <v>1893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 t="s">
        <v>13</v>
      </c>
      <c r="U88" s="1" t="s">
        <v>13</v>
      </c>
      <c r="V88" s="1">
        <v>0</v>
      </c>
      <c r="W88" s="1">
        <v>160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</v>
      </c>
      <c r="AF88" s="1" t="s">
        <v>13</v>
      </c>
      <c r="AG88" s="1" t="s">
        <v>13</v>
      </c>
      <c r="AH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 t="s">
        <v>13</v>
      </c>
      <c r="AQ88" s="1" t="s">
        <v>13</v>
      </c>
      <c r="AR88" s="1">
        <v>0</v>
      </c>
      <c r="AS88" s="1">
        <v>2054</v>
      </c>
      <c r="AU88" s="1">
        <v>0</v>
      </c>
      <c r="AV88" s="1">
        <v>0</v>
      </c>
      <c r="AW88" s="1">
        <v>0</v>
      </c>
      <c r="AX88" s="1">
        <v>0</v>
      </c>
    </row>
    <row r="89" spans="1:50" x14ac:dyDescent="0.15">
      <c r="A89" s="1" t="s">
        <v>16</v>
      </c>
      <c r="C89" s="1">
        <v>54.397010000000002</v>
      </c>
      <c r="D89" s="1">
        <v>54.397010000000002</v>
      </c>
      <c r="E89" s="1">
        <v>54.397010000000002</v>
      </c>
      <c r="F89" s="1">
        <v>54.397010000000002</v>
      </c>
      <c r="G89" s="1">
        <v>54.397010000000002</v>
      </c>
      <c r="H89" s="1">
        <v>54.397010000000002</v>
      </c>
      <c r="I89" s="1" t="s">
        <v>13</v>
      </c>
      <c r="J89" s="1" t="s">
        <v>13</v>
      </c>
      <c r="K89" s="1">
        <v>0</v>
      </c>
      <c r="L89" s="1">
        <v>1893</v>
      </c>
      <c r="N89" s="1">
        <v>54.397010000000002</v>
      </c>
      <c r="O89" s="1">
        <v>54.397010000000002</v>
      </c>
      <c r="P89" s="1">
        <v>54.397010000000002</v>
      </c>
      <c r="Q89" s="1">
        <v>54.397010000000002</v>
      </c>
      <c r="R89" s="1">
        <v>54.397010000000002</v>
      </c>
      <c r="S89" s="1">
        <v>54.397010000000002</v>
      </c>
      <c r="T89" s="1" t="s">
        <v>13</v>
      </c>
      <c r="U89" s="1" t="s">
        <v>13</v>
      </c>
      <c r="V89" s="1">
        <v>0</v>
      </c>
      <c r="W89" s="1">
        <v>160</v>
      </c>
      <c r="Y89" s="1">
        <v>54.397010000000002</v>
      </c>
      <c r="Z89" s="1">
        <v>54.397010000000002</v>
      </c>
      <c r="AA89" s="1">
        <v>54.397010000000002</v>
      </c>
      <c r="AB89" s="1">
        <v>54.397010000000002</v>
      </c>
      <c r="AC89" s="1">
        <v>54.397010000000002</v>
      </c>
      <c r="AD89" s="1">
        <v>54.397010000000002</v>
      </c>
      <c r="AE89" s="1" t="s">
        <v>13</v>
      </c>
      <c r="AF89" s="1" t="s">
        <v>13</v>
      </c>
      <c r="AG89" s="1" t="s">
        <v>13</v>
      </c>
      <c r="AH89" s="1">
        <v>1</v>
      </c>
      <c r="AJ89" s="1">
        <v>54.397010000000002</v>
      </c>
      <c r="AK89" s="1">
        <v>54.397010000000002</v>
      </c>
      <c r="AL89" s="1">
        <v>54.397010000000002</v>
      </c>
      <c r="AM89" s="1">
        <v>54.397010000000002</v>
      </c>
      <c r="AN89" s="1">
        <v>54.397010000000002</v>
      </c>
      <c r="AO89" s="1">
        <v>54.397010000000002</v>
      </c>
      <c r="AP89" s="1" t="s">
        <v>13</v>
      </c>
      <c r="AQ89" s="1" t="s">
        <v>13</v>
      </c>
      <c r="AR89" s="1">
        <v>0</v>
      </c>
      <c r="AS89" s="1">
        <v>2054</v>
      </c>
      <c r="AU89" s="1">
        <v>54.397010000000002</v>
      </c>
      <c r="AV89" s="1">
        <v>54.397010000000002</v>
      </c>
      <c r="AW89" s="1">
        <v>54.397010000000002</v>
      </c>
      <c r="AX89" s="1">
        <v>54.397010000000002</v>
      </c>
    </row>
    <row r="90" spans="1:50" x14ac:dyDescent="0.15">
      <c r="A90" s="1" t="s">
        <v>17</v>
      </c>
      <c r="C90" s="1">
        <v>6.9759169999999999</v>
      </c>
      <c r="D90" s="1">
        <v>6.9759169999999999</v>
      </c>
      <c r="E90" s="1">
        <v>6.9759169999999999</v>
      </c>
      <c r="F90" s="1">
        <v>6.9759169999999999</v>
      </c>
      <c r="G90" s="1">
        <v>6.9759169999999999</v>
      </c>
      <c r="H90" s="1">
        <v>6.9759169999999999</v>
      </c>
      <c r="I90" s="1" t="s">
        <v>13</v>
      </c>
      <c r="J90" s="1" t="s">
        <v>13</v>
      </c>
      <c r="K90" s="1">
        <v>0</v>
      </c>
      <c r="L90" s="1">
        <v>1893</v>
      </c>
      <c r="N90" s="1">
        <v>6.9759169999999999</v>
      </c>
      <c r="O90" s="1">
        <v>6.9759169999999999</v>
      </c>
      <c r="P90" s="1">
        <v>6.9759169999999999</v>
      </c>
      <c r="Q90" s="1">
        <v>6.9759169999999999</v>
      </c>
      <c r="R90" s="1">
        <v>6.9759169999999999</v>
      </c>
      <c r="S90" s="1">
        <v>6.9759169999999999</v>
      </c>
      <c r="T90" s="1" t="s">
        <v>13</v>
      </c>
      <c r="U90" s="1" t="s">
        <v>13</v>
      </c>
      <c r="V90" s="1">
        <v>0</v>
      </c>
      <c r="W90" s="1">
        <v>160</v>
      </c>
      <c r="Y90" s="1">
        <v>6.9759169999999999</v>
      </c>
      <c r="Z90" s="1">
        <v>6.9759169999999999</v>
      </c>
      <c r="AA90" s="1">
        <v>6.9759169999999999</v>
      </c>
      <c r="AB90" s="1">
        <v>6.9759169999999999</v>
      </c>
      <c r="AC90" s="1">
        <v>6.9759169999999999</v>
      </c>
      <c r="AD90" s="1">
        <v>6.9759169999999999</v>
      </c>
      <c r="AE90" s="1" t="s">
        <v>13</v>
      </c>
      <c r="AF90" s="1" t="s">
        <v>13</v>
      </c>
      <c r="AG90" s="1" t="s">
        <v>13</v>
      </c>
      <c r="AH90" s="1">
        <v>1</v>
      </c>
      <c r="AJ90" s="1">
        <v>6.9759169999999999</v>
      </c>
      <c r="AK90" s="1">
        <v>6.9759169999999999</v>
      </c>
      <c r="AL90" s="1">
        <v>6.9759169999999999</v>
      </c>
      <c r="AM90" s="1">
        <v>6.9759169999999999</v>
      </c>
      <c r="AN90" s="1">
        <v>6.9759169999999999</v>
      </c>
      <c r="AO90" s="1">
        <v>6.9759169999999999</v>
      </c>
      <c r="AP90" s="1" t="s">
        <v>13</v>
      </c>
      <c r="AQ90" s="1" t="s">
        <v>13</v>
      </c>
      <c r="AR90" s="1">
        <v>0</v>
      </c>
      <c r="AS90" s="1">
        <v>2054</v>
      </c>
      <c r="AU90" s="1">
        <v>6.9759169999999999</v>
      </c>
      <c r="AV90" s="1">
        <v>6.9759169999999999</v>
      </c>
      <c r="AW90" s="1">
        <v>6.9759169999999999</v>
      </c>
      <c r="AX90" s="1">
        <v>6.9759169999999999</v>
      </c>
    </row>
    <row r="91" spans="1:50" x14ac:dyDescent="0.15">
      <c r="A91" s="1" t="s">
        <v>18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 t="s">
        <v>13</v>
      </c>
      <c r="J91" s="1" t="s">
        <v>13</v>
      </c>
      <c r="K91" s="1">
        <v>0</v>
      </c>
      <c r="L91" s="1">
        <v>1893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 t="s">
        <v>13</v>
      </c>
      <c r="U91" s="1" t="s">
        <v>13</v>
      </c>
      <c r="V91" s="1">
        <v>0</v>
      </c>
      <c r="W91" s="1">
        <v>160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</v>
      </c>
      <c r="AF91" s="1" t="s">
        <v>13</v>
      </c>
      <c r="AG91" s="1" t="s">
        <v>13</v>
      </c>
      <c r="AH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 t="s">
        <v>13</v>
      </c>
      <c r="AQ91" s="1" t="s">
        <v>13</v>
      </c>
      <c r="AR91" s="1">
        <v>0</v>
      </c>
      <c r="AS91" s="1">
        <v>2054</v>
      </c>
      <c r="AU91" s="1">
        <v>0</v>
      </c>
      <c r="AV91" s="1">
        <v>0</v>
      </c>
      <c r="AW91" s="1">
        <v>0</v>
      </c>
      <c r="AX91" s="1">
        <v>0</v>
      </c>
    </row>
    <row r="92" spans="1:50" x14ac:dyDescent="0.15">
      <c r="A92" s="1" t="s">
        <v>19</v>
      </c>
      <c r="C92" s="1">
        <v>4</v>
      </c>
      <c r="D92" s="1">
        <v>4</v>
      </c>
      <c r="E92" s="1">
        <v>4</v>
      </c>
      <c r="F92" s="1">
        <v>4</v>
      </c>
      <c r="G92" s="1">
        <v>4</v>
      </c>
      <c r="H92" s="1">
        <v>4</v>
      </c>
      <c r="I92" s="1" t="s">
        <v>13</v>
      </c>
      <c r="J92" s="1" t="s">
        <v>13</v>
      </c>
      <c r="K92" s="1">
        <v>0</v>
      </c>
      <c r="L92" s="1">
        <v>1893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 t="s">
        <v>13</v>
      </c>
      <c r="U92" s="1" t="s">
        <v>13</v>
      </c>
      <c r="V92" s="1">
        <v>0</v>
      </c>
      <c r="W92" s="1">
        <v>160</v>
      </c>
      <c r="Y92" s="1">
        <v>4</v>
      </c>
      <c r="Z92" s="1">
        <v>4</v>
      </c>
      <c r="AA92" s="1">
        <v>4</v>
      </c>
      <c r="AB92" s="1">
        <v>4</v>
      </c>
      <c r="AC92" s="1">
        <v>4</v>
      </c>
      <c r="AD92" s="1">
        <v>4</v>
      </c>
      <c r="AE92" s="1" t="s">
        <v>13</v>
      </c>
      <c r="AF92" s="1" t="s">
        <v>13</v>
      </c>
      <c r="AG92" s="1" t="s">
        <v>13</v>
      </c>
      <c r="AH92" s="1">
        <v>1</v>
      </c>
      <c r="AJ92" s="1">
        <v>4</v>
      </c>
      <c r="AK92" s="1">
        <v>4</v>
      </c>
      <c r="AL92" s="1">
        <v>4</v>
      </c>
      <c r="AM92" s="1">
        <v>4</v>
      </c>
      <c r="AN92" s="1">
        <v>4</v>
      </c>
      <c r="AO92" s="1">
        <v>4</v>
      </c>
      <c r="AP92" s="1" t="s">
        <v>13</v>
      </c>
      <c r="AQ92" s="1" t="s">
        <v>13</v>
      </c>
      <c r="AR92" s="1">
        <v>0</v>
      </c>
      <c r="AS92" s="1">
        <v>2054</v>
      </c>
      <c r="AU92" s="1">
        <v>4</v>
      </c>
      <c r="AV92" s="1">
        <v>4</v>
      </c>
      <c r="AW92" s="1">
        <v>4</v>
      </c>
      <c r="AX92" s="1">
        <v>4</v>
      </c>
    </row>
    <row r="93" spans="1:50" x14ac:dyDescent="0.15">
      <c r="A93" s="1" t="s">
        <v>20</v>
      </c>
      <c r="C93" s="1">
        <v>0.21341789999999999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1.398916</v>
      </c>
      <c r="J93" s="1">
        <v>2.9569670000000001</v>
      </c>
      <c r="K93" s="1">
        <v>0.40982849999999998</v>
      </c>
      <c r="L93" s="1">
        <v>1893</v>
      </c>
      <c r="N93" s="1">
        <v>0.21249999999999999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1.4056040000000001</v>
      </c>
      <c r="U93" s="1">
        <v>2.975724</v>
      </c>
      <c r="V93" s="1">
        <v>0.41036109999999998</v>
      </c>
      <c r="W93" s="1">
        <v>160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</v>
      </c>
      <c r="AF93" s="1" t="s">
        <v>13</v>
      </c>
      <c r="AG93" s="1" t="s">
        <v>13</v>
      </c>
      <c r="AH93" s="1">
        <v>1</v>
      </c>
      <c r="AJ93" s="1">
        <v>0.2132425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1.4001920000000001</v>
      </c>
      <c r="AQ93" s="1">
        <v>2.960537</v>
      </c>
      <c r="AR93" s="1">
        <v>0.40969719999999998</v>
      </c>
      <c r="AS93" s="1">
        <v>2054</v>
      </c>
      <c r="AU93" s="1">
        <v>0.2132425</v>
      </c>
      <c r="AV93" s="1">
        <v>0.21341789999999999</v>
      </c>
      <c r="AW93" s="1">
        <v>0.21249999999999999</v>
      </c>
      <c r="AX93" s="1">
        <v>0</v>
      </c>
    </row>
    <row r="95" spans="1:50" x14ac:dyDescent="0.15">
      <c r="A95" s="63" t="s">
        <v>111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spans="1:50" x14ac:dyDescent="0.15">
      <c r="A96" s="64" t="s">
        <v>108</v>
      </c>
      <c r="B96" s="2"/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>
        <v>3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14</v>
      </c>
      <c r="AK96" s="2"/>
      <c r="AL96" s="2"/>
      <c r="AM96" s="2"/>
      <c r="AN96" s="2"/>
      <c r="AO96" s="2"/>
      <c r="AP96" s="2"/>
      <c r="AQ96" s="2"/>
      <c r="AR96" s="2"/>
      <c r="AS96" s="2"/>
    </row>
    <row r="97" spans="1:50" x14ac:dyDescent="0.15">
      <c r="A97" s="65"/>
      <c r="B97" s="5"/>
      <c r="C97" s="5" t="s">
        <v>21</v>
      </c>
      <c r="D97" s="5" t="s">
        <v>22</v>
      </c>
      <c r="E97" s="5" t="s">
        <v>23</v>
      </c>
      <c r="F97" s="5" t="s">
        <v>24</v>
      </c>
      <c r="G97" s="5" t="s">
        <v>25</v>
      </c>
      <c r="H97" s="5" t="s">
        <v>26</v>
      </c>
      <c r="I97" s="5" t="s">
        <v>27</v>
      </c>
      <c r="J97" s="5" t="s">
        <v>28</v>
      </c>
      <c r="K97" s="5" t="s">
        <v>29</v>
      </c>
      <c r="L97" s="5" t="s">
        <v>30</v>
      </c>
      <c r="M97" s="5"/>
      <c r="N97" s="5" t="s">
        <v>21</v>
      </c>
      <c r="O97" s="5" t="s">
        <v>22</v>
      </c>
      <c r="P97" s="5" t="s">
        <v>23</v>
      </c>
      <c r="Q97" s="5" t="s">
        <v>24</v>
      </c>
      <c r="R97" s="5" t="s">
        <v>25</v>
      </c>
      <c r="S97" s="5" t="s">
        <v>26</v>
      </c>
      <c r="T97" s="5" t="s">
        <v>27</v>
      </c>
      <c r="U97" s="5" t="s">
        <v>28</v>
      </c>
      <c r="V97" s="5" t="s">
        <v>29</v>
      </c>
      <c r="W97" s="5" t="s">
        <v>30</v>
      </c>
      <c r="X97" s="5"/>
      <c r="Y97" s="5" t="s">
        <v>21</v>
      </c>
      <c r="Z97" s="5" t="s">
        <v>22</v>
      </c>
      <c r="AA97" s="5" t="s">
        <v>23</v>
      </c>
      <c r="AB97" s="5" t="s">
        <v>24</v>
      </c>
      <c r="AC97" s="5" t="s">
        <v>25</v>
      </c>
      <c r="AD97" s="5" t="s">
        <v>26</v>
      </c>
      <c r="AE97" s="5" t="s">
        <v>27</v>
      </c>
      <c r="AF97" s="5" t="s">
        <v>28</v>
      </c>
      <c r="AG97" s="5" t="s">
        <v>29</v>
      </c>
      <c r="AH97" s="5" t="s">
        <v>30</v>
      </c>
      <c r="AI97" s="5"/>
      <c r="AJ97" s="5" t="s">
        <v>21</v>
      </c>
      <c r="AK97" s="5" t="s">
        <v>22</v>
      </c>
      <c r="AL97" s="5" t="s">
        <v>23</v>
      </c>
      <c r="AM97" s="5" t="s">
        <v>24</v>
      </c>
      <c r="AN97" s="5" t="s">
        <v>25</v>
      </c>
      <c r="AO97" s="5" t="s">
        <v>26</v>
      </c>
      <c r="AP97" s="5" t="s">
        <v>27</v>
      </c>
      <c r="AQ97" s="5" t="s">
        <v>28</v>
      </c>
      <c r="AR97" s="5" t="s">
        <v>29</v>
      </c>
      <c r="AS97" s="5" t="s">
        <v>30</v>
      </c>
    </row>
    <row r="98" spans="1:50" x14ac:dyDescent="0.15">
      <c r="A98" s="3" t="s">
        <v>0</v>
      </c>
      <c r="B98" s="3"/>
      <c r="C98" s="3">
        <v>438.9973</v>
      </c>
      <c r="D98" s="3">
        <v>562.5</v>
      </c>
      <c r="E98" s="3">
        <v>183.33330000000001</v>
      </c>
      <c r="F98" s="3">
        <v>395.83330000000001</v>
      </c>
      <c r="G98" s="3">
        <v>461.5385</v>
      </c>
      <c r="H98" s="3">
        <v>500</v>
      </c>
      <c r="I98" s="3">
        <v>-0.96290969999999998</v>
      </c>
      <c r="J98" s="3">
        <v>3.236116</v>
      </c>
      <c r="K98" s="3">
        <v>90.111949999999993</v>
      </c>
      <c r="L98" s="3">
        <v>1457</v>
      </c>
      <c r="M98" s="3"/>
      <c r="N98" s="3">
        <v>468.64089999999999</v>
      </c>
      <c r="O98" s="3">
        <v>560</v>
      </c>
      <c r="P98" s="3">
        <v>200</v>
      </c>
      <c r="Q98" s="3">
        <v>450</v>
      </c>
      <c r="R98" s="3">
        <v>477.5</v>
      </c>
      <c r="S98" s="3">
        <v>500</v>
      </c>
      <c r="T98" s="3">
        <v>-1.2830299999999999</v>
      </c>
      <c r="U98" s="3">
        <v>6.2146739999999996</v>
      </c>
      <c r="V98" s="3">
        <v>55.786560000000001</v>
      </c>
      <c r="W98" s="3">
        <v>159</v>
      </c>
      <c r="X98" s="3"/>
      <c r="Y98" s="3">
        <v>347.90879999999999</v>
      </c>
      <c r="Z98" s="3">
        <v>347.90879999999999</v>
      </c>
      <c r="AA98" s="3">
        <v>347.90879999999999</v>
      </c>
      <c r="AB98" s="3">
        <v>347.90879999999999</v>
      </c>
      <c r="AC98" s="3">
        <v>347.90879999999999</v>
      </c>
      <c r="AD98" s="3">
        <v>347.90879999999999</v>
      </c>
      <c r="AE98" s="3" t="s">
        <v>13</v>
      </c>
      <c r="AF98" s="3" t="s">
        <v>13</v>
      </c>
      <c r="AG98" s="3" t="s">
        <v>13</v>
      </c>
      <c r="AH98" s="3">
        <v>1</v>
      </c>
      <c r="AI98" s="3"/>
      <c r="AJ98" s="3">
        <v>441.85579999999999</v>
      </c>
      <c r="AK98" s="3">
        <v>562.5</v>
      </c>
      <c r="AL98" s="3">
        <v>183.33330000000001</v>
      </c>
      <c r="AM98" s="3">
        <v>400</v>
      </c>
      <c r="AN98" s="3">
        <v>466.66669999999999</v>
      </c>
      <c r="AO98" s="3">
        <v>500</v>
      </c>
      <c r="AP98" s="3">
        <v>-1.025555</v>
      </c>
      <c r="AQ98" s="3">
        <v>3.450615</v>
      </c>
      <c r="AR98" s="3">
        <v>87.771780000000007</v>
      </c>
      <c r="AS98" s="3">
        <v>1617</v>
      </c>
      <c r="AU98" s="3">
        <v>441.85579999999999</v>
      </c>
      <c r="AV98" s="3">
        <v>438.9973</v>
      </c>
      <c r="AW98" s="3">
        <v>468.64089999999999</v>
      </c>
      <c r="AX98" s="3">
        <v>347.90879999999999</v>
      </c>
    </row>
    <row r="99" spans="1:50" x14ac:dyDescent="0.15">
      <c r="A99" s="3" t="s">
        <v>1</v>
      </c>
      <c r="B99" s="3"/>
      <c r="C99" s="3">
        <v>3.567742</v>
      </c>
      <c r="D99" s="3">
        <v>9.9</v>
      </c>
      <c r="E99" s="3">
        <v>0.2</v>
      </c>
      <c r="F99" s="3">
        <v>1.6</v>
      </c>
      <c r="G99" s="3">
        <v>3</v>
      </c>
      <c r="H99" s="3">
        <v>5</v>
      </c>
      <c r="I99" s="3">
        <v>0.66040810000000005</v>
      </c>
      <c r="J99" s="3">
        <v>2.4069219999999998</v>
      </c>
      <c r="K99" s="3">
        <v>2.3068759999999999</v>
      </c>
      <c r="L99" s="3">
        <v>1457</v>
      </c>
      <c r="M99" s="3"/>
      <c r="N99" s="3">
        <v>13.742139999999999</v>
      </c>
      <c r="O99" s="3">
        <v>35.5</v>
      </c>
      <c r="P99" s="3">
        <v>10</v>
      </c>
      <c r="Q99" s="3">
        <v>10</v>
      </c>
      <c r="R99" s="3">
        <v>13</v>
      </c>
      <c r="S99" s="3">
        <v>15</v>
      </c>
      <c r="T99" s="3">
        <v>2.0407500000000001</v>
      </c>
      <c r="U99" s="3">
        <v>8.2458869999999997</v>
      </c>
      <c r="V99" s="3">
        <v>4.4415529999999999</v>
      </c>
      <c r="W99" s="3">
        <v>159</v>
      </c>
      <c r="X99" s="3"/>
      <c r="Y99" s="3">
        <v>78.900000000000006</v>
      </c>
      <c r="Z99" s="3">
        <v>78.900000000000006</v>
      </c>
      <c r="AA99" s="3">
        <v>78.900000000000006</v>
      </c>
      <c r="AB99" s="3">
        <v>78.900000000000006</v>
      </c>
      <c r="AC99" s="3">
        <v>78.900000000000006</v>
      </c>
      <c r="AD99" s="3">
        <v>78.900000000000006</v>
      </c>
      <c r="AE99" s="3" t="s">
        <v>13</v>
      </c>
      <c r="AF99" s="3" t="s">
        <v>13</v>
      </c>
      <c r="AG99" s="3" t="s">
        <v>13</v>
      </c>
      <c r="AH99" s="3">
        <v>1</v>
      </c>
      <c r="AI99" s="3"/>
      <c r="AJ99" s="3">
        <v>4.6147799999999997</v>
      </c>
      <c r="AK99" s="3">
        <v>78.900000000000006</v>
      </c>
      <c r="AL99" s="3">
        <v>0.2</v>
      </c>
      <c r="AM99" s="3">
        <v>1.8</v>
      </c>
      <c r="AN99" s="3">
        <v>3.5</v>
      </c>
      <c r="AO99" s="3">
        <v>6</v>
      </c>
      <c r="AP99" s="3">
        <v>4.5918809999999999</v>
      </c>
      <c r="AQ99" s="3">
        <v>57.620339999999999</v>
      </c>
      <c r="AR99" s="3">
        <v>4.3958630000000003</v>
      </c>
      <c r="AS99" s="3">
        <v>1617</v>
      </c>
      <c r="AU99" s="3">
        <v>4.6147799999999997</v>
      </c>
      <c r="AV99" s="3">
        <v>3.567742</v>
      </c>
      <c r="AW99" s="3">
        <v>13.742139999999999</v>
      </c>
      <c r="AX99" s="3">
        <v>78.900000000000006</v>
      </c>
    </row>
    <row r="100" spans="1:50" x14ac:dyDescent="0.15">
      <c r="A100" s="3" t="s">
        <v>2</v>
      </c>
      <c r="B100" s="3"/>
      <c r="C100" s="3">
        <v>10.262</v>
      </c>
      <c r="D100" s="3">
        <v>33.333329999999997</v>
      </c>
      <c r="E100" s="3">
        <v>1</v>
      </c>
      <c r="F100" s="3">
        <v>5</v>
      </c>
      <c r="G100" s="3">
        <v>8.5</v>
      </c>
      <c r="H100" s="3">
        <v>13.33333</v>
      </c>
      <c r="I100" s="3">
        <v>1.3216060000000001</v>
      </c>
      <c r="J100" s="3">
        <v>4.3029789999999997</v>
      </c>
      <c r="K100" s="3">
        <v>7.5226499999999996</v>
      </c>
      <c r="L100" s="3">
        <v>1457</v>
      </c>
      <c r="M100" s="3"/>
      <c r="N100" s="3">
        <v>5.8283100000000001</v>
      </c>
      <c r="O100" s="3">
        <v>31.547619999999998</v>
      </c>
      <c r="P100" s="3">
        <v>1</v>
      </c>
      <c r="Q100" s="3">
        <v>2.7272729999999998</v>
      </c>
      <c r="R100" s="3">
        <v>5</v>
      </c>
      <c r="S100" s="3">
        <v>10</v>
      </c>
      <c r="T100" s="3">
        <v>1.8845970000000001</v>
      </c>
      <c r="U100" s="3">
        <v>11.81254</v>
      </c>
      <c r="V100" s="3">
        <v>4.0257550000000002</v>
      </c>
      <c r="W100" s="3">
        <v>159</v>
      </c>
      <c r="X100" s="3"/>
      <c r="Y100" s="3">
        <v>4.9429660000000002</v>
      </c>
      <c r="Z100" s="3">
        <v>4.9429660000000002</v>
      </c>
      <c r="AA100" s="3">
        <v>4.9429660000000002</v>
      </c>
      <c r="AB100" s="3">
        <v>4.9429660000000002</v>
      </c>
      <c r="AC100" s="3">
        <v>4.9429660000000002</v>
      </c>
      <c r="AD100" s="3">
        <v>4.9429660000000002</v>
      </c>
      <c r="AE100" s="3" t="s">
        <v>13</v>
      </c>
      <c r="AF100" s="3" t="s">
        <v>13</v>
      </c>
      <c r="AG100" s="3" t="s">
        <v>13</v>
      </c>
      <c r="AH100" s="3">
        <v>1</v>
      </c>
      <c r="AI100" s="3"/>
      <c r="AJ100" s="3">
        <v>9.8227410000000006</v>
      </c>
      <c r="AK100" s="3">
        <v>33.333329999999997</v>
      </c>
      <c r="AL100" s="3">
        <v>1</v>
      </c>
      <c r="AM100" s="3">
        <v>4.6666670000000003</v>
      </c>
      <c r="AN100" s="3">
        <v>8.125</v>
      </c>
      <c r="AO100" s="3">
        <v>12.5</v>
      </c>
      <c r="AP100" s="3">
        <v>1.4004529999999999</v>
      </c>
      <c r="AQ100" s="3">
        <v>4.6250309999999999</v>
      </c>
      <c r="AR100" s="3">
        <v>7.3709160000000002</v>
      </c>
      <c r="AS100" s="3">
        <v>1617</v>
      </c>
      <c r="AU100" s="3">
        <v>9.8227410000000006</v>
      </c>
      <c r="AV100" s="3">
        <v>10.262</v>
      </c>
      <c r="AW100" s="3">
        <v>5.8283100000000001</v>
      </c>
      <c r="AX100" s="3">
        <v>4.9429660000000002</v>
      </c>
    </row>
    <row r="101" spans="1:50" x14ac:dyDescent="0.15">
      <c r="A101" s="3" t="s">
        <v>3</v>
      </c>
      <c r="B101" s="3"/>
      <c r="C101" s="3">
        <v>10.25999</v>
      </c>
      <c r="D101" s="3">
        <v>33.334330000000001</v>
      </c>
      <c r="E101" s="3">
        <v>1.0009999999999999</v>
      </c>
      <c r="F101" s="3">
        <v>5.0010000000000003</v>
      </c>
      <c r="G101" s="3">
        <v>8.5009999999999994</v>
      </c>
      <c r="H101" s="3">
        <v>13.33433</v>
      </c>
      <c r="I101" s="3">
        <v>1.321315</v>
      </c>
      <c r="J101" s="3">
        <v>4.3026629999999999</v>
      </c>
      <c r="K101" s="3">
        <v>7.5240320000000001</v>
      </c>
      <c r="L101" s="3">
        <v>1457</v>
      </c>
      <c r="M101" s="3"/>
      <c r="N101" s="3">
        <v>5.8045939999999998</v>
      </c>
      <c r="O101" s="3">
        <v>31.54862</v>
      </c>
      <c r="P101" s="3">
        <v>1.0009999999999999</v>
      </c>
      <c r="Q101" s="3">
        <v>2.7282730000000002</v>
      </c>
      <c r="R101" s="3">
        <v>4.7282719999999996</v>
      </c>
      <c r="S101" s="3">
        <v>10.000999999999999</v>
      </c>
      <c r="T101" s="3">
        <v>1.8804449999999999</v>
      </c>
      <c r="U101" s="3">
        <v>11.725149999999999</v>
      </c>
      <c r="V101" s="3">
        <v>4.0377320000000001</v>
      </c>
      <c r="W101" s="3">
        <v>159</v>
      </c>
      <c r="X101" s="3"/>
      <c r="Y101" s="3">
        <v>3.3596819999999998</v>
      </c>
      <c r="Z101" s="3">
        <v>3.3596819999999998</v>
      </c>
      <c r="AA101" s="3">
        <v>3.3596819999999998</v>
      </c>
      <c r="AB101" s="3">
        <v>3.3596819999999998</v>
      </c>
      <c r="AC101" s="3">
        <v>3.3596819999999998</v>
      </c>
      <c r="AD101" s="3">
        <v>3.3596819999999998</v>
      </c>
      <c r="AE101" s="3" t="s">
        <v>13</v>
      </c>
      <c r="AF101" s="3" t="s">
        <v>13</v>
      </c>
      <c r="AG101" s="3" t="s">
        <v>13</v>
      </c>
      <c r="AH101" s="3">
        <v>1</v>
      </c>
      <c r="AI101" s="3"/>
      <c r="AJ101" s="3">
        <v>9.8176179999999995</v>
      </c>
      <c r="AK101" s="3">
        <v>33.334330000000001</v>
      </c>
      <c r="AL101" s="3">
        <v>1.0009999999999999</v>
      </c>
      <c r="AM101" s="3">
        <v>4.6521629999999998</v>
      </c>
      <c r="AN101" s="3">
        <v>8.1259999999999994</v>
      </c>
      <c r="AO101" s="3">
        <v>12.500999999999999</v>
      </c>
      <c r="AP101" s="3">
        <v>1.3991899999999999</v>
      </c>
      <c r="AQ101" s="3">
        <v>4.6216590000000002</v>
      </c>
      <c r="AR101" s="3">
        <v>7.3747400000000001</v>
      </c>
      <c r="AS101" s="3">
        <v>1617</v>
      </c>
      <c r="AU101" s="3">
        <v>9.8176179999999995</v>
      </c>
      <c r="AV101" s="3">
        <v>10.25999</v>
      </c>
      <c r="AW101" s="3">
        <v>5.8045939999999998</v>
      </c>
      <c r="AX101" s="3">
        <v>3.3596819999999998</v>
      </c>
    </row>
    <row r="102" spans="1:50" x14ac:dyDescent="0.15">
      <c r="A102" s="3" t="s">
        <v>4</v>
      </c>
      <c r="B102" s="3"/>
      <c r="C102" s="3">
        <v>4.0105000000000002E-3</v>
      </c>
      <c r="D102" s="3">
        <v>2.3086920000000002</v>
      </c>
      <c r="E102" s="3">
        <v>1E-3</v>
      </c>
      <c r="F102" s="3">
        <v>1E-3</v>
      </c>
      <c r="G102" s="3">
        <v>1E-3</v>
      </c>
      <c r="H102" s="3">
        <v>1E-3</v>
      </c>
      <c r="I102" s="3">
        <v>28.18468</v>
      </c>
      <c r="J102" s="3">
        <v>858.12070000000006</v>
      </c>
      <c r="K102" s="3">
        <v>7.0410899999999998E-2</v>
      </c>
      <c r="L102" s="3">
        <v>1457</v>
      </c>
      <c r="M102" s="3"/>
      <c r="N102" s="3">
        <v>2.5716300000000001E-2</v>
      </c>
      <c r="O102" s="3">
        <v>2.0009999999999999</v>
      </c>
      <c r="P102" s="3">
        <v>1E-3</v>
      </c>
      <c r="Q102" s="3">
        <v>1E-3</v>
      </c>
      <c r="R102" s="3">
        <v>1E-3</v>
      </c>
      <c r="S102" s="3">
        <v>1E-3</v>
      </c>
      <c r="T102" s="3">
        <v>9.481484</v>
      </c>
      <c r="U102" s="3">
        <v>101.7323</v>
      </c>
      <c r="V102" s="3">
        <v>0.17660139999999999</v>
      </c>
      <c r="W102" s="3">
        <v>159</v>
      </c>
      <c r="X102" s="3"/>
      <c r="Y102" s="3">
        <v>1.5852839999999999</v>
      </c>
      <c r="Z102" s="3">
        <v>1.5852839999999999</v>
      </c>
      <c r="AA102" s="3">
        <v>1.5852839999999999</v>
      </c>
      <c r="AB102" s="3">
        <v>1.5852839999999999</v>
      </c>
      <c r="AC102" s="3">
        <v>1.5852839999999999</v>
      </c>
      <c r="AD102" s="3">
        <v>1.5852839999999999</v>
      </c>
      <c r="AE102" s="3" t="s">
        <v>13</v>
      </c>
      <c r="AF102" s="3" t="s">
        <v>13</v>
      </c>
      <c r="AG102" s="3" t="s">
        <v>13</v>
      </c>
      <c r="AH102" s="3">
        <v>1</v>
      </c>
      <c r="AI102" s="3"/>
      <c r="AJ102" s="3">
        <v>7.1227E-3</v>
      </c>
      <c r="AK102" s="3">
        <v>2.3086920000000002</v>
      </c>
      <c r="AL102" s="3">
        <v>1E-3</v>
      </c>
      <c r="AM102" s="3">
        <v>1E-3</v>
      </c>
      <c r="AN102" s="3">
        <v>1E-3</v>
      </c>
      <c r="AO102" s="3">
        <v>1E-3</v>
      </c>
      <c r="AP102" s="3">
        <v>19.02732</v>
      </c>
      <c r="AQ102" s="3">
        <v>395.32810000000001</v>
      </c>
      <c r="AR102" s="3">
        <v>9.5394599999999996E-2</v>
      </c>
      <c r="AS102" s="3">
        <v>1617</v>
      </c>
      <c r="AU102" s="3">
        <v>7.1227E-3</v>
      </c>
      <c r="AV102" s="3">
        <v>4.0105000000000002E-3</v>
      </c>
      <c r="AW102" s="3">
        <v>2.5716300000000001E-2</v>
      </c>
      <c r="AX102" s="3">
        <v>1.5852839999999999</v>
      </c>
    </row>
    <row r="103" spans="1:50" x14ac:dyDescent="0.15">
      <c r="A103" s="3" t="s">
        <v>5</v>
      </c>
      <c r="B103" s="3"/>
      <c r="C103" s="3">
        <v>174.40450000000001</v>
      </c>
      <c r="D103" s="3">
        <v>345.00099999999998</v>
      </c>
      <c r="E103" s="3">
        <v>62.500999999999998</v>
      </c>
      <c r="F103" s="3">
        <v>138.126</v>
      </c>
      <c r="G103" s="3">
        <v>166.6677</v>
      </c>
      <c r="H103" s="3">
        <v>202.501</v>
      </c>
      <c r="I103" s="3">
        <v>0.73578560000000004</v>
      </c>
      <c r="J103" s="3">
        <v>3.62405</v>
      </c>
      <c r="K103" s="3">
        <v>54.272399999999998</v>
      </c>
      <c r="L103" s="3">
        <v>1457</v>
      </c>
      <c r="M103" s="3"/>
      <c r="N103" s="3">
        <v>166.03219999999999</v>
      </c>
      <c r="O103" s="3">
        <v>252.30869999999999</v>
      </c>
      <c r="P103" s="3">
        <v>81.667659999999998</v>
      </c>
      <c r="Q103" s="3">
        <v>150.001</v>
      </c>
      <c r="R103" s="3">
        <v>167.6677</v>
      </c>
      <c r="S103" s="3">
        <v>183.94220000000001</v>
      </c>
      <c r="T103" s="3">
        <v>0.27742840000000002</v>
      </c>
      <c r="U103" s="3">
        <v>3.4050479999999999</v>
      </c>
      <c r="V103" s="3">
        <v>30.241520000000001</v>
      </c>
      <c r="W103" s="3">
        <v>159</v>
      </c>
      <c r="X103" s="3"/>
      <c r="Y103" s="3">
        <v>152.5992</v>
      </c>
      <c r="Z103" s="3">
        <v>152.5992</v>
      </c>
      <c r="AA103" s="3">
        <v>152.5992</v>
      </c>
      <c r="AB103" s="3">
        <v>152.5992</v>
      </c>
      <c r="AC103" s="3">
        <v>152.5992</v>
      </c>
      <c r="AD103" s="3">
        <v>152.5992</v>
      </c>
      <c r="AE103" s="3" t="s">
        <v>13</v>
      </c>
      <c r="AF103" s="3" t="s">
        <v>13</v>
      </c>
      <c r="AG103" s="3" t="s">
        <v>13</v>
      </c>
      <c r="AH103" s="3">
        <v>1</v>
      </c>
      <c r="AI103" s="3"/>
      <c r="AJ103" s="3">
        <v>173.5677</v>
      </c>
      <c r="AK103" s="3">
        <v>345.00099999999998</v>
      </c>
      <c r="AL103" s="3">
        <v>62.500999999999998</v>
      </c>
      <c r="AM103" s="3">
        <v>140.001</v>
      </c>
      <c r="AN103" s="3">
        <v>166.6677</v>
      </c>
      <c r="AO103" s="3">
        <v>200.001</v>
      </c>
      <c r="AP103" s="3">
        <v>0.77198679999999997</v>
      </c>
      <c r="AQ103" s="3">
        <v>3.8324729999999998</v>
      </c>
      <c r="AR103" s="3">
        <v>52.438229999999997</v>
      </c>
      <c r="AS103" s="3">
        <v>1617</v>
      </c>
      <c r="AU103" s="3">
        <v>173.5677</v>
      </c>
      <c r="AV103" s="3">
        <v>174.40450000000001</v>
      </c>
      <c r="AW103" s="3">
        <v>166.03219999999999</v>
      </c>
      <c r="AX103" s="3">
        <v>152.5992</v>
      </c>
    </row>
    <row r="104" spans="1:50" x14ac:dyDescent="0.15">
      <c r="A104" s="3" t="s">
        <v>6</v>
      </c>
      <c r="B104" s="3"/>
      <c r="C104" s="3">
        <v>139.83500000000001</v>
      </c>
      <c r="D104" s="3">
        <v>306.25099999999998</v>
      </c>
      <c r="E104" s="3">
        <v>1E-3</v>
      </c>
      <c r="F104" s="3">
        <v>100.001</v>
      </c>
      <c r="G104" s="3">
        <v>142.85820000000001</v>
      </c>
      <c r="H104" s="3">
        <v>173.33430000000001</v>
      </c>
      <c r="I104" s="3">
        <v>0.27124690000000001</v>
      </c>
      <c r="J104" s="3">
        <v>3.0245109999999999</v>
      </c>
      <c r="K104" s="3">
        <v>66.097939999999994</v>
      </c>
      <c r="L104" s="3">
        <v>1457</v>
      </c>
      <c r="M104" s="3"/>
      <c r="N104" s="3">
        <v>151.2561</v>
      </c>
      <c r="O104" s="3">
        <v>243.33430000000001</v>
      </c>
      <c r="P104" s="3">
        <v>39.21669</v>
      </c>
      <c r="Q104" s="3">
        <v>131.8192</v>
      </c>
      <c r="R104" s="3">
        <v>150.001</v>
      </c>
      <c r="S104" s="3">
        <v>172.1063</v>
      </c>
      <c r="T104" s="3">
        <v>-0.27678760000000002</v>
      </c>
      <c r="U104" s="3">
        <v>3.188904</v>
      </c>
      <c r="V104" s="3">
        <v>40.160820000000001</v>
      </c>
      <c r="W104" s="3">
        <v>159</v>
      </c>
      <c r="X104" s="3"/>
      <c r="Y104" s="3">
        <v>105.1974</v>
      </c>
      <c r="Z104" s="3">
        <v>105.1974</v>
      </c>
      <c r="AA104" s="3">
        <v>105.1974</v>
      </c>
      <c r="AB104" s="3">
        <v>105.1974</v>
      </c>
      <c r="AC104" s="3">
        <v>105.1974</v>
      </c>
      <c r="AD104" s="3">
        <v>105.1974</v>
      </c>
      <c r="AE104" s="3" t="s">
        <v>13</v>
      </c>
      <c r="AF104" s="3" t="s">
        <v>13</v>
      </c>
      <c r="AG104" s="3" t="s">
        <v>13</v>
      </c>
      <c r="AH104" s="3">
        <v>1</v>
      </c>
      <c r="AI104" s="3"/>
      <c r="AJ104" s="3">
        <v>140.9366</v>
      </c>
      <c r="AK104" s="3">
        <v>306.25099999999998</v>
      </c>
      <c r="AL104" s="3">
        <v>1E-3</v>
      </c>
      <c r="AM104" s="3">
        <v>100.001</v>
      </c>
      <c r="AN104" s="3">
        <v>145.001</v>
      </c>
      <c r="AO104" s="3">
        <v>173.0779</v>
      </c>
      <c r="AP104" s="3">
        <v>0.2309493</v>
      </c>
      <c r="AQ104" s="3">
        <v>3.1172930000000001</v>
      </c>
      <c r="AR104" s="3">
        <v>64.081419999999994</v>
      </c>
      <c r="AS104" s="3">
        <v>1617</v>
      </c>
      <c r="AU104" s="3">
        <v>140.9366</v>
      </c>
      <c r="AV104" s="3">
        <v>139.83500000000001</v>
      </c>
      <c r="AW104" s="3">
        <v>151.2561</v>
      </c>
      <c r="AX104" s="3">
        <v>105.1974</v>
      </c>
    </row>
    <row r="105" spans="1:50" x14ac:dyDescent="0.15">
      <c r="A105" s="3" t="s">
        <v>7</v>
      </c>
      <c r="B105" s="3"/>
      <c r="C105" s="3">
        <v>119.2722</v>
      </c>
      <c r="D105" s="3">
        <v>200.001</v>
      </c>
      <c r="E105" s="3">
        <v>50.000999999999998</v>
      </c>
      <c r="F105" s="3">
        <v>78.334339999999997</v>
      </c>
      <c r="G105" s="3">
        <v>113.3343</v>
      </c>
      <c r="H105" s="3">
        <v>157.80099999999999</v>
      </c>
      <c r="I105" s="3">
        <v>0.29043459999999999</v>
      </c>
      <c r="J105" s="3">
        <v>1.8977550000000001</v>
      </c>
      <c r="K105" s="3">
        <v>48.377409999999998</v>
      </c>
      <c r="L105" s="3">
        <v>1457</v>
      </c>
      <c r="M105" s="3"/>
      <c r="N105" s="3">
        <v>121.3956</v>
      </c>
      <c r="O105" s="3">
        <v>200.001</v>
      </c>
      <c r="P105" s="3">
        <v>50.000999999999998</v>
      </c>
      <c r="Q105" s="3">
        <v>87.001000000000005</v>
      </c>
      <c r="R105" s="3">
        <v>116.3646</v>
      </c>
      <c r="S105" s="3">
        <v>144.601</v>
      </c>
      <c r="T105" s="3">
        <v>0.57498020000000005</v>
      </c>
      <c r="U105" s="3">
        <v>2.3073429999999999</v>
      </c>
      <c r="V105" s="3">
        <v>41.054749999999999</v>
      </c>
      <c r="W105" s="3">
        <v>159</v>
      </c>
      <c r="X105" s="3"/>
      <c r="Y105" s="3">
        <v>161.97819999999999</v>
      </c>
      <c r="Z105" s="3">
        <v>161.97819999999999</v>
      </c>
      <c r="AA105" s="3">
        <v>161.97819999999999</v>
      </c>
      <c r="AB105" s="3">
        <v>161.97819999999999</v>
      </c>
      <c r="AC105" s="3">
        <v>161.97819999999999</v>
      </c>
      <c r="AD105" s="3">
        <v>161.97819999999999</v>
      </c>
      <c r="AE105" s="3" t="s">
        <v>13</v>
      </c>
      <c r="AF105" s="3" t="s">
        <v>13</v>
      </c>
      <c r="AG105" s="3" t="s">
        <v>13</v>
      </c>
      <c r="AH105" s="3">
        <v>1</v>
      </c>
      <c r="AI105" s="3"/>
      <c r="AJ105" s="3">
        <v>119.5074</v>
      </c>
      <c r="AK105" s="3">
        <v>200.001</v>
      </c>
      <c r="AL105" s="3">
        <v>50.000999999999998</v>
      </c>
      <c r="AM105" s="3">
        <v>81.251000000000005</v>
      </c>
      <c r="AN105" s="3">
        <v>113.3343</v>
      </c>
      <c r="AO105" s="3">
        <v>157.1439</v>
      </c>
      <c r="AP105" s="3">
        <v>0.30411640000000001</v>
      </c>
      <c r="AQ105" s="3">
        <v>1.9340820000000001</v>
      </c>
      <c r="AR105" s="3">
        <v>47.696599999999997</v>
      </c>
      <c r="AS105" s="3">
        <v>1617</v>
      </c>
      <c r="AU105" s="3">
        <v>119.5074</v>
      </c>
      <c r="AV105" s="3">
        <v>119.2722</v>
      </c>
      <c r="AW105" s="3">
        <v>121.3956</v>
      </c>
      <c r="AX105" s="3">
        <v>161.97819999999999</v>
      </c>
    </row>
    <row r="106" spans="1:50" x14ac:dyDescent="0.15">
      <c r="A106" s="3" t="s">
        <v>8</v>
      </c>
      <c r="B106" s="3"/>
      <c r="C106" s="3">
        <v>132.55510000000001</v>
      </c>
      <c r="D106" s="3">
        <v>524.54639999999995</v>
      </c>
      <c r="E106" s="3">
        <v>1E-3</v>
      </c>
      <c r="F106" s="3">
        <v>100.001</v>
      </c>
      <c r="G106" s="3">
        <v>122.1306</v>
      </c>
      <c r="H106" s="3">
        <v>145.001</v>
      </c>
      <c r="I106" s="3">
        <v>2.579933</v>
      </c>
      <c r="J106" s="3">
        <v>12.75863</v>
      </c>
      <c r="K106" s="3">
        <v>80.317459999999997</v>
      </c>
      <c r="L106" s="3">
        <v>1456</v>
      </c>
      <c r="M106" s="3"/>
      <c r="N106" s="3">
        <v>105.71729999999999</v>
      </c>
      <c r="O106" s="3">
        <v>524.54639999999995</v>
      </c>
      <c r="P106" s="3">
        <v>1E-3</v>
      </c>
      <c r="Q106" s="3">
        <v>90.001000000000005</v>
      </c>
      <c r="R106" s="3">
        <v>100.001</v>
      </c>
      <c r="S106" s="3">
        <v>121.8443</v>
      </c>
      <c r="T106" s="3">
        <v>3.7766440000000001</v>
      </c>
      <c r="U106" s="3">
        <v>33.414290000000001</v>
      </c>
      <c r="V106" s="3">
        <v>49.703040000000001</v>
      </c>
      <c r="W106" s="3">
        <v>159</v>
      </c>
      <c r="X106" s="3"/>
      <c r="Y106" s="3">
        <v>13.94009</v>
      </c>
      <c r="Z106" s="3">
        <v>13.94009</v>
      </c>
      <c r="AA106" s="3">
        <v>13.94009</v>
      </c>
      <c r="AB106" s="3">
        <v>13.94009</v>
      </c>
      <c r="AC106" s="3">
        <v>13.94009</v>
      </c>
      <c r="AD106" s="3">
        <v>13.94009</v>
      </c>
      <c r="AE106" s="3" t="s">
        <v>13</v>
      </c>
      <c r="AF106" s="3" t="s">
        <v>13</v>
      </c>
      <c r="AG106" s="3" t="s">
        <v>13</v>
      </c>
      <c r="AH106" s="3">
        <v>1</v>
      </c>
      <c r="AI106" s="3"/>
      <c r="AJ106" s="3">
        <v>129.84110000000001</v>
      </c>
      <c r="AK106" s="3">
        <v>524.54639999999995</v>
      </c>
      <c r="AL106" s="3">
        <v>1E-3</v>
      </c>
      <c r="AM106" s="3">
        <v>97.001000000000005</v>
      </c>
      <c r="AN106" s="3">
        <v>120.001</v>
      </c>
      <c r="AO106" s="3">
        <v>145.001</v>
      </c>
      <c r="AP106" s="3">
        <v>2.663484</v>
      </c>
      <c r="AQ106" s="3">
        <v>13.540419999999999</v>
      </c>
      <c r="AR106" s="3">
        <v>78.267080000000007</v>
      </c>
      <c r="AS106" s="3">
        <v>1616</v>
      </c>
      <c r="AU106" s="3">
        <v>129.84110000000001</v>
      </c>
      <c r="AV106" s="3">
        <v>132.55510000000001</v>
      </c>
      <c r="AW106" s="3">
        <v>105.71729999999999</v>
      </c>
      <c r="AX106" s="3">
        <v>13.94009</v>
      </c>
    </row>
    <row r="107" spans="1:50" x14ac:dyDescent="0.15">
      <c r="A107" s="3" t="s">
        <v>9</v>
      </c>
      <c r="B107" s="3"/>
      <c r="C107" s="3">
        <v>0.190803</v>
      </c>
      <c r="D107" s="3">
        <v>1</v>
      </c>
      <c r="E107" s="3">
        <v>0</v>
      </c>
      <c r="F107" s="3">
        <v>0</v>
      </c>
      <c r="G107" s="3">
        <v>0</v>
      </c>
      <c r="H107" s="3">
        <v>0</v>
      </c>
      <c r="I107" s="3">
        <v>1.573785</v>
      </c>
      <c r="J107" s="3">
        <v>3.4767999999999999</v>
      </c>
      <c r="K107" s="3">
        <v>0.393069</v>
      </c>
      <c r="L107" s="3">
        <v>1457</v>
      </c>
      <c r="M107" s="3"/>
      <c r="N107" s="3">
        <v>0.41509430000000003</v>
      </c>
      <c r="O107" s="3">
        <v>1</v>
      </c>
      <c r="P107" s="3">
        <v>0</v>
      </c>
      <c r="Q107" s="3">
        <v>0</v>
      </c>
      <c r="R107" s="3">
        <v>0</v>
      </c>
      <c r="S107" s="3">
        <v>1</v>
      </c>
      <c r="T107" s="3">
        <v>0.34462779999999998</v>
      </c>
      <c r="U107" s="3">
        <v>1.118768</v>
      </c>
      <c r="V107" s="3">
        <v>0.49429509999999999</v>
      </c>
      <c r="W107" s="3">
        <v>159</v>
      </c>
      <c r="X107" s="3"/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 t="s">
        <v>13</v>
      </c>
      <c r="AF107" s="3" t="s">
        <v>13</v>
      </c>
      <c r="AG107" s="3" t="s">
        <v>13</v>
      </c>
      <c r="AH107" s="3">
        <v>1</v>
      </c>
      <c r="AI107" s="3"/>
      <c r="AJ107" s="3">
        <v>0.21335809999999999</v>
      </c>
      <c r="AK107" s="3">
        <v>1</v>
      </c>
      <c r="AL107" s="3">
        <v>0</v>
      </c>
      <c r="AM107" s="3">
        <v>0</v>
      </c>
      <c r="AN107" s="3">
        <v>0</v>
      </c>
      <c r="AO107" s="3">
        <v>0</v>
      </c>
      <c r="AP107" s="3">
        <v>1.399351</v>
      </c>
      <c r="AQ107" s="3">
        <v>2.958183</v>
      </c>
      <c r="AR107" s="3">
        <v>0.40980519999999998</v>
      </c>
      <c r="AS107" s="3">
        <v>1617</v>
      </c>
      <c r="AU107" s="3">
        <v>0.21335809999999999</v>
      </c>
      <c r="AV107" s="3">
        <v>0.190803</v>
      </c>
      <c r="AW107" s="3">
        <v>0.41509430000000003</v>
      </c>
      <c r="AX107" s="3">
        <v>1</v>
      </c>
    </row>
    <row r="108" spans="1:50" x14ac:dyDescent="0.15">
      <c r="A108" s="3" t="s">
        <v>10</v>
      </c>
      <c r="B108" s="3"/>
      <c r="C108" s="3">
        <v>1.650269</v>
      </c>
      <c r="D108" s="3">
        <v>11</v>
      </c>
      <c r="E108" s="3">
        <v>0</v>
      </c>
      <c r="F108" s="3">
        <v>0.86</v>
      </c>
      <c r="G108" s="3">
        <v>1.3333330000000001</v>
      </c>
      <c r="H108" s="3">
        <v>2</v>
      </c>
      <c r="I108" s="3">
        <v>2.519428</v>
      </c>
      <c r="J108" s="3">
        <v>12.750590000000001</v>
      </c>
      <c r="K108" s="3">
        <v>1.218791</v>
      </c>
      <c r="L108" s="3">
        <v>1457</v>
      </c>
      <c r="M108" s="3"/>
      <c r="N108" s="3">
        <v>3.444766</v>
      </c>
      <c r="O108" s="3">
        <v>14.1</v>
      </c>
      <c r="P108" s="3">
        <v>0.83333330000000005</v>
      </c>
      <c r="Q108" s="3">
        <v>2.4</v>
      </c>
      <c r="R108" s="3">
        <v>2.9</v>
      </c>
      <c r="S108" s="3">
        <v>4</v>
      </c>
      <c r="T108" s="3">
        <v>2.3229250000000001</v>
      </c>
      <c r="U108" s="3">
        <v>10.16709</v>
      </c>
      <c r="V108" s="3">
        <v>2.0824389999999999</v>
      </c>
      <c r="W108" s="3">
        <v>159</v>
      </c>
      <c r="X108" s="3"/>
      <c r="Y108" s="3">
        <v>9.85</v>
      </c>
      <c r="Z108" s="3">
        <v>9.85</v>
      </c>
      <c r="AA108" s="3">
        <v>9.85</v>
      </c>
      <c r="AB108" s="3">
        <v>9.85</v>
      </c>
      <c r="AC108" s="3">
        <v>9.85</v>
      </c>
      <c r="AD108" s="3">
        <v>9.85</v>
      </c>
      <c r="AE108" s="3" t="s">
        <v>13</v>
      </c>
      <c r="AF108" s="3" t="s">
        <v>13</v>
      </c>
      <c r="AG108" s="3" t="s">
        <v>13</v>
      </c>
      <c r="AH108" s="3">
        <v>1</v>
      </c>
      <c r="AI108" s="3"/>
      <c r="AJ108" s="3">
        <v>1.831793</v>
      </c>
      <c r="AK108" s="3">
        <v>14.1</v>
      </c>
      <c r="AL108" s="3">
        <v>0</v>
      </c>
      <c r="AM108" s="3">
        <v>0.9</v>
      </c>
      <c r="AN108" s="3">
        <v>1.5</v>
      </c>
      <c r="AO108" s="3">
        <v>2.2999999999999998</v>
      </c>
      <c r="AP108" s="3">
        <v>2.7196609999999999</v>
      </c>
      <c r="AQ108" s="3">
        <v>14.74254</v>
      </c>
      <c r="AR108" s="3">
        <v>1.444939</v>
      </c>
      <c r="AS108" s="3">
        <v>1617</v>
      </c>
      <c r="AU108" s="3">
        <v>1.831793</v>
      </c>
      <c r="AV108" s="3">
        <v>1.650269</v>
      </c>
      <c r="AW108" s="3">
        <v>3.444766</v>
      </c>
      <c r="AX108" s="3">
        <v>9.85</v>
      </c>
    </row>
    <row r="109" spans="1:50" x14ac:dyDescent="0.15">
      <c r="A109" s="3" t="s">
        <v>11</v>
      </c>
      <c r="B109" s="3"/>
      <c r="C109" s="3">
        <v>0.69791879999999995</v>
      </c>
      <c r="D109" s="3">
        <v>3</v>
      </c>
      <c r="E109" s="3">
        <v>0</v>
      </c>
      <c r="F109" s="3">
        <v>0.5</v>
      </c>
      <c r="G109" s="3">
        <v>0.66666669999999995</v>
      </c>
      <c r="H109" s="3">
        <v>1</v>
      </c>
      <c r="I109" s="3">
        <v>1.9976100000000001</v>
      </c>
      <c r="J109" s="3">
        <v>14.655559999999999</v>
      </c>
      <c r="K109" s="3">
        <v>0.37692360000000003</v>
      </c>
      <c r="L109" s="3">
        <v>1457</v>
      </c>
      <c r="M109" s="3"/>
      <c r="N109" s="3">
        <v>0.80946910000000005</v>
      </c>
      <c r="O109" s="3">
        <v>3</v>
      </c>
      <c r="P109" s="3">
        <v>0</v>
      </c>
      <c r="Q109" s="3">
        <v>0.6</v>
      </c>
      <c r="R109" s="3">
        <v>0.75</v>
      </c>
      <c r="S109" s="3">
        <v>1</v>
      </c>
      <c r="T109" s="3">
        <v>2.5956070000000002</v>
      </c>
      <c r="U109" s="3">
        <v>13.35134</v>
      </c>
      <c r="V109" s="3">
        <v>0.46780719999999998</v>
      </c>
      <c r="W109" s="3">
        <v>159</v>
      </c>
      <c r="X109" s="3"/>
      <c r="Y109" s="3">
        <v>1</v>
      </c>
      <c r="Z109" s="3">
        <v>1</v>
      </c>
      <c r="AA109" s="3">
        <v>1</v>
      </c>
      <c r="AB109" s="3">
        <v>1</v>
      </c>
      <c r="AC109" s="3">
        <v>1</v>
      </c>
      <c r="AD109" s="3">
        <v>1</v>
      </c>
      <c r="AE109" s="3" t="s">
        <v>13</v>
      </c>
      <c r="AF109" s="3" t="s">
        <v>13</v>
      </c>
      <c r="AG109" s="3" t="s">
        <v>13</v>
      </c>
      <c r="AH109" s="3">
        <v>1</v>
      </c>
      <c r="AI109" s="3"/>
      <c r="AJ109" s="3">
        <v>0.70907439999999999</v>
      </c>
      <c r="AK109" s="3">
        <v>3</v>
      </c>
      <c r="AL109" s="3">
        <v>0</v>
      </c>
      <c r="AM109" s="3">
        <v>0.5</v>
      </c>
      <c r="AN109" s="3">
        <v>0.66666669999999995</v>
      </c>
      <c r="AO109" s="3">
        <v>1</v>
      </c>
      <c r="AP109" s="3">
        <v>2.1321650000000001</v>
      </c>
      <c r="AQ109" s="3">
        <v>14.83075</v>
      </c>
      <c r="AR109" s="3">
        <v>0.38801809999999998</v>
      </c>
      <c r="AS109" s="3">
        <v>1617</v>
      </c>
      <c r="AU109" s="3">
        <v>0.70907439999999999</v>
      </c>
      <c r="AV109" s="3">
        <v>0.69791879999999995</v>
      </c>
      <c r="AW109" s="3">
        <v>0.80946910000000005</v>
      </c>
      <c r="AX109" s="3">
        <v>1</v>
      </c>
    </row>
    <row r="110" spans="1:50" x14ac:dyDescent="0.15">
      <c r="A110" s="3" t="s">
        <v>12</v>
      </c>
      <c r="B110" s="3"/>
      <c r="C110" s="3">
        <v>0.74394400000000005</v>
      </c>
      <c r="D110" s="3">
        <v>1</v>
      </c>
      <c r="E110" s="3">
        <v>0</v>
      </c>
      <c r="F110" s="3">
        <v>0.63131020000000004</v>
      </c>
      <c r="G110" s="3">
        <v>0.81343779999999999</v>
      </c>
      <c r="H110" s="3">
        <v>0.92833569999999999</v>
      </c>
      <c r="I110" s="3">
        <v>-1.181635</v>
      </c>
      <c r="J110" s="3">
        <v>3.7485369999999998</v>
      </c>
      <c r="K110" s="3">
        <v>0.2290722</v>
      </c>
      <c r="L110" s="3">
        <v>1457</v>
      </c>
      <c r="M110" s="3"/>
      <c r="N110" s="3">
        <v>0.4941584</v>
      </c>
      <c r="O110" s="3">
        <v>0.92621399999999998</v>
      </c>
      <c r="P110" s="3">
        <v>4.0132399999999999E-2</v>
      </c>
      <c r="Q110" s="3">
        <v>0.36220180000000002</v>
      </c>
      <c r="R110" s="3">
        <v>0.51648000000000005</v>
      </c>
      <c r="S110" s="3">
        <v>0.65938770000000002</v>
      </c>
      <c r="T110" s="3">
        <v>-0.24151529999999999</v>
      </c>
      <c r="U110" s="3">
        <v>2.2730610000000002</v>
      </c>
      <c r="V110" s="3">
        <v>0.21349599999999999</v>
      </c>
      <c r="W110" s="3">
        <v>159</v>
      </c>
      <c r="X110" s="3"/>
      <c r="Y110" s="3">
        <v>5.01466E-2</v>
      </c>
      <c r="Z110" s="3">
        <v>5.01466E-2</v>
      </c>
      <c r="AA110" s="3">
        <v>5.01466E-2</v>
      </c>
      <c r="AB110" s="3">
        <v>5.01466E-2</v>
      </c>
      <c r="AC110" s="3">
        <v>5.01466E-2</v>
      </c>
      <c r="AD110" s="3">
        <v>5.01466E-2</v>
      </c>
      <c r="AE110" s="3" t="s">
        <v>13</v>
      </c>
      <c r="AF110" s="3" t="s">
        <v>13</v>
      </c>
      <c r="AG110" s="3" t="s">
        <v>13</v>
      </c>
      <c r="AH110" s="3">
        <v>1</v>
      </c>
      <c r="AI110" s="3"/>
      <c r="AJ110" s="3">
        <v>0.71895350000000002</v>
      </c>
      <c r="AK110" s="3">
        <v>1</v>
      </c>
      <c r="AL110" s="3">
        <v>0</v>
      </c>
      <c r="AM110" s="3">
        <v>0.5816694</v>
      </c>
      <c r="AN110" s="3">
        <v>0.78943819999999998</v>
      </c>
      <c r="AO110" s="3">
        <v>0.91561619999999999</v>
      </c>
      <c r="AP110" s="3">
        <v>-0.99789629999999996</v>
      </c>
      <c r="AQ110" s="3">
        <v>3.1976969999999998</v>
      </c>
      <c r="AR110" s="3">
        <v>0.23988960000000001</v>
      </c>
      <c r="AS110" s="3">
        <v>1617</v>
      </c>
      <c r="AU110" s="3">
        <v>0.71895350000000002</v>
      </c>
      <c r="AV110" s="3">
        <v>0.74394400000000005</v>
      </c>
      <c r="AW110" s="3">
        <v>0.4941584</v>
      </c>
      <c r="AX110" s="3">
        <v>5.01466E-2</v>
      </c>
    </row>
    <row r="111" spans="1:50" x14ac:dyDescent="0.15">
      <c r="A111" s="3" t="s">
        <v>15</v>
      </c>
      <c r="B111" s="3"/>
      <c r="C111" s="3">
        <v>0.88743989999999995</v>
      </c>
      <c r="D111" s="3">
        <v>1</v>
      </c>
      <c r="E111" s="3">
        <v>0</v>
      </c>
      <c r="F111" s="3">
        <v>1</v>
      </c>
      <c r="G111" s="3">
        <v>1</v>
      </c>
      <c r="H111" s="3">
        <v>1</v>
      </c>
      <c r="I111" s="3">
        <v>-2.4517310000000001</v>
      </c>
      <c r="J111" s="3">
        <v>7.0109830000000004</v>
      </c>
      <c r="K111" s="3">
        <v>0.31616280000000002</v>
      </c>
      <c r="L111" s="3">
        <v>1457</v>
      </c>
      <c r="M111" s="3"/>
      <c r="N111" s="3">
        <v>0.94968549999999996</v>
      </c>
      <c r="O111" s="3">
        <v>1</v>
      </c>
      <c r="P111" s="3">
        <v>0</v>
      </c>
      <c r="Q111" s="3">
        <v>1</v>
      </c>
      <c r="R111" s="3">
        <v>1</v>
      </c>
      <c r="S111" s="3">
        <v>1</v>
      </c>
      <c r="T111" s="3">
        <v>-4.114363</v>
      </c>
      <c r="U111" s="3">
        <v>17.927980000000002</v>
      </c>
      <c r="V111" s="3">
        <v>0.2192837</v>
      </c>
      <c r="W111" s="3">
        <v>159</v>
      </c>
      <c r="X111" s="3"/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 t="s">
        <v>13</v>
      </c>
      <c r="AF111" s="3" t="s">
        <v>13</v>
      </c>
      <c r="AG111" s="3" t="s">
        <v>13</v>
      </c>
      <c r="AH111" s="3">
        <v>1</v>
      </c>
      <c r="AI111" s="3"/>
      <c r="AJ111" s="3">
        <v>0.89363020000000004</v>
      </c>
      <c r="AK111" s="3">
        <v>1</v>
      </c>
      <c r="AL111" s="3">
        <v>0</v>
      </c>
      <c r="AM111" s="3">
        <v>1</v>
      </c>
      <c r="AN111" s="3">
        <v>1</v>
      </c>
      <c r="AO111" s="3">
        <v>1</v>
      </c>
      <c r="AP111" s="3">
        <v>-2.5534669999999999</v>
      </c>
      <c r="AQ111" s="3">
        <v>7.520194</v>
      </c>
      <c r="AR111" s="3">
        <v>0.3084057</v>
      </c>
      <c r="AS111" s="3">
        <v>1617</v>
      </c>
      <c r="AU111" s="3">
        <v>0.89363020000000004</v>
      </c>
      <c r="AV111" s="3">
        <v>0.88743989999999995</v>
      </c>
      <c r="AW111" s="3">
        <v>0.94968549999999996</v>
      </c>
      <c r="AX111" s="3">
        <v>1</v>
      </c>
    </row>
    <row r="112" spans="1:50" x14ac:dyDescent="0.15">
      <c r="A112" s="3" t="s">
        <v>16</v>
      </c>
      <c r="B112" s="3"/>
      <c r="C112" s="3">
        <v>55.419350000000001</v>
      </c>
      <c r="D112" s="3">
        <v>75</v>
      </c>
      <c r="E112" s="3">
        <v>31</v>
      </c>
      <c r="F112" s="3">
        <v>47</v>
      </c>
      <c r="G112" s="3">
        <v>57</v>
      </c>
      <c r="H112" s="3">
        <v>63</v>
      </c>
      <c r="I112" s="3">
        <v>-0.27977550000000001</v>
      </c>
      <c r="J112" s="3">
        <v>2.3103899999999999</v>
      </c>
      <c r="K112" s="3">
        <v>10.80448</v>
      </c>
      <c r="L112" s="3">
        <v>1457</v>
      </c>
      <c r="M112" s="3"/>
      <c r="N112" s="3">
        <v>52.106920000000002</v>
      </c>
      <c r="O112" s="3">
        <v>73</v>
      </c>
      <c r="P112" s="3">
        <v>31</v>
      </c>
      <c r="Q112" s="3">
        <v>45</v>
      </c>
      <c r="R112" s="3">
        <v>51</v>
      </c>
      <c r="S112" s="3">
        <v>60</v>
      </c>
      <c r="T112" s="3">
        <v>7.6569000000000003E-3</v>
      </c>
      <c r="U112" s="3">
        <v>2.3536190000000001</v>
      </c>
      <c r="V112" s="3">
        <v>9.5748820000000006</v>
      </c>
      <c r="W112" s="3">
        <v>159</v>
      </c>
      <c r="X112" s="3"/>
      <c r="Y112" s="3">
        <v>59</v>
      </c>
      <c r="Z112" s="3">
        <v>59</v>
      </c>
      <c r="AA112" s="3">
        <v>59</v>
      </c>
      <c r="AB112" s="3">
        <v>59</v>
      </c>
      <c r="AC112" s="3">
        <v>59</v>
      </c>
      <c r="AD112" s="3">
        <v>59</v>
      </c>
      <c r="AE112" s="3" t="s">
        <v>13</v>
      </c>
      <c r="AF112" s="3" t="s">
        <v>13</v>
      </c>
      <c r="AG112" s="3" t="s">
        <v>13</v>
      </c>
      <c r="AH112" s="3">
        <v>1</v>
      </c>
      <c r="AI112" s="3"/>
      <c r="AJ112" s="3">
        <v>55.095860000000002</v>
      </c>
      <c r="AK112" s="3">
        <v>75</v>
      </c>
      <c r="AL112" s="3">
        <v>31</v>
      </c>
      <c r="AM112" s="3">
        <v>47</v>
      </c>
      <c r="AN112" s="3">
        <v>57</v>
      </c>
      <c r="AO112" s="3">
        <v>63</v>
      </c>
      <c r="AP112" s="3">
        <v>-0.2413476</v>
      </c>
      <c r="AQ112" s="3">
        <v>2.2955109999999999</v>
      </c>
      <c r="AR112" s="3">
        <v>10.72964</v>
      </c>
      <c r="AS112" s="3">
        <v>1617</v>
      </c>
      <c r="AU112" s="3">
        <v>55.095860000000002</v>
      </c>
      <c r="AV112" s="3">
        <v>55.419350000000001</v>
      </c>
      <c r="AW112" s="3">
        <v>52.106920000000002</v>
      </c>
      <c r="AX112" s="3">
        <v>59</v>
      </c>
    </row>
    <row r="113" spans="1:51" x14ac:dyDescent="0.15">
      <c r="A113" s="3" t="s">
        <v>17</v>
      </c>
      <c r="B113" s="3"/>
      <c r="C113" s="3">
        <v>6.9678500000000003</v>
      </c>
      <c r="D113" s="3">
        <v>17</v>
      </c>
      <c r="E113" s="3">
        <v>0</v>
      </c>
      <c r="F113" s="3">
        <v>5</v>
      </c>
      <c r="G113" s="3">
        <v>7</v>
      </c>
      <c r="H113" s="3">
        <v>9</v>
      </c>
      <c r="I113" s="3">
        <v>-0.38349319999999998</v>
      </c>
      <c r="J113" s="3">
        <v>3.444464</v>
      </c>
      <c r="K113" s="3">
        <v>2.6662460000000001</v>
      </c>
      <c r="L113" s="3">
        <v>1457</v>
      </c>
      <c r="M113" s="3"/>
      <c r="N113" s="3">
        <v>7.106312</v>
      </c>
      <c r="O113" s="3">
        <v>14</v>
      </c>
      <c r="P113" s="3">
        <v>0</v>
      </c>
      <c r="Q113" s="3">
        <v>5</v>
      </c>
      <c r="R113" s="3">
        <v>8</v>
      </c>
      <c r="S113" s="3">
        <v>8</v>
      </c>
      <c r="T113" s="3">
        <v>-0.64311649999999998</v>
      </c>
      <c r="U113" s="3">
        <v>3.8463310000000002</v>
      </c>
      <c r="V113" s="3">
        <v>2.6207609999999999</v>
      </c>
      <c r="W113" s="3">
        <v>159</v>
      </c>
      <c r="X113" s="3"/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 t="s">
        <v>13</v>
      </c>
      <c r="AF113" s="3" t="s">
        <v>13</v>
      </c>
      <c r="AG113" s="3" t="s">
        <v>13</v>
      </c>
      <c r="AH113" s="3">
        <v>1</v>
      </c>
      <c r="AI113" s="3"/>
      <c r="AJ113" s="3">
        <v>6.9790109999999999</v>
      </c>
      <c r="AK113" s="3">
        <v>17</v>
      </c>
      <c r="AL113" s="3">
        <v>0</v>
      </c>
      <c r="AM113" s="3">
        <v>5</v>
      </c>
      <c r="AN113" s="3">
        <v>7</v>
      </c>
      <c r="AO113" s="3">
        <v>9</v>
      </c>
      <c r="AP113" s="3">
        <v>-0.40667189999999998</v>
      </c>
      <c r="AQ113" s="3">
        <v>3.471438</v>
      </c>
      <c r="AR113" s="3">
        <v>2.6623420000000002</v>
      </c>
      <c r="AS113" s="3">
        <v>1617</v>
      </c>
      <c r="AU113" s="3">
        <v>6.9790109999999999</v>
      </c>
      <c r="AV113" s="3">
        <v>6.9678500000000003</v>
      </c>
      <c r="AW113" s="3">
        <v>7.106312</v>
      </c>
      <c r="AX113" s="3">
        <v>3</v>
      </c>
    </row>
    <row r="114" spans="1:51" x14ac:dyDescent="0.15">
      <c r="A114" s="3" t="s">
        <v>18</v>
      </c>
      <c r="B114" s="3"/>
      <c r="C114" s="3">
        <v>7.4124899999999994E-2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3.251277</v>
      </c>
      <c r="J114" s="3">
        <v>11.5708</v>
      </c>
      <c r="K114" s="3">
        <v>0.26206400000000002</v>
      </c>
      <c r="L114" s="3">
        <v>1457</v>
      </c>
      <c r="M114" s="3"/>
      <c r="N114" s="3">
        <v>6.9182400000000005E-2</v>
      </c>
      <c r="O114" s="3">
        <v>1</v>
      </c>
      <c r="P114" s="3">
        <v>0</v>
      </c>
      <c r="Q114" s="3">
        <v>0</v>
      </c>
      <c r="R114" s="3">
        <v>0</v>
      </c>
      <c r="S114" s="3">
        <v>0</v>
      </c>
      <c r="T114" s="3">
        <v>3.395419</v>
      </c>
      <c r="U114" s="3">
        <v>12.52887</v>
      </c>
      <c r="V114" s="3">
        <v>0.25456580000000001</v>
      </c>
      <c r="W114" s="3">
        <v>159</v>
      </c>
      <c r="X114" s="3"/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 t="s">
        <v>13</v>
      </c>
      <c r="AF114" s="3" t="s">
        <v>13</v>
      </c>
      <c r="AG114" s="3" t="s">
        <v>13</v>
      </c>
      <c r="AH114" s="3">
        <v>1</v>
      </c>
      <c r="AI114" s="3"/>
      <c r="AJ114" s="3">
        <v>7.42115E-2</v>
      </c>
      <c r="AK114" s="3"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v>3.2488709999999998</v>
      </c>
      <c r="AQ114" s="3">
        <v>11.555160000000001</v>
      </c>
      <c r="AR114" s="3">
        <v>0.26219589999999998</v>
      </c>
      <c r="AS114" s="3">
        <v>1617</v>
      </c>
      <c r="AU114" s="3">
        <v>7.42115E-2</v>
      </c>
      <c r="AV114" s="3">
        <v>7.4124899999999994E-2</v>
      </c>
      <c r="AW114" s="3">
        <v>6.9182400000000005E-2</v>
      </c>
      <c r="AX114" s="3">
        <v>1</v>
      </c>
    </row>
    <row r="115" spans="1:51" x14ac:dyDescent="0.15">
      <c r="A115" s="3" t="s">
        <v>19</v>
      </c>
      <c r="B115" s="3"/>
      <c r="C115" s="3">
        <v>4.4982839999999999</v>
      </c>
      <c r="D115" s="3">
        <v>5</v>
      </c>
      <c r="E115" s="3">
        <v>1</v>
      </c>
      <c r="F115" s="3">
        <v>4</v>
      </c>
      <c r="G115" s="3">
        <v>5</v>
      </c>
      <c r="H115" s="3">
        <v>5</v>
      </c>
      <c r="I115" s="3">
        <v>-1.6420859999999999</v>
      </c>
      <c r="J115" s="3">
        <v>6.1336069999999996</v>
      </c>
      <c r="K115" s="3">
        <v>0.75785530000000001</v>
      </c>
      <c r="L115" s="3">
        <v>1457</v>
      </c>
      <c r="M115" s="3"/>
      <c r="N115" s="3">
        <v>4.6540879999999998</v>
      </c>
      <c r="O115" s="3">
        <v>5</v>
      </c>
      <c r="P115" s="3">
        <v>3</v>
      </c>
      <c r="Q115" s="3">
        <v>4</v>
      </c>
      <c r="R115" s="3">
        <v>5</v>
      </c>
      <c r="S115" s="3">
        <v>5</v>
      </c>
      <c r="T115" s="3">
        <v>-1.3762239999999999</v>
      </c>
      <c r="U115" s="3">
        <v>3.9149569999999998</v>
      </c>
      <c r="V115" s="3">
        <v>0.56240239999999997</v>
      </c>
      <c r="W115" s="3">
        <v>159</v>
      </c>
      <c r="X115" s="3"/>
      <c r="Y115" s="3">
        <v>5</v>
      </c>
      <c r="Z115" s="3">
        <v>5</v>
      </c>
      <c r="AA115" s="3">
        <v>5</v>
      </c>
      <c r="AB115" s="3">
        <v>5</v>
      </c>
      <c r="AC115" s="3">
        <v>5</v>
      </c>
      <c r="AD115" s="3">
        <v>5</v>
      </c>
      <c r="AE115" s="3" t="s">
        <v>13</v>
      </c>
      <c r="AF115" s="3" t="s">
        <v>13</v>
      </c>
      <c r="AG115" s="3" t="s">
        <v>13</v>
      </c>
      <c r="AH115" s="3">
        <v>1</v>
      </c>
      <c r="AI115" s="3"/>
      <c r="AJ115" s="3">
        <v>4.5139149999999999</v>
      </c>
      <c r="AK115" s="3">
        <v>5</v>
      </c>
      <c r="AL115" s="3">
        <v>1</v>
      </c>
      <c r="AM115" s="3">
        <v>4</v>
      </c>
      <c r="AN115" s="3">
        <v>5</v>
      </c>
      <c r="AO115" s="3">
        <v>5</v>
      </c>
      <c r="AP115" s="3">
        <v>-1.6608719999999999</v>
      </c>
      <c r="AQ115" s="3">
        <v>6.2395519999999998</v>
      </c>
      <c r="AR115" s="3">
        <v>0.74209400000000003</v>
      </c>
      <c r="AS115" s="3">
        <v>1617</v>
      </c>
      <c r="AU115" s="3">
        <v>4.5139149999999999</v>
      </c>
      <c r="AV115" s="3">
        <v>4.4982839999999999</v>
      </c>
      <c r="AW115" s="3">
        <v>4.6540879999999998</v>
      </c>
      <c r="AX115" s="3">
        <v>5</v>
      </c>
    </row>
    <row r="116" spans="1:51" x14ac:dyDescent="0.15">
      <c r="A116" s="5" t="s">
        <v>20</v>
      </c>
      <c r="B116" s="5"/>
      <c r="C116" s="5">
        <v>0.20727519999999999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1.444291</v>
      </c>
      <c r="J116" s="5">
        <v>3.0859749999999999</v>
      </c>
      <c r="K116" s="5">
        <v>0.40549360000000001</v>
      </c>
      <c r="L116" s="5">
        <v>1457</v>
      </c>
      <c r="M116" s="5"/>
      <c r="N116" s="5">
        <v>0.18238989999999999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1.6449419999999999</v>
      </c>
      <c r="U116" s="5">
        <v>3.7058360000000001</v>
      </c>
      <c r="V116" s="5">
        <v>0.3873857</v>
      </c>
      <c r="W116" s="5">
        <v>159</v>
      </c>
      <c r="X116" s="5"/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 t="s">
        <v>13</v>
      </c>
      <c r="AF116" s="5" t="s">
        <v>13</v>
      </c>
      <c r="AG116" s="5" t="s">
        <v>13</v>
      </c>
      <c r="AH116" s="5">
        <v>1</v>
      </c>
      <c r="AI116" s="5"/>
      <c r="AJ116" s="5">
        <v>0.2047001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1.463757</v>
      </c>
      <c r="AQ116" s="5">
        <v>3.1425839999999998</v>
      </c>
      <c r="AR116" s="5">
        <v>0.4036071</v>
      </c>
      <c r="AS116" s="5">
        <v>1617</v>
      </c>
      <c r="AU116" s="5">
        <v>0.2047001</v>
      </c>
      <c r="AV116" s="5">
        <v>0.20727519999999999</v>
      </c>
      <c r="AW116" s="5">
        <v>0.18238989999999999</v>
      </c>
      <c r="AX116" s="5">
        <v>0</v>
      </c>
    </row>
    <row r="118" spans="1:51" x14ac:dyDescent="0.15">
      <c r="A118" s="63" t="s">
        <v>112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spans="1:51" x14ac:dyDescent="0.15">
      <c r="A119" s="64" t="s">
        <v>108</v>
      </c>
      <c r="B119" s="2"/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>
        <v>2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3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14</v>
      </c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51" x14ac:dyDescent="0.15">
      <c r="A120" s="65"/>
      <c r="B120" s="5"/>
      <c r="C120" s="5" t="s">
        <v>21</v>
      </c>
      <c r="D120" s="5" t="s">
        <v>22</v>
      </c>
      <c r="E120" s="5" t="s">
        <v>23</v>
      </c>
      <c r="F120" s="5" t="s">
        <v>24</v>
      </c>
      <c r="G120" s="5" t="s">
        <v>25</v>
      </c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30</v>
      </c>
      <c r="M120" s="5"/>
      <c r="N120" s="5" t="s">
        <v>21</v>
      </c>
      <c r="O120" s="5" t="s">
        <v>22</v>
      </c>
      <c r="P120" s="5" t="s">
        <v>23</v>
      </c>
      <c r="Q120" s="5" t="s">
        <v>24</v>
      </c>
      <c r="R120" s="5" t="s">
        <v>25</v>
      </c>
      <c r="S120" s="5" t="s">
        <v>26</v>
      </c>
      <c r="T120" s="5" t="s">
        <v>27</v>
      </c>
      <c r="U120" s="5" t="s">
        <v>28</v>
      </c>
      <c r="V120" s="5" t="s">
        <v>29</v>
      </c>
      <c r="W120" s="5" t="s">
        <v>30</v>
      </c>
      <c r="X120" s="5"/>
      <c r="Y120" s="5" t="s">
        <v>21</v>
      </c>
      <c r="Z120" s="5" t="s">
        <v>22</v>
      </c>
      <c r="AA120" s="5" t="s">
        <v>23</v>
      </c>
      <c r="AB120" s="5" t="s">
        <v>24</v>
      </c>
      <c r="AC120" s="5" t="s">
        <v>25</v>
      </c>
      <c r="AD120" s="5" t="s">
        <v>26</v>
      </c>
      <c r="AE120" s="5" t="s">
        <v>27</v>
      </c>
      <c r="AF120" s="5" t="s">
        <v>28</v>
      </c>
      <c r="AG120" s="5" t="s">
        <v>29</v>
      </c>
      <c r="AH120" s="5" t="s">
        <v>30</v>
      </c>
      <c r="AI120" s="5"/>
      <c r="AJ120" s="5" t="s">
        <v>21</v>
      </c>
      <c r="AK120" s="5" t="s">
        <v>22</v>
      </c>
      <c r="AL120" s="5" t="s">
        <v>23</v>
      </c>
      <c r="AM120" s="5" t="s">
        <v>24</v>
      </c>
      <c r="AN120" s="5" t="s">
        <v>25</v>
      </c>
      <c r="AO120" s="5" t="s">
        <v>26</v>
      </c>
      <c r="AP120" s="5" t="s">
        <v>27</v>
      </c>
      <c r="AQ120" s="5" t="s">
        <v>28</v>
      </c>
      <c r="AR120" s="5" t="s">
        <v>29</v>
      </c>
      <c r="AS120" s="5" t="s">
        <v>30</v>
      </c>
    </row>
    <row r="121" spans="1:51" x14ac:dyDescent="0.15">
      <c r="A121" s="3" t="s">
        <v>0</v>
      </c>
      <c r="B121" s="3"/>
      <c r="C121" s="3">
        <v>440.81569999999999</v>
      </c>
      <c r="D121" s="3">
        <v>562.5</v>
      </c>
      <c r="E121" s="3">
        <v>185.71430000000001</v>
      </c>
      <c r="F121" s="3">
        <v>400</v>
      </c>
      <c r="G121" s="3">
        <v>452.44049999999999</v>
      </c>
      <c r="H121" s="3">
        <v>500</v>
      </c>
      <c r="I121" s="3">
        <v>-0.96767959999999997</v>
      </c>
      <c r="J121" s="3">
        <v>3.415206</v>
      </c>
      <c r="K121" s="3">
        <v>85.406289999999998</v>
      </c>
      <c r="L121" s="3">
        <v>1436</v>
      </c>
      <c r="M121" s="3"/>
      <c r="N121" s="3">
        <v>456.67059999999998</v>
      </c>
      <c r="O121" s="3">
        <v>560</v>
      </c>
      <c r="P121" s="3">
        <v>184.34780000000001</v>
      </c>
      <c r="Q121" s="3">
        <v>406.50409999999999</v>
      </c>
      <c r="R121" s="3">
        <v>470.9375</v>
      </c>
      <c r="S121" s="3">
        <v>500</v>
      </c>
      <c r="T121" s="3">
        <v>-1.113567</v>
      </c>
      <c r="U121" s="3">
        <v>5.3130379999999997</v>
      </c>
      <c r="V121" s="3">
        <v>60.304290000000002</v>
      </c>
      <c r="W121" s="3">
        <v>166</v>
      </c>
      <c r="X121" s="3"/>
      <c r="Y121" s="3">
        <v>400</v>
      </c>
      <c r="Z121" s="3">
        <v>400</v>
      </c>
      <c r="AA121" s="3">
        <v>400</v>
      </c>
      <c r="AB121" s="3">
        <v>400</v>
      </c>
      <c r="AC121" s="3">
        <v>400</v>
      </c>
      <c r="AD121" s="3">
        <v>400</v>
      </c>
      <c r="AE121" s="3" t="s">
        <v>13</v>
      </c>
      <c r="AF121" s="3" t="s">
        <v>13</v>
      </c>
      <c r="AG121" s="3" t="s">
        <v>13</v>
      </c>
      <c r="AH121" s="3">
        <v>1</v>
      </c>
      <c r="AI121" s="3"/>
      <c r="AJ121" s="3">
        <v>442.43209999999999</v>
      </c>
      <c r="AK121" s="3">
        <v>562.5</v>
      </c>
      <c r="AL121" s="3">
        <v>184.34780000000001</v>
      </c>
      <c r="AM121" s="3">
        <v>400</v>
      </c>
      <c r="AN121" s="3">
        <v>454.54539999999997</v>
      </c>
      <c r="AO121" s="3">
        <v>500</v>
      </c>
      <c r="AP121" s="3">
        <v>-1.00562</v>
      </c>
      <c r="AQ121" s="3">
        <v>3.5905840000000002</v>
      </c>
      <c r="AR121" s="3">
        <v>83.263919999999999</v>
      </c>
      <c r="AS121" s="3">
        <v>1603</v>
      </c>
      <c r="AV121" s="3">
        <v>442.43209999999999</v>
      </c>
      <c r="AW121" s="3">
        <v>440.81569999999999</v>
      </c>
      <c r="AX121" s="3">
        <v>456.67059999999998</v>
      </c>
      <c r="AY121" s="3">
        <v>400</v>
      </c>
    </row>
    <row r="122" spans="1:51" x14ac:dyDescent="0.15">
      <c r="A122" s="3" t="s">
        <v>1</v>
      </c>
      <c r="B122" s="3"/>
      <c r="C122" s="3">
        <v>3.600139</v>
      </c>
      <c r="D122" s="3">
        <v>9.9</v>
      </c>
      <c r="E122" s="3">
        <v>0.2</v>
      </c>
      <c r="F122" s="3">
        <v>1.7</v>
      </c>
      <c r="G122" s="3">
        <v>3</v>
      </c>
      <c r="H122" s="3">
        <v>5</v>
      </c>
      <c r="I122" s="3">
        <v>0.62180020000000003</v>
      </c>
      <c r="J122" s="3">
        <v>2.4695510000000001</v>
      </c>
      <c r="K122" s="3">
        <v>2.2927490000000001</v>
      </c>
      <c r="L122" s="3">
        <v>1436</v>
      </c>
      <c r="M122" s="3"/>
      <c r="N122" s="3">
        <v>14.816269999999999</v>
      </c>
      <c r="O122" s="3">
        <v>47</v>
      </c>
      <c r="P122" s="3">
        <v>10</v>
      </c>
      <c r="Q122" s="3">
        <v>11</v>
      </c>
      <c r="R122" s="3">
        <v>13.35</v>
      </c>
      <c r="S122" s="3">
        <v>17</v>
      </c>
      <c r="T122" s="3">
        <v>2.3054739999999998</v>
      </c>
      <c r="U122" s="3">
        <v>10.72762</v>
      </c>
      <c r="V122" s="3">
        <v>5.5550069999999998</v>
      </c>
      <c r="W122" s="3">
        <v>166</v>
      </c>
      <c r="X122" s="3"/>
      <c r="Y122" s="3">
        <v>95</v>
      </c>
      <c r="Z122" s="3">
        <v>95</v>
      </c>
      <c r="AA122" s="3">
        <v>95</v>
      </c>
      <c r="AB122" s="3">
        <v>95</v>
      </c>
      <c r="AC122" s="3">
        <v>95</v>
      </c>
      <c r="AD122" s="3">
        <v>95</v>
      </c>
      <c r="AE122" s="3" t="s">
        <v>13</v>
      </c>
      <c r="AF122" s="3" t="s">
        <v>13</v>
      </c>
      <c r="AG122" s="3" t="s">
        <v>13</v>
      </c>
      <c r="AH122" s="3">
        <v>1</v>
      </c>
      <c r="AI122" s="3"/>
      <c r="AJ122" s="3">
        <v>4.8186530000000003</v>
      </c>
      <c r="AK122" s="3">
        <v>95</v>
      </c>
      <c r="AL122" s="3">
        <v>0.2</v>
      </c>
      <c r="AM122" s="3">
        <v>1.9</v>
      </c>
      <c r="AN122" s="3">
        <v>3.6</v>
      </c>
      <c r="AO122" s="3">
        <v>6</v>
      </c>
      <c r="AP122" s="3">
        <v>5.599488</v>
      </c>
      <c r="AQ122" s="3">
        <v>77.3369</v>
      </c>
      <c r="AR122" s="3">
        <v>4.9650359999999996</v>
      </c>
      <c r="AS122" s="3">
        <v>1603</v>
      </c>
      <c r="AV122" s="3">
        <v>4.8186530000000003</v>
      </c>
      <c r="AW122" s="3">
        <v>3.600139</v>
      </c>
      <c r="AX122" s="3">
        <v>14.816269999999999</v>
      </c>
      <c r="AY122" s="3">
        <v>95</v>
      </c>
    </row>
    <row r="123" spans="1:51" x14ac:dyDescent="0.15">
      <c r="A123" s="3" t="s">
        <v>2</v>
      </c>
      <c r="B123" s="3"/>
      <c r="C123" s="3">
        <v>10.526630000000001</v>
      </c>
      <c r="D123" s="3">
        <v>33.333329999999997</v>
      </c>
      <c r="E123" s="3">
        <v>1</v>
      </c>
      <c r="F123" s="3">
        <v>5</v>
      </c>
      <c r="G123" s="3">
        <v>10</v>
      </c>
      <c r="H123" s="3">
        <v>13.885619999999999</v>
      </c>
      <c r="I123" s="3">
        <v>1.2442679999999999</v>
      </c>
      <c r="J123" s="3">
        <v>4.2637270000000003</v>
      </c>
      <c r="K123" s="3">
        <v>7.2187169999999998</v>
      </c>
      <c r="L123" s="3">
        <v>1436</v>
      </c>
      <c r="M123" s="3"/>
      <c r="N123" s="3">
        <v>7.095618</v>
      </c>
      <c r="O123" s="3">
        <v>33.333329999999997</v>
      </c>
      <c r="P123" s="3">
        <v>1</v>
      </c>
      <c r="Q123" s="3">
        <v>4</v>
      </c>
      <c r="R123" s="3">
        <v>6.3961040000000002</v>
      </c>
      <c r="S123" s="3">
        <v>10</v>
      </c>
      <c r="T123" s="3">
        <v>1.721924</v>
      </c>
      <c r="U123" s="3">
        <v>10.55818</v>
      </c>
      <c r="V123" s="3">
        <v>4.2709720000000004</v>
      </c>
      <c r="W123" s="3">
        <v>166</v>
      </c>
      <c r="X123" s="3"/>
      <c r="Y123" s="3">
        <v>4.7368420000000002</v>
      </c>
      <c r="Z123" s="3">
        <v>4.7368420000000002</v>
      </c>
      <c r="AA123" s="3">
        <v>4.7368420000000002</v>
      </c>
      <c r="AB123" s="3">
        <v>4.7368420000000002</v>
      </c>
      <c r="AC123" s="3">
        <v>4.7368420000000002</v>
      </c>
      <c r="AD123" s="3">
        <v>4.7368420000000002</v>
      </c>
      <c r="AE123" s="3" t="s">
        <v>13</v>
      </c>
      <c r="AF123" s="3" t="s">
        <v>13</v>
      </c>
      <c r="AG123" s="3" t="s">
        <v>13</v>
      </c>
      <c r="AH123" s="3">
        <v>1</v>
      </c>
      <c r="AI123" s="3"/>
      <c r="AJ123" s="3">
        <v>10.167719999999999</v>
      </c>
      <c r="AK123" s="3">
        <v>33.333329999999997</v>
      </c>
      <c r="AL123" s="3">
        <v>1</v>
      </c>
      <c r="AM123" s="3">
        <v>5</v>
      </c>
      <c r="AN123" s="3">
        <v>9.4594590000000007</v>
      </c>
      <c r="AO123" s="3">
        <v>13.076919999999999</v>
      </c>
      <c r="AP123" s="3">
        <v>1.32246</v>
      </c>
      <c r="AQ123" s="3">
        <v>4.5867069999999996</v>
      </c>
      <c r="AR123" s="3">
        <v>7.047574</v>
      </c>
      <c r="AS123" s="3">
        <v>1603</v>
      </c>
      <c r="AV123" s="3">
        <v>10.167719999999999</v>
      </c>
      <c r="AW123" s="3">
        <v>10.526630000000001</v>
      </c>
      <c r="AX123" s="3">
        <v>7.095618</v>
      </c>
      <c r="AY123" s="3">
        <v>4.7368420000000002</v>
      </c>
    </row>
    <row r="124" spans="1:51" x14ac:dyDescent="0.15">
      <c r="A124" s="3" t="s">
        <v>3</v>
      </c>
      <c r="B124" s="3"/>
      <c r="C124" s="3">
        <v>10.52304</v>
      </c>
      <c r="D124" s="3">
        <v>33.334330000000001</v>
      </c>
      <c r="E124" s="3">
        <v>1E-3</v>
      </c>
      <c r="F124" s="3">
        <v>5.0010000000000003</v>
      </c>
      <c r="G124" s="3">
        <v>10.000999999999999</v>
      </c>
      <c r="H124" s="3">
        <v>13.886620000000001</v>
      </c>
      <c r="I124" s="3">
        <v>1.2419750000000001</v>
      </c>
      <c r="J124" s="3">
        <v>4.2629619999999999</v>
      </c>
      <c r="K124" s="3">
        <v>7.2210080000000003</v>
      </c>
      <c r="L124" s="3">
        <v>1436</v>
      </c>
      <c r="M124" s="3"/>
      <c r="N124" s="3">
        <v>7.0553889999999999</v>
      </c>
      <c r="O124" s="3">
        <v>32.908799999999999</v>
      </c>
      <c r="P124" s="3">
        <v>1.0009999999999999</v>
      </c>
      <c r="Q124" s="3">
        <v>4.0010000000000003</v>
      </c>
      <c r="R124" s="3">
        <v>6.3971039999999997</v>
      </c>
      <c r="S124" s="3">
        <v>10.000999999999999</v>
      </c>
      <c r="T124" s="3">
        <v>1.694885</v>
      </c>
      <c r="U124" s="3">
        <v>10.28739</v>
      </c>
      <c r="V124" s="3">
        <v>4.2464110000000002</v>
      </c>
      <c r="W124" s="3">
        <v>166</v>
      </c>
      <c r="X124" s="3"/>
      <c r="Y124" s="3">
        <v>3.2641580000000001</v>
      </c>
      <c r="Z124" s="3">
        <v>3.2641580000000001</v>
      </c>
      <c r="AA124" s="3">
        <v>3.2641580000000001</v>
      </c>
      <c r="AB124" s="3">
        <v>3.2641580000000001</v>
      </c>
      <c r="AC124" s="3">
        <v>3.2641580000000001</v>
      </c>
      <c r="AD124" s="3">
        <v>3.2641580000000001</v>
      </c>
      <c r="AE124" s="3" t="s">
        <v>13</v>
      </c>
      <c r="AF124" s="3" t="s">
        <v>13</v>
      </c>
      <c r="AG124" s="3" t="s">
        <v>13</v>
      </c>
      <c r="AH124" s="3">
        <v>1</v>
      </c>
      <c r="AI124" s="3"/>
      <c r="AJ124" s="3">
        <v>10.159420000000001</v>
      </c>
      <c r="AK124" s="3">
        <v>33.334330000000001</v>
      </c>
      <c r="AL124" s="3">
        <v>1E-3</v>
      </c>
      <c r="AM124" s="3">
        <v>5.0010000000000003</v>
      </c>
      <c r="AN124" s="3">
        <v>9.4127659999999995</v>
      </c>
      <c r="AO124" s="3">
        <v>13.077920000000001</v>
      </c>
      <c r="AP124" s="3">
        <v>1.3198719999999999</v>
      </c>
      <c r="AQ124" s="3">
        <v>4.5822339999999997</v>
      </c>
      <c r="AR124" s="3">
        <v>7.0506130000000002</v>
      </c>
      <c r="AS124" s="3">
        <v>1603</v>
      </c>
      <c r="AV124" s="3">
        <v>10.159420000000001</v>
      </c>
      <c r="AW124" s="3">
        <v>10.52304</v>
      </c>
      <c r="AX124" s="3">
        <v>7.0553889999999999</v>
      </c>
      <c r="AY124" s="3">
        <v>3.2641580000000001</v>
      </c>
    </row>
    <row r="125" spans="1:51" x14ac:dyDescent="0.15">
      <c r="A125" s="3" t="s">
        <v>4</v>
      </c>
      <c r="B125" s="3"/>
      <c r="C125" s="3">
        <v>5.5906000000000003E-3</v>
      </c>
      <c r="D125" s="3">
        <v>2.8581430000000001</v>
      </c>
      <c r="E125" s="3">
        <v>1E-3</v>
      </c>
      <c r="F125" s="3">
        <v>1E-3</v>
      </c>
      <c r="G125" s="3">
        <v>1E-3</v>
      </c>
      <c r="H125" s="3">
        <v>1E-3</v>
      </c>
      <c r="I125" s="3">
        <v>26.020379999999999</v>
      </c>
      <c r="J125" s="3">
        <v>764.1771</v>
      </c>
      <c r="K125" s="3">
        <v>8.9660400000000001E-2</v>
      </c>
      <c r="L125" s="3">
        <v>1436</v>
      </c>
      <c r="M125" s="3"/>
      <c r="N125" s="3">
        <v>4.2229200000000001E-2</v>
      </c>
      <c r="O125" s="3">
        <v>2.0009999999999999</v>
      </c>
      <c r="P125" s="3">
        <v>1E-3</v>
      </c>
      <c r="Q125" s="3">
        <v>1E-3</v>
      </c>
      <c r="R125" s="3">
        <v>1E-3</v>
      </c>
      <c r="S125" s="3">
        <v>1E-3</v>
      </c>
      <c r="T125" s="3">
        <v>6.9644269999999997</v>
      </c>
      <c r="U125" s="3">
        <v>51.377049999999997</v>
      </c>
      <c r="V125" s="3">
        <v>0.25421779999999999</v>
      </c>
      <c r="W125" s="3">
        <v>166</v>
      </c>
      <c r="X125" s="3"/>
      <c r="Y125" s="3">
        <v>1.4746840000000001</v>
      </c>
      <c r="Z125" s="3">
        <v>1.4746840000000001</v>
      </c>
      <c r="AA125" s="3">
        <v>1.4746840000000001</v>
      </c>
      <c r="AB125" s="3">
        <v>1.4746840000000001</v>
      </c>
      <c r="AC125" s="3">
        <v>1.4746840000000001</v>
      </c>
      <c r="AD125" s="3">
        <v>1.4746840000000001</v>
      </c>
      <c r="AE125" s="3" t="s">
        <v>13</v>
      </c>
      <c r="AF125" s="3" t="s">
        <v>13</v>
      </c>
      <c r="AG125" s="3" t="s">
        <v>13</v>
      </c>
      <c r="AH125" s="3">
        <v>1</v>
      </c>
      <c r="AI125" s="3"/>
      <c r="AJ125" s="3">
        <v>1.03012E-2</v>
      </c>
      <c r="AK125" s="3">
        <v>2.8581430000000001</v>
      </c>
      <c r="AL125" s="3">
        <v>1E-3</v>
      </c>
      <c r="AM125" s="3">
        <v>1E-3</v>
      </c>
      <c r="AN125" s="3">
        <v>1E-3</v>
      </c>
      <c r="AO125" s="3">
        <v>1E-3</v>
      </c>
      <c r="AP125" s="3">
        <v>16.37369</v>
      </c>
      <c r="AQ125" s="3">
        <v>299.53579999999999</v>
      </c>
      <c r="AR125" s="3">
        <v>0.1237796</v>
      </c>
      <c r="AS125" s="3">
        <v>1603</v>
      </c>
      <c r="AV125" s="3">
        <v>1.03012E-2</v>
      </c>
      <c r="AW125" s="3">
        <v>5.5906000000000003E-3</v>
      </c>
      <c r="AX125" s="3">
        <v>4.2229200000000001E-2</v>
      </c>
      <c r="AY125" s="3">
        <v>1.4746840000000001</v>
      </c>
    </row>
    <row r="126" spans="1:51" x14ac:dyDescent="0.15">
      <c r="A126" s="3" t="s">
        <v>5</v>
      </c>
      <c r="B126" s="3"/>
      <c r="C126" s="3">
        <v>175.2114</v>
      </c>
      <c r="D126" s="3">
        <v>345.00099999999998</v>
      </c>
      <c r="E126" s="3">
        <v>62.500999999999998</v>
      </c>
      <c r="F126" s="3">
        <v>140.001</v>
      </c>
      <c r="G126" s="3">
        <v>168.001</v>
      </c>
      <c r="H126" s="3">
        <v>205.001</v>
      </c>
      <c r="I126" s="3">
        <v>0.65333649999999999</v>
      </c>
      <c r="J126" s="3">
        <v>3.5158930000000002</v>
      </c>
      <c r="K126" s="3">
        <v>52.542879999999997</v>
      </c>
      <c r="L126" s="3">
        <v>1436</v>
      </c>
      <c r="M126" s="3"/>
      <c r="N126" s="3">
        <v>166.81950000000001</v>
      </c>
      <c r="O126" s="3">
        <v>261.25099999999998</v>
      </c>
      <c r="P126" s="3">
        <v>97.501000000000005</v>
      </c>
      <c r="Q126" s="3">
        <v>145.4556</v>
      </c>
      <c r="R126" s="3">
        <v>168.28729999999999</v>
      </c>
      <c r="S126" s="3">
        <v>185.98830000000001</v>
      </c>
      <c r="T126" s="3">
        <v>0.21239230000000001</v>
      </c>
      <c r="U126" s="3">
        <v>3.144409</v>
      </c>
      <c r="V126" s="3">
        <v>30.700040000000001</v>
      </c>
      <c r="W126" s="3">
        <v>166</v>
      </c>
      <c r="X126" s="3"/>
      <c r="Y126" s="3">
        <v>134.3168</v>
      </c>
      <c r="Z126" s="3">
        <v>134.3168</v>
      </c>
      <c r="AA126" s="3">
        <v>134.3168</v>
      </c>
      <c r="AB126" s="3">
        <v>134.3168</v>
      </c>
      <c r="AC126" s="3">
        <v>134.3168</v>
      </c>
      <c r="AD126" s="3">
        <v>134.3168</v>
      </c>
      <c r="AE126" s="3" t="s">
        <v>13</v>
      </c>
      <c r="AF126" s="3" t="s">
        <v>13</v>
      </c>
      <c r="AG126" s="3" t="s">
        <v>13</v>
      </c>
      <c r="AH126" s="3">
        <v>1</v>
      </c>
      <c r="AI126" s="3"/>
      <c r="AJ126" s="3">
        <v>174.3168</v>
      </c>
      <c r="AK126" s="3">
        <v>345.00099999999998</v>
      </c>
      <c r="AL126" s="3">
        <v>62.500999999999998</v>
      </c>
      <c r="AM126" s="3">
        <v>140.001</v>
      </c>
      <c r="AN126" s="3">
        <v>168.001</v>
      </c>
      <c r="AO126" s="3">
        <v>200.001</v>
      </c>
      <c r="AP126" s="3">
        <v>0.68691630000000004</v>
      </c>
      <c r="AQ126" s="3">
        <v>3.7056140000000002</v>
      </c>
      <c r="AR126" s="3">
        <v>50.76981</v>
      </c>
      <c r="AS126" s="3">
        <v>1603</v>
      </c>
      <c r="AV126" s="3">
        <v>174.3168</v>
      </c>
      <c r="AW126" s="3">
        <v>175.2114</v>
      </c>
      <c r="AX126" s="3">
        <v>166.81950000000001</v>
      </c>
      <c r="AY126" s="3">
        <v>134.3168</v>
      </c>
    </row>
    <row r="127" spans="1:51" x14ac:dyDescent="0.15">
      <c r="A127" s="3" t="s">
        <v>6</v>
      </c>
      <c r="B127" s="3"/>
      <c r="C127" s="3">
        <v>139.35929999999999</v>
      </c>
      <c r="D127" s="3">
        <v>306.25099999999998</v>
      </c>
      <c r="E127" s="3">
        <v>1E-3</v>
      </c>
      <c r="F127" s="3">
        <v>100.001</v>
      </c>
      <c r="G127" s="3">
        <v>140.001</v>
      </c>
      <c r="H127" s="3">
        <v>175.001</v>
      </c>
      <c r="I127" s="3">
        <v>7.8660800000000003E-2</v>
      </c>
      <c r="J127" s="3">
        <v>3.2844679999999999</v>
      </c>
      <c r="K127" s="3">
        <v>61.421840000000003</v>
      </c>
      <c r="L127" s="3">
        <v>1436</v>
      </c>
      <c r="M127" s="3"/>
      <c r="N127" s="3">
        <v>154.8494</v>
      </c>
      <c r="O127" s="3">
        <v>247.001</v>
      </c>
      <c r="P127" s="3">
        <v>53.847149999999999</v>
      </c>
      <c r="Q127" s="3">
        <v>128.09630000000001</v>
      </c>
      <c r="R127" s="3">
        <v>156.524</v>
      </c>
      <c r="S127" s="3">
        <v>188.5068</v>
      </c>
      <c r="T127" s="3">
        <v>-0.31409740000000003</v>
      </c>
      <c r="U127" s="3">
        <v>2.5990739999999999</v>
      </c>
      <c r="V127" s="3">
        <v>39.663980000000002</v>
      </c>
      <c r="W127" s="3">
        <v>166</v>
      </c>
      <c r="X127" s="3"/>
      <c r="Y127" s="3">
        <v>112.1063</v>
      </c>
      <c r="Z127" s="3">
        <v>112.1063</v>
      </c>
      <c r="AA127" s="3">
        <v>112.1063</v>
      </c>
      <c r="AB127" s="3">
        <v>112.1063</v>
      </c>
      <c r="AC127" s="3">
        <v>112.1063</v>
      </c>
      <c r="AD127" s="3">
        <v>112.1063</v>
      </c>
      <c r="AE127" s="3" t="s">
        <v>13</v>
      </c>
      <c r="AF127" s="3" t="s">
        <v>13</v>
      </c>
      <c r="AG127" s="3" t="s">
        <v>13</v>
      </c>
      <c r="AH127" s="3">
        <v>1</v>
      </c>
      <c r="AI127" s="3"/>
      <c r="AJ127" s="3">
        <v>140.94640000000001</v>
      </c>
      <c r="AK127" s="3">
        <v>306.25099999999998</v>
      </c>
      <c r="AL127" s="3">
        <v>1E-3</v>
      </c>
      <c r="AM127" s="3">
        <v>105.5566</v>
      </c>
      <c r="AN127" s="3">
        <v>140.001</v>
      </c>
      <c r="AO127" s="3">
        <v>177.36940000000001</v>
      </c>
      <c r="AP127" s="3">
        <v>2.4620699999999999E-2</v>
      </c>
      <c r="AQ127" s="3">
        <v>3.3500679999999998</v>
      </c>
      <c r="AR127" s="3">
        <v>59.700989999999997</v>
      </c>
      <c r="AS127" s="3">
        <v>1603</v>
      </c>
      <c r="AV127" s="3">
        <v>140.94640000000001</v>
      </c>
      <c r="AW127" s="3">
        <v>139.35929999999999</v>
      </c>
      <c r="AX127" s="3">
        <v>154.8494</v>
      </c>
      <c r="AY127" s="3">
        <v>112.1063</v>
      </c>
    </row>
    <row r="128" spans="1:51" x14ac:dyDescent="0.15">
      <c r="A128" s="3" t="s">
        <v>7</v>
      </c>
      <c r="B128" s="3"/>
      <c r="C128" s="3">
        <v>130.5899</v>
      </c>
      <c r="D128" s="3">
        <v>200.001</v>
      </c>
      <c r="E128" s="3">
        <v>50.000999999999998</v>
      </c>
      <c r="F128" s="3">
        <v>84.475639999999999</v>
      </c>
      <c r="G128" s="3">
        <v>131.0754</v>
      </c>
      <c r="H128" s="3">
        <v>181.32130000000001</v>
      </c>
      <c r="I128" s="3">
        <v>-3.3294700000000003E-2</v>
      </c>
      <c r="J128" s="3">
        <v>1.65934</v>
      </c>
      <c r="K128" s="3">
        <v>51.465609999999998</v>
      </c>
      <c r="L128" s="3">
        <v>1436</v>
      </c>
      <c r="M128" s="3"/>
      <c r="N128" s="3">
        <v>138.59729999999999</v>
      </c>
      <c r="O128" s="3">
        <v>200.001</v>
      </c>
      <c r="P128" s="3">
        <v>50.000999999999998</v>
      </c>
      <c r="Q128" s="3">
        <v>105.001</v>
      </c>
      <c r="R128" s="3">
        <v>137.71080000000001</v>
      </c>
      <c r="S128" s="3">
        <v>185.20099999999999</v>
      </c>
      <c r="T128" s="3">
        <v>-3.3757299999999997E-2</v>
      </c>
      <c r="U128" s="3">
        <v>1.86934</v>
      </c>
      <c r="V128" s="3">
        <v>44.324449999999999</v>
      </c>
      <c r="W128" s="3">
        <v>166</v>
      </c>
      <c r="X128" s="3"/>
      <c r="Y128" s="3">
        <v>133.58000000000001</v>
      </c>
      <c r="Z128" s="3">
        <v>133.58000000000001</v>
      </c>
      <c r="AA128" s="3">
        <v>133.58000000000001</v>
      </c>
      <c r="AB128" s="3">
        <v>133.58000000000001</v>
      </c>
      <c r="AC128" s="3">
        <v>133.58000000000001</v>
      </c>
      <c r="AD128" s="3">
        <v>133.58000000000001</v>
      </c>
      <c r="AE128" s="3" t="s">
        <v>13</v>
      </c>
      <c r="AF128" s="3" t="s">
        <v>13</v>
      </c>
      <c r="AG128" s="3" t="s">
        <v>13</v>
      </c>
      <c r="AH128" s="3">
        <v>1</v>
      </c>
      <c r="AI128" s="3"/>
      <c r="AJ128" s="3">
        <v>131.42099999999999</v>
      </c>
      <c r="AK128" s="3">
        <v>200.001</v>
      </c>
      <c r="AL128" s="3">
        <v>50.000999999999998</v>
      </c>
      <c r="AM128" s="3">
        <v>86.667659999999998</v>
      </c>
      <c r="AN128" s="3">
        <v>131.61869999999999</v>
      </c>
      <c r="AO128" s="3">
        <v>181.53039999999999</v>
      </c>
      <c r="AP128" s="3">
        <v>-4.4914200000000001E-2</v>
      </c>
      <c r="AQ128" s="3">
        <v>1.6879759999999999</v>
      </c>
      <c r="AR128" s="3">
        <v>50.802619999999997</v>
      </c>
      <c r="AS128" s="3">
        <v>1603</v>
      </c>
      <c r="AV128" s="3">
        <v>131.42099999999999</v>
      </c>
      <c r="AW128" s="3">
        <v>130.5899</v>
      </c>
      <c r="AX128" s="3">
        <v>138.59729999999999</v>
      </c>
      <c r="AY128" s="3">
        <v>133.58000000000001</v>
      </c>
    </row>
    <row r="129" spans="1:51" x14ac:dyDescent="0.15">
      <c r="A129" s="3" t="s">
        <v>8</v>
      </c>
      <c r="B129" s="3"/>
      <c r="C129" s="3">
        <v>123.1557</v>
      </c>
      <c r="D129" s="3">
        <v>524.54639999999995</v>
      </c>
      <c r="E129" s="3">
        <v>1E-3</v>
      </c>
      <c r="F129" s="3">
        <v>86.945449999999994</v>
      </c>
      <c r="G129" s="3">
        <v>111.97320000000001</v>
      </c>
      <c r="H129" s="3">
        <v>136.04750000000001</v>
      </c>
      <c r="I129" s="3">
        <v>2.5394580000000002</v>
      </c>
      <c r="J129" s="3">
        <v>12.256740000000001</v>
      </c>
      <c r="K129" s="3">
        <v>81.299509999999998</v>
      </c>
      <c r="L129" s="3">
        <v>1434</v>
      </c>
      <c r="M129" s="3"/>
      <c r="N129" s="3">
        <v>100.3458</v>
      </c>
      <c r="O129" s="3">
        <v>524.54639999999995</v>
      </c>
      <c r="P129" s="3">
        <v>1E-3</v>
      </c>
      <c r="Q129" s="3">
        <v>75.001000000000005</v>
      </c>
      <c r="R129" s="3">
        <v>90.001000000000005</v>
      </c>
      <c r="S129" s="3">
        <v>110.001</v>
      </c>
      <c r="T129" s="3">
        <v>4.1753980000000004</v>
      </c>
      <c r="U129" s="3">
        <v>26.196999999999999</v>
      </c>
      <c r="V129" s="3">
        <v>66.981369999999998</v>
      </c>
      <c r="W129" s="3">
        <v>166</v>
      </c>
      <c r="X129" s="3"/>
      <c r="Y129" s="3">
        <v>12.71166</v>
      </c>
      <c r="Z129" s="3">
        <v>12.71166</v>
      </c>
      <c r="AA129" s="3">
        <v>12.71166</v>
      </c>
      <c r="AB129" s="3">
        <v>12.71166</v>
      </c>
      <c r="AC129" s="3">
        <v>12.71166</v>
      </c>
      <c r="AD129" s="3">
        <v>12.71166</v>
      </c>
      <c r="AE129" s="3" t="s">
        <v>13</v>
      </c>
      <c r="AF129" s="3" t="s">
        <v>13</v>
      </c>
      <c r="AG129" s="3" t="s">
        <v>13</v>
      </c>
      <c r="AH129" s="3">
        <v>1</v>
      </c>
      <c r="AI129" s="3"/>
      <c r="AJ129" s="3">
        <v>120.7217</v>
      </c>
      <c r="AK129" s="3">
        <v>524.54639999999995</v>
      </c>
      <c r="AL129" s="3">
        <v>1E-3</v>
      </c>
      <c r="AM129" s="3">
        <v>84.001000000000005</v>
      </c>
      <c r="AN129" s="3">
        <v>111.3343</v>
      </c>
      <c r="AO129" s="3">
        <v>133.33430000000001</v>
      </c>
      <c r="AP129" s="3">
        <v>2.6413660000000001</v>
      </c>
      <c r="AQ129" s="3">
        <v>12.94293</v>
      </c>
      <c r="AR129" s="3">
        <v>80.237629999999996</v>
      </c>
      <c r="AS129" s="3">
        <v>1601</v>
      </c>
      <c r="AV129" s="3">
        <v>120.7217</v>
      </c>
      <c r="AW129" s="3">
        <v>123.1557</v>
      </c>
      <c r="AX129" s="3">
        <v>100.3458</v>
      </c>
      <c r="AY129" s="3">
        <v>12.71166</v>
      </c>
    </row>
    <row r="130" spans="1:51" x14ac:dyDescent="0.15">
      <c r="A130" s="3" t="s">
        <v>9</v>
      </c>
      <c r="B130" s="3"/>
      <c r="C130" s="3">
        <v>0.17200560000000001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1.7382470000000001</v>
      </c>
      <c r="J130" s="3">
        <v>4.021503</v>
      </c>
      <c r="K130" s="3">
        <v>0.37751679999999999</v>
      </c>
      <c r="L130" s="3">
        <v>1436</v>
      </c>
      <c r="M130" s="3"/>
      <c r="N130" s="3">
        <v>0.46385539999999997</v>
      </c>
      <c r="O130" s="3">
        <v>1</v>
      </c>
      <c r="P130" s="3">
        <v>0</v>
      </c>
      <c r="Q130" s="3">
        <v>0</v>
      </c>
      <c r="R130" s="3">
        <v>0</v>
      </c>
      <c r="S130" s="3">
        <v>1</v>
      </c>
      <c r="T130" s="3">
        <v>0.14495759999999999</v>
      </c>
      <c r="U130" s="3">
        <v>1.0210129999999999</v>
      </c>
      <c r="V130" s="3">
        <v>0.5002008</v>
      </c>
      <c r="W130" s="3">
        <v>166</v>
      </c>
      <c r="X130" s="3"/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 t="s">
        <v>13</v>
      </c>
      <c r="AF130" s="3" t="s">
        <v>13</v>
      </c>
      <c r="AG130" s="3" t="s">
        <v>13</v>
      </c>
      <c r="AH130" s="3">
        <v>1</v>
      </c>
      <c r="AI130" s="3"/>
      <c r="AJ130" s="3">
        <v>0.20274490000000001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1.4787189999999999</v>
      </c>
      <c r="AQ130" s="3">
        <v>3.1866110000000001</v>
      </c>
      <c r="AR130" s="3">
        <v>0.40216950000000001</v>
      </c>
      <c r="AS130" s="3">
        <v>1603</v>
      </c>
      <c r="AV130" s="3">
        <v>0.20274490000000001</v>
      </c>
      <c r="AW130" s="3">
        <v>0.17200560000000001</v>
      </c>
      <c r="AX130" s="3">
        <v>0.46385539999999997</v>
      </c>
      <c r="AY130" s="3">
        <v>1</v>
      </c>
    </row>
    <row r="131" spans="1:51" x14ac:dyDescent="0.15">
      <c r="A131" s="3" t="s">
        <v>10</v>
      </c>
      <c r="B131" s="3"/>
      <c r="C131" s="3">
        <v>1.619739</v>
      </c>
      <c r="D131" s="3">
        <v>11</v>
      </c>
      <c r="E131" s="3">
        <v>0</v>
      </c>
      <c r="F131" s="3">
        <v>0.875</v>
      </c>
      <c r="G131" s="3">
        <v>1.3333330000000001</v>
      </c>
      <c r="H131" s="3">
        <v>2</v>
      </c>
      <c r="I131" s="3">
        <v>2.4207619999999999</v>
      </c>
      <c r="J131" s="3">
        <v>12.480969999999999</v>
      </c>
      <c r="K131" s="3">
        <v>1.153008</v>
      </c>
      <c r="L131" s="3">
        <v>1436</v>
      </c>
      <c r="M131" s="3"/>
      <c r="N131" s="3">
        <v>3.5716809999999999</v>
      </c>
      <c r="O131" s="3">
        <v>11.875</v>
      </c>
      <c r="P131" s="3">
        <v>0.1</v>
      </c>
      <c r="Q131" s="3">
        <v>2.4</v>
      </c>
      <c r="R131" s="3">
        <v>3.0083329999999999</v>
      </c>
      <c r="S131" s="3">
        <v>4.1666670000000003</v>
      </c>
      <c r="T131" s="3">
        <v>1.8818809999999999</v>
      </c>
      <c r="U131" s="3">
        <v>7.4024029999999996</v>
      </c>
      <c r="V131" s="3">
        <v>2.032486</v>
      </c>
      <c r="W131" s="3">
        <v>166</v>
      </c>
      <c r="X131" s="3"/>
      <c r="Y131" s="3">
        <v>9.85</v>
      </c>
      <c r="Z131" s="3">
        <v>9.85</v>
      </c>
      <c r="AA131" s="3">
        <v>9.85</v>
      </c>
      <c r="AB131" s="3">
        <v>9.85</v>
      </c>
      <c r="AC131" s="3">
        <v>9.85</v>
      </c>
      <c r="AD131" s="3">
        <v>9.85</v>
      </c>
      <c r="AE131" s="3" t="s">
        <v>13</v>
      </c>
      <c r="AF131" s="3" t="s">
        <v>13</v>
      </c>
      <c r="AG131" s="3" t="s">
        <v>13</v>
      </c>
      <c r="AH131" s="3">
        <v>1</v>
      </c>
      <c r="AI131" s="3"/>
      <c r="AJ131" s="3">
        <v>1.8270090000000001</v>
      </c>
      <c r="AK131" s="3">
        <v>11.875</v>
      </c>
      <c r="AL131" s="3">
        <v>0</v>
      </c>
      <c r="AM131" s="3">
        <v>0.9</v>
      </c>
      <c r="AN131" s="3">
        <v>1.5</v>
      </c>
      <c r="AO131" s="3">
        <v>2.2999999999999998</v>
      </c>
      <c r="AP131" s="3">
        <v>2.5604140000000002</v>
      </c>
      <c r="AQ131" s="3">
        <v>13.08944</v>
      </c>
      <c r="AR131" s="3">
        <v>1.417891</v>
      </c>
      <c r="AS131" s="3">
        <v>1603</v>
      </c>
      <c r="AV131" s="3">
        <v>1.8270090000000001</v>
      </c>
      <c r="AW131" s="3">
        <v>1.619739</v>
      </c>
      <c r="AX131" s="3">
        <v>3.5716809999999999</v>
      </c>
      <c r="AY131" s="3">
        <v>9.85</v>
      </c>
    </row>
    <row r="132" spans="1:51" x14ac:dyDescent="0.15">
      <c r="A132" s="3" t="s">
        <v>11</v>
      </c>
      <c r="B132" s="3"/>
      <c r="C132" s="3">
        <v>0.66518080000000002</v>
      </c>
      <c r="D132" s="3">
        <v>3</v>
      </c>
      <c r="E132" s="3">
        <v>0</v>
      </c>
      <c r="F132" s="3">
        <v>0.5</v>
      </c>
      <c r="G132" s="3">
        <v>0.66666669999999995</v>
      </c>
      <c r="H132" s="3">
        <v>1</v>
      </c>
      <c r="I132" s="3">
        <v>1.3348720000000001</v>
      </c>
      <c r="J132" s="3">
        <v>11.15897</v>
      </c>
      <c r="K132" s="3">
        <v>0.34506700000000001</v>
      </c>
      <c r="L132" s="3">
        <v>1436</v>
      </c>
      <c r="M132" s="3"/>
      <c r="N132" s="3">
        <v>0.81931710000000002</v>
      </c>
      <c r="O132" s="3">
        <v>3</v>
      </c>
      <c r="P132" s="3">
        <v>0.28571429999999998</v>
      </c>
      <c r="Q132" s="3">
        <v>0.625</v>
      </c>
      <c r="R132" s="3">
        <v>0.75</v>
      </c>
      <c r="S132" s="3">
        <v>1</v>
      </c>
      <c r="T132" s="3">
        <v>2.655494</v>
      </c>
      <c r="U132" s="3">
        <v>13.65372</v>
      </c>
      <c r="V132" s="3">
        <v>0.3757317</v>
      </c>
      <c r="W132" s="3">
        <v>166</v>
      </c>
      <c r="X132" s="3"/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 t="s">
        <v>13</v>
      </c>
      <c r="AF132" s="3" t="s">
        <v>13</v>
      </c>
      <c r="AG132" s="3" t="s">
        <v>13</v>
      </c>
      <c r="AH132" s="3">
        <v>1</v>
      </c>
      <c r="AI132" s="3"/>
      <c r="AJ132" s="3">
        <v>0.68135140000000005</v>
      </c>
      <c r="AK132" s="3">
        <v>3</v>
      </c>
      <c r="AL132" s="3">
        <v>0</v>
      </c>
      <c r="AM132" s="3">
        <v>0.5</v>
      </c>
      <c r="AN132" s="3">
        <v>0.66666669999999995</v>
      </c>
      <c r="AO132" s="3">
        <v>1</v>
      </c>
      <c r="AP132" s="3">
        <v>1.491967</v>
      </c>
      <c r="AQ132" s="3">
        <v>11.562480000000001</v>
      </c>
      <c r="AR132" s="3">
        <v>0.35138200000000003</v>
      </c>
      <c r="AS132" s="3">
        <v>1603</v>
      </c>
      <c r="AV132" s="3">
        <v>0.68135140000000005</v>
      </c>
      <c r="AW132" s="3">
        <v>0.66518080000000002</v>
      </c>
      <c r="AX132" s="3">
        <v>0.81931710000000002</v>
      </c>
      <c r="AY132" s="3">
        <v>1</v>
      </c>
    </row>
    <row r="133" spans="1:51" x14ac:dyDescent="0.15">
      <c r="A133" s="3" t="s">
        <v>12</v>
      </c>
      <c r="B133" s="3"/>
      <c r="C133" s="3">
        <v>0.75194749999999999</v>
      </c>
      <c r="D133" s="3">
        <v>1</v>
      </c>
      <c r="E133" s="3">
        <v>0</v>
      </c>
      <c r="F133" s="3">
        <v>0.64655850000000004</v>
      </c>
      <c r="G133" s="3">
        <v>0.82275299999999996</v>
      </c>
      <c r="H133" s="3">
        <v>0.92783720000000003</v>
      </c>
      <c r="I133" s="3">
        <v>-1.2832079999999999</v>
      </c>
      <c r="J133" s="3">
        <v>4.0118799999999997</v>
      </c>
      <c r="K133" s="3">
        <v>0.22904959999999999</v>
      </c>
      <c r="L133" s="3">
        <v>1436</v>
      </c>
      <c r="M133" s="3"/>
      <c r="N133" s="3">
        <v>0.53082770000000001</v>
      </c>
      <c r="O133" s="3">
        <v>0.93036969999999997</v>
      </c>
      <c r="P133" s="3">
        <v>6.1866499999999998E-2</v>
      </c>
      <c r="Q133" s="3">
        <v>0.38959719999999998</v>
      </c>
      <c r="R133" s="3">
        <v>0.53601770000000004</v>
      </c>
      <c r="S133" s="3">
        <v>0.69859269999999996</v>
      </c>
      <c r="T133" s="3">
        <v>-0.2420735</v>
      </c>
      <c r="U133" s="3">
        <v>2.2807469999999999</v>
      </c>
      <c r="V133" s="3">
        <v>0.21581719999999999</v>
      </c>
      <c r="W133" s="3">
        <v>166</v>
      </c>
      <c r="X133" s="3"/>
      <c r="Y133" s="3">
        <v>3.2248800000000001E-2</v>
      </c>
      <c r="Z133" s="3">
        <v>3.2248800000000001E-2</v>
      </c>
      <c r="AA133" s="3">
        <v>3.2248800000000001E-2</v>
      </c>
      <c r="AB133" s="3">
        <v>3.2248800000000001E-2</v>
      </c>
      <c r="AC133" s="3">
        <v>3.2248800000000001E-2</v>
      </c>
      <c r="AD133" s="3">
        <v>3.2248800000000001E-2</v>
      </c>
      <c r="AE133" s="3" t="s">
        <v>13</v>
      </c>
      <c r="AF133" s="3" t="s">
        <v>13</v>
      </c>
      <c r="AG133" s="3" t="s">
        <v>13</v>
      </c>
      <c r="AH133" s="3">
        <v>1</v>
      </c>
      <c r="AI133" s="3"/>
      <c r="AJ133" s="3">
        <v>0.72860029999999998</v>
      </c>
      <c r="AK133" s="3">
        <v>1</v>
      </c>
      <c r="AL133" s="3">
        <v>0</v>
      </c>
      <c r="AM133" s="3">
        <v>0.60059980000000002</v>
      </c>
      <c r="AN133" s="3">
        <v>0.79898970000000002</v>
      </c>
      <c r="AO133" s="3">
        <v>0.91744270000000006</v>
      </c>
      <c r="AP133" s="3">
        <v>-1.084533</v>
      </c>
      <c r="AQ133" s="3">
        <v>3.3953350000000002</v>
      </c>
      <c r="AR133" s="3">
        <v>0.23798369999999999</v>
      </c>
      <c r="AS133" s="3">
        <v>1603</v>
      </c>
      <c r="AV133" s="3">
        <v>0.72860029999999998</v>
      </c>
      <c r="AW133" s="3">
        <v>0.75194749999999999</v>
      </c>
      <c r="AX133" s="3">
        <v>0.53082770000000001</v>
      </c>
      <c r="AY133" s="3">
        <v>3.2248800000000001E-2</v>
      </c>
    </row>
    <row r="134" spans="1:51" x14ac:dyDescent="0.15">
      <c r="A134" s="3" t="s">
        <v>15</v>
      </c>
      <c r="B134" s="3"/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 t="s">
        <v>13</v>
      </c>
      <c r="J134" s="3" t="s">
        <v>13</v>
      </c>
      <c r="K134" s="3">
        <v>0</v>
      </c>
      <c r="L134" s="3">
        <v>1436</v>
      </c>
      <c r="M134" s="3"/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 t="s">
        <v>13</v>
      </c>
      <c r="U134" s="3" t="s">
        <v>13</v>
      </c>
      <c r="V134" s="3">
        <v>0</v>
      </c>
      <c r="W134" s="3">
        <v>166</v>
      </c>
      <c r="X134" s="3"/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13</v>
      </c>
      <c r="AF134" s="3" t="s">
        <v>13</v>
      </c>
      <c r="AG134" s="3" t="s">
        <v>13</v>
      </c>
      <c r="AH134" s="3">
        <v>1</v>
      </c>
      <c r="AI134" s="3"/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 t="s">
        <v>13</v>
      </c>
      <c r="AQ134" s="3" t="s">
        <v>13</v>
      </c>
      <c r="AR134" s="3">
        <v>0</v>
      </c>
      <c r="AS134" s="3">
        <v>1603</v>
      </c>
      <c r="AV134" s="3">
        <v>0</v>
      </c>
      <c r="AW134" s="3">
        <v>0</v>
      </c>
      <c r="AX134" s="3">
        <v>0</v>
      </c>
      <c r="AY134" s="3">
        <v>0</v>
      </c>
    </row>
    <row r="135" spans="1:51" x14ac:dyDescent="0.15">
      <c r="A135" s="3" t="s">
        <v>16</v>
      </c>
      <c r="B135" s="3"/>
      <c r="C135" s="3">
        <v>54.397010000000002</v>
      </c>
      <c r="D135" s="3">
        <v>54.397010000000002</v>
      </c>
      <c r="E135" s="3">
        <v>54.397010000000002</v>
      </c>
      <c r="F135" s="3">
        <v>54.397010000000002</v>
      </c>
      <c r="G135" s="3">
        <v>54.397010000000002</v>
      </c>
      <c r="H135" s="3">
        <v>54.397010000000002</v>
      </c>
      <c r="I135" s="3" t="s">
        <v>13</v>
      </c>
      <c r="J135" s="3" t="s">
        <v>13</v>
      </c>
      <c r="K135" s="3">
        <v>0</v>
      </c>
      <c r="L135" s="3">
        <v>1436</v>
      </c>
      <c r="M135" s="3"/>
      <c r="N135" s="3">
        <v>54.397010000000002</v>
      </c>
      <c r="O135" s="3">
        <v>54.397010000000002</v>
      </c>
      <c r="P135" s="3">
        <v>54.397010000000002</v>
      </c>
      <c r="Q135" s="3">
        <v>54.397010000000002</v>
      </c>
      <c r="R135" s="3">
        <v>54.397010000000002</v>
      </c>
      <c r="S135" s="3">
        <v>54.397010000000002</v>
      </c>
      <c r="T135" s="3" t="s">
        <v>13</v>
      </c>
      <c r="U135" s="3" t="s">
        <v>13</v>
      </c>
      <c r="V135" s="3">
        <v>0</v>
      </c>
      <c r="W135" s="3">
        <v>166</v>
      </c>
      <c r="X135" s="3"/>
      <c r="Y135" s="3">
        <v>54.397010000000002</v>
      </c>
      <c r="Z135" s="3">
        <v>54.397010000000002</v>
      </c>
      <c r="AA135" s="3">
        <v>54.397010000000002</v>
      </c>
      <c r="AB135" s="3">
        <v>54.397010000000002</v>
      </c>
      <c r="AC135" s="3">
        <v>54.397010000000002</v>
      </c>
      <c r="AD135" s="3">
        <v>54.397010000000002</v>
      </c>
      <c r="AE135" s="3" t="s">
        <v>13</v>
      </c>
      <c r="AF135" s="3" t="s">
        <v>13</v>
      </c>
      <c r="AG135" s="3" t="s">
        <v>13</v>
      </c>
      <c r="AH135" s="3">
        <v>1</v>
      </c>
      <c r="AI135" s="3"/>
      <c r="AJ135" s="3">
        <v>54.397010000000002</v>
      </c>
      <c r="AK135" s="3">
        <v>54.397010000000002</v>
      </c>
      <c r="AL135" s="3">
        <v>54.397010000000002</v>
      </c>
      <c r="AM135" s="3">
        <v>54.397010000000002</v>
      </c>
      <c r="AN135" s="3">
        <v>54.397010000000002</v>
      </c>
      <c r="AO135" s="3">
        <v>54.397010000000002</v>
      </c>
      <c r="AP135" s="3" t="s">
        <v>13</v>
      </c>
      <c r="AQ135" s="3" t="s">
        <v>13</v>
      </c>
      <c r="AR135" s="3">
        <v>0</v>
      </c>
      <c r="AS135" s="3">
        <v>1603</v>
      </c>
      <c r="AV135" s="3">
        <v>54.397010000000002</v>
      </c>
      <c r="AW135" s="3">
        <v>54.397010000000002</v>
      </c>
      <c r="AX135" s="3">
        <v>54.397010000000002</v>
      </c>
      <c r="AY135" s="3">
        <v>54.397010000000002</v>
      </c>
    </row>
    <row r="136" spans="1:51" x14ac:dyDescent="0.15">
      <c r="A136" s="3" t="s">
        <v>17</v>
      </c>
      <c r="B136" s="3"/>
      <c r="C136" s="3">
        <v>6.9759169999999999</v>
      </c>
      <c r="D136" s="3">
        <v>6.9759169999999999</v>
      </c>
      <c r="E136" s="3">
        <v>6.9759169999999999</v>
      </c>
      <c r="F136" s="3">
        <v>6.9759169999999999</v>
      </c>
      <c r="G136" s="3">
        <v>6.9759169999999999</v>
      </c>
      <c r="H136" s="3">
        <v>6.9759169999999999</v>
      </c>
      <c r="I136" s="3" t="s">
        <v>13</v>
      </c>
      <c r="J136" s="3" t="s">
        <v>13</v>
      </c>
      <c r="K136" s="3">
        <v>0</v>
      </c>
      <c r="L136" s="3">
        <v>1436</v>
      </c>
      <c r="M136" s="3"/>
      <c r="N136" s="3">
        <v>6.9759169999999999</v>
      </c>
      <c r="O136" s="3">
        <v>6.9759169999999999</v>
      </c>
      <c r="P136" s="3">
        <v>6.9759169999999999</v>
      </c>
      <c r="Q136" s="3">
        <v>6.9759169999999999</v>
      </c>
      <c r="R136" s="3">
        <v>6.9759169999999999</v>
      </c>
      <c r="S136" s="3">
        <v>6.9759169999999999</v>
      </c>
      <c r="T136" s="3" t="s">
        <v>13</v>
      </c>
      <c r="U136" s="3" t="s">
        <v>13</v>
      </c>
      <c r="V136" s="3">
        <v>0</v>
      </c>
      <c r="W136" s="3">
        <v>166</v>
      </c>
      <c r="X136" s="3"/>
      <c r="Y136" s="3">
        <v>6.9759169999999999</v>
      </c>
      <c r="Z136" s="3">
        <v>6.9759169999999999</v>
      </c>
      <c r="AA136" s="3">
        <v>6.9759169999999999</v>
      </c>
      <c r="AB136" s="3">
        <v>6.9759169999999999</v>
      </c>
      <c r="AC136" s="3">
        <v>6.9759169999999999</v>
      </c>
      <c r="AD136" s="3">
        <v>6.9759169999999999</v>
      </c>
      <c r="AE136" s="3" t="s">
        <v>13</v>
      </c>
      <c r="AF136" s="3" t="s">
        <v>13</v>
      </c>
      <c r="AG136" s="3" t="s">
        <v>13</v>
      </c>
      <c r="AH136" s="3">
        <v>1</v>
      </c>
      <c r="AI136" s="3"/>
      <c r="AJ136" s="3">
        <v>6.9759169999999999</v>
      </c>
      <c r="AK136" s="3">
        <v>6.9759169999999999</v>
      </c>
      <c r="AL136" s="3">
        <v>6.9759169999999999</v>
      </c>
      <c r="AM136" s="3">
        <v>6.9759169999999999</v>
      </c>
      <c r="AN136" s="3">
        <v>6.9759169999999999</v>
      </c>
      <c r="AO136" s="3">
        <v>6.9759169999999999</v>
      </c>
      <c r="AP136" s="3" t="s">
        <v>13</v>
      </c>
      <c r="AQ136" s="3" t="s">
        <v>13</v>
      </c>
      <c r="AR136" s="3">
        <v>0</v>
      </c>
      <c r="AS136" s="3">
        <v>1603</v>
      </c>
      <c r="AV136" s="3">
        <v>6.9759169999999999</v>
      </c>
      <c r="AW136" s="3">
        <v>6.9759169999999999</v>
      </c>
      <c r="AX136" s="3">
        <v>6.9759169999999999</v>
      </c>
      <c r="AY136" s="3">
        <v>6.9759169999999999</v>
      </c>
    </row>
    <row r="137" spans="1:51" x14ac:dyDescent="0.15">
      <c r="A137" s="3" t="s">
        <v>18</v>
      </c>
      <c r="B137" s="3"/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13</v>
      </c>
      <c r="J137" s="3" t="s">
        <v>13</v>
      </c>
      <c r="K137" s="3">
        <v>0</v>
      </c>
      <c r="L137" s="3">
        <v>1436</v>
      </c>
      <c r="M137" s="3"/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 t="s">
        <v>13</v>
      </c>
      <c r="U137" s="3" t="s">
        <v>13</v>
      </c>
      <c r="V137" s="3">
        <v>0</v>
      </c>
      <c r="W137" s="3">
        <v>166</v>
      </c>
      <c r="X137" s="3"/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13</v>
      </c>
      <c r="AF137" s="3" t="s">
        <v>13</v>
      </c>
      <c r="AG137" s="3" t="s">
        <v>13</v>
      </c>
      <c r="AH137" s="3">
        <v>1</v>
      </c>
      <c r="AI137" s="3"/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 t="s">
        <v>13</v>
      </c>
      <c r="AQ137" s="3" t="s">
        <v>13</v>
      </c>
      <c r="AR137" s="3">
        <v>0</v>
      </c>
      <c r="AS137" s="3">
        <v>1603</v>
      </c>
      <c r="AV137" s="3">
        <v>0</v>
      </c>
      <c r="AW137" s="3">
        <v>0</v>
      </c>
      <c r="AX137" s="3">
        <v>0</v>
      </c>
      <c r="AY137" s="3">
        <v>0</v>
      </c>
    </row>
    <row r="138" spans="1:51" x14ac:dyDescent="0.15">
      <c r="A138" s="3" t="s">
        <v>19</v>
      </c>
      <c r="B138" s="3"/>
      <c r="C138" s="3">
        <v>4</v>
      </c>
      <c r="D138" s="3">
        <v>4</v>
      </c>
      <c r="E138" s="3">
        <v>4</v>
      </c>
      <c r="F138" s="3">
        <v>4</v>
      </c>
      <c r="G138" s="3">
        <v>4</v>
      </c>
      <c r="H138" s="3">
        <v>4</v>
      </c>
      <c r="I138" s="3" t="s">
        <v>13</v>
      </c>
      <c r="J138" s="3" t="s">
        <v>13</v>
      </c>
      <c r="K138" s="3">
        <v>0</v>
      </c>
      <c r="L138" s="3">
        <v>1436</v>
      </c>
      <c r="M138" s="3"/>
      <c r="N138" s="3">
        <v>4</v>
      </c>
      <c r="O138" s="3">
        <v>4</v>
      </c>
      <c r="P138" s="3">
        <v>4</v>
      </c>
      <c r="Q138" s="3">
        <v>4</v>
      </c>
      <c r="R138" s="3">
        <v>4</v>
      </c>
      <c r="S138" s="3">
        <v>4</v>
      </c>
      <c r="T138" s="3" t="s">
        <v>13</v>
      </c>
      <c r="U138" s="3" t="s">
        <v>13</v>
      </c>
      <c r="V138" s="3">
        <v>0</v>
      </c>
      <c r="W138" s="3">
        <v>166</v>
      </c>
      <c r="X138" s="3"/>
      <c r="Y138" s="3">
        <v>4</v>
      </c>
      <c r="Z138" s="3">
        <v>4</v>
      </c>
      <c r="AA138" s="3">
        <v>4</v>
      </c>
      <c r="AB138" s="3">
        <v>4</v>
      </c>
      <c r="AC138" s="3">
        <v>4</v>
      </c>
      <c r="AD138" s="3">
        <v>4</v>
      </c>
      <c r="AE138" s="3" t="s">
        <v>13</v>
      </c>
      <c r="AF138" s="3" t="s">
        <v>13</v>
      </c>
      <c r="AG138" s="3" t="s">
        <v>13</v>
      </c>
      <c r="AH138" s="3">
        <v>1</v>
      </c>
      <c r="AI138" s="3"/>
      <c r="AJ138" s="3">
        <v>4</v>
      </c>
      <c r="AK138" s="3">
        <v>4</v>
      </c>
      <c r="AL138" s="3">
        <v>4</v>
      </c>
      <c r="AM138" s="3">
        <v>4</v>
      </c>
      <c r="AN138" s="3">
        <v>4</v>
      </c>
      <c r="AO138" s="3">
        <v>4</v>
      </c>
      <c r="AP138" s="3" t="s">
        <v>13</v>
      </c>
      <c r="AQ138" s="3" t="s">
        <v>13</v>
      </c>
      <c r="AR138" s="3">
        <v>0</v>
      </c>
      <c r="AS138" s="3">
        <v>1603</v>
      </c>
      <c r="AV138" s="3">
        <v>4</v>
      </c>
      <c r="AW138" s="3">
        <v>4</v>
      </c>
      <c r="AX138" s="3">
        <v>4</v>
      </c>
      <c r="AY138" s="3">
        <v>4</v>
      </c>
    </row>
    <row r="139" spans="1:51" x14ac:dyDescent="0.15">
      <c r="A139" s="5" t="s">
        <v>20</v>
      </c>
      <c r="B139" s="5"/>
      <c r="C139" s="5">
        <v>0.2103064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1.421718</v>
      </c>
      <c r="J139" s="5">
        <v>3.0212810000000001</v>
      </c>
      <c r="K139" s="5">
        <v>0.40766819999999998</v>
      </c>
      <c r="L139" s="5">
        <v>1436</v>
      </c>
      <c r="M139" s="5"/>
      <c r="N139" s="5">
        <v>0.25301200000000001</v>
      </c>
      <c r="O139" s="5">
        <v>1</v>
      </c>
      <c r="P139" s="5">
        <v>0</v>
      </c>
      <c r="Q139" s="5">
        <v>0</v>
      </c>
      <c r="R139" s="5">
        <v>0</v>
      </c>
      <c r="S139" s="5">
        <v>1</v>
      </c>
      <c r="T139" s="5">
        <v>1.1362620000000001</v>
      </c>
      <c r="U139" s="5">
        <v>2.2910910000000002</v>
      </c>
      <c r="V139" s="5">
        <v>0.43605319999999997</v>
      </c>
      <c r="W139" s="5">
        <v>166</v>
      </c>
      <c r="X139" s="5"/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 t="s">
        <v>13</v>
      </c>
      <c r="AF139" s="5" t="s">
        <v>13</v>
      </c>
      <c r="AG139" s="5" t="s">
        <v>13</v>
      </c>
      <c r="AH139" s="5">
        <v>1</v>
      </c>
      <c r="AI139" s="5"/>
      <c r="AJ139" s="5">
        <v>0.2145976</v>
      </c>
      <c r="AK139" s="5">
        <v>1</v>
      </c>
      <c r="AL139" s="5">
        <v>0</v>
      </c>
      <c r="AM139" s="5">
        <v>0</v>
      </c>
      <c r="AN139" s="5">
        <v>0</v>
      </c>
      <c r="AO139" s="5">
        <v>0</v>
      </c>
      <c r="AP139" s="5">
        <v>1.390366</v>
      </c>
      <c r="AQ139" s="5">
        <v>2.9331160000000001</v>
      </c>
      <c r="AR139" s="5">
        <v>0.41067100000000001</v>
      </c>
      <c r="AS139" s="5">
        <v>1603</v>
      </c>
      <c r="AV139" s="5">
        <v>0.2145976</v>
      </c>
      <c r="AW139" s="5">
        <v>0.2103064</v>
      </c>
      <c r="AX139" s="5">
        <v>0.25301200000000001</v>
      </c>
      <c r="AY139" s="5">
        <v>0</v>
      </c>
    </row>
    <row r="142" spans="1:51" x14ac:dyDescent="0.15">
      <c r="A142" s="1" t="s">
        <v>31</v>
      </c>
      <c r="C142" s="1" t="s">
        <v>32</v>
      </c>
      <c r="D142" s="1" t="s">
        <v>33</v>
      </c>
      <c r="E142" s="1" t="s">
        <v>34</v>
      </c>
      <c r="F142" s="1" t="s">
        <v>35</v>
      </c>
      <c r="G142" s="1" t="s">
        <v>104</v>
      </c>
    </row>
    <row r="143" spans="1:51" x14ac:dyDescent="0.15">
      <c r="A143" s="1" t="s">
        <v>0</v>
      </c>
      <c r="B143" s="1" t="s">
        <v>36</v>
      </c>
      <c r="C143" s="1">
        <v>420.74630000000002</v>
      </c>
      <c r="D143" s="1">
        <v>87.175269999999998</v>
      </c>
      <c r="E143" s="1">
        <v>182.22219999999999</v>
      </c>
      <c r="F143" s="1">
        <v>562.5</v>
      </c>
      <c r="G143" s="1" t="s">
        <v>37</v>
      </c>
    </row>
    <row r="144" spans="1:51" x14ac:dyDescent="0.15">
      <c r="B144" s="1" t="s">
        <v>38</v>
      </c>
      <c r="D144" s="1">
        <v>85.763530000000003</v>
      </c>
      <c r="E144" s="1">
        <v>183.33330000000001</v>
      </c>
      <c r="F144" s="1">
        <v>562.5</v>
      </c>
      <c r="G144" s="1" t="s">
        <v>39</v>
      </c>
    </row>
    <row r="145" spans="1:7" x14ac:dyDescent="0.15">
      <c r="B145" s="1" t="s">
        <v>40</v>
      </c>
      <c r="D145" s="1">
        <v>38.555419999999998</v>
      </c>
      <c r="E145" s="1">
        <v>194.0796</v>
      </c>
      <c r="F145" s="1">
        <v>615.8827</v>
      </c>
      <c r="G145" s="1" t="s">
        <v>41</v>
      </c>
    </row>
    <row r="146" spans="1:7" x14ac:dyDescent="0.15">
      <c r="A146" s="1" t="s">
        <v>1</v>
      </c>
      <c r="B146" s="1" t="s">
        <v>36</v>
      </c>
      <c r="C146" s="1">
        <v>4.5392450000000002</v>
      </c>
      <c r="D146" s="1">
        <v>4.1183860000000001</v>
      </c>
      <c r="E146" s="1">
        <v>0.2</v>
      </c>
      <c r="F146" s="1">
        <v>95</v>
      </c>
      <c r="G146" s="1" t="s">
        <v>37</v>
      </c>
    </row>
    <row r="147" spans="1:7" x14ac:dyDescent="0.15">
      <c r="B147" s="1" t="s">
        <v>38</v>
      </c>
      <c r="D147" s="1">
        <v>3.6620659999999998</v>
      </c>
      <c r="E147" s="1">
        <v>0.2</v>
      </c>
      <c r="F147" s="1">
        <v>69.38</v>
      </c>
      <c r="G147" s="1" t="s">
        <v>39</v>
      </c>
    </row>
    <row r="148" spans="1:7" x14ac:dyDescent="0.15">
      <c r="B148" s="1" t="s">
        <v>40</v>
      </c>
      <c r="D148" s="1">
        <v>1.294033</v>
      </c>
      <c r="E148" s="1">
        <v>-41.840760000000003</v>
      </c>
      <c r="F148" s="1">
        <v>30.15924</v>
      </c>
      <c r="G148" s="1" t="s">
        <v>41</v>
      </c>
    </row>
    <row r="149" spans="1:7" x14ac:dyDescent="0.15">
      <c r="A149" s="1" t="s">
        <v>2</v>
      </c>
      <c r="B149" s="1" t="s">
        <v>36</v>
      </c>
      <c r="C149" s="1">
        <v>10.346500000000001</v>
      </c>
      <c r="D149" s="1">
        <v>7.0010669999999999</v>
      </c>
      <c r="E149" s="1">
        <v>1</v>
      </c>
      <c r="F149" s="1">
        <v>33.333329999999997</v>
      </c>
      <c r="G149" s="1" t="s">
        <v>37</v>
      </c>
    </row>
    <row r="150" spans="1:7" x14ac:dyDescent="0.15">
      <c r="B150" s="1" t="s">
        <v>38</v>
      </c>
      <c r="D150" s="1">
        <v>6.6004500000000004</v>
      </c>
      <c r="E150" s="1">
        <v>1</v>
      </c>
      <c r="F150" s="1">
        <v>33.333329999999997</v>
      </c>
      <c r="G150" s="1" t="s">
        <v>39</v>
      </c>
    </row>
    <row r="151" spans="1:7" x14ac:dyDescent="0.15">
      <c r="B151" s="1" t="s">
        <v>40</v>
      </c>
      <c r="D151" s="1">
        <v>2.4581849999999998</v>
      </c>
      <c r="E151" s="1">
        <v>-7.3618300000000003</v>
      </c>
      <c r="F151" s="1">
        <v>33.614899999999999</v>
      </c>
      <c r="G151" s="1" t="s">
        <v>41</v>
      </c>
    </row>
    <row r="152" spans="1:7" x14ac:dyDescent="0.15">
      <c r="A152" s="1" t="s">
        <v>3</v>
      </c>
      <c r="B152" s="1" t="s">
        <v>36</v>
      </c>
      <c r="C152" s="1">
        <v>10.337730000000001</v>
      </c>
      <c r="D152" s="1">
        <v>7.0014320000000003</v>
      </c>
      <c r="E152" s="1">
        <v>1E-3</v>
      </c>
      <c r="F152" s="1">
        <v>33.334330000000001</v>
      </c>
      <c r="G152" s="1" t="s">
        <v>37</v>
      </c>
    </row>
    <row r="153" spans="1:7" x14ac:dyDescent="0.15">
      <c r="B153" s="1" t="s">
        <v>38</v>
      </c>
      <c r="D153" s="1">
        <v>6.6006859999999996</v>
      </c>
      <c r="E153" s="1">
        <v>0.28671429999999998</v>
      </c>
      <c r="F153" s="1">
        <v>33.334330000000001</v>
      </c>
      <c r="G153" s="1" t="s">
        <v>39</v>
      </c>
    </row>
    <row r="154" spans="1:7" x14ac:dyDescent="0.15">
      <c r="B154" s="1" t="s">
        <v>40</v>
      </c>
      <c r="D154" s="1">
        <v>2.459603</v>
      </c>
      <c r="E154" s="1">
        <v>-7.3705999999999996</v>
      </c>
      <c r="F154" s="1">
        <v>33.60613</v>
      </c>
      <c r="G154" s="1" t="s">
        <v>41</v>
      </c>
    </row>
    <row r="155" spans="1:7" x14ac:dyDescent="0.15">
      <c r="A155" s="1" t="s">
        <v>4</v>
      </c>
      <c r="B155" s="1" t="s">
        <v>36</v>
      </c>
      <c r="C155" s="1">
        <v>1.0770399999999999E-2</v>
      </c>
      <c r="D155" s="1">
        <v>0.13067609999999999</v>
      </c>
      <c r="E155" s="1">
        <v>1E-3</v>
      </c>
      <c r="F155" s="1">
        <v>2.8581430000000001</v>
      </c>
      <c r="G155" s="1" t="s">
        <v>37</v>
      </c>
    </row>
    <row r="156" spans="1:7" x14ac:dyDescent="0.15">
      <c r="B156" s="1" t="s">
        <v>38</v>
      </c>
      <c r="D156" s="1">
        <v>0.1108663</v>
      </c>
      <c r="E156" s="1">
        <v>1E-3</v>
      </c>
      <c r="F156" s="1">
        <v>2.8581430000000001</v>
      </c>
      <c r="G156" s="1" t="s">
        <v>39</v>
      </c>
    </row>
    <row r="157" spans="1:7" x14ac:dyDescent="0.15">
      <c r="B157" s="1" t="s">
        <v>40</v>
      </c>
      <c r="D157" s="1">
        <v>8.3802500000000002E-2</v>
      </c>
      <c r="E157" s="1">
        <v>-1.7108410000000001</v>
      </c>
      <c r="F157" s="1">
        <v>2.2964850000000001</v>
      </c>
      <c r="G157" s="1" t="s">
        <v>41</v>
      </c>
    </row>
    <row r="158" spans="1:7" x14ac:dyDescent="0.15">
      <c r="A158" s="1" t="s">
        <v>5</v>
      </c>
      <c r="B158" s="1" t="s">
        <v>36</v>
      </c>
      <c r="C158" s="1">
        <v>175.05969999999999</v>
      </c>
      <c r="D158" s="1">
        <v>53.72627</v>
      </c>
      <c r="E158" s="1">
        <v>62.500999999999998</v>
      </c>
      <c r="F158" s="1">
        <v>345.00099999999998</v>
      </c>
      <c r="G158" s="1" t="s">
        <v>37</v>
      </c>
    </row>
    <row r="159" spans="1:7" x14ac:dyDescent="0.15">
      <c r="B159" s="1" t="s">
        <v>38</v>
      </c>
      <c r="D159" s="1">
        <v>47.969070000000002</v>
      </c>
      <c r="E159" s="1">
        <v>62.500999999999998</v>
      </c>
      <c r="F159" s="1">
        <v>345.00099999999998</v>
      </c>
      <c r="G159" s="1" t="s">
        <v>39</v>
      </c>
    </row>
    <row r="160" spans="1:7" x14ac:dyDescent="0.15">
      <c r="B160" s="1" t="s">
        <v>40</v>
      </c>
      <c r="D160" s="1">
        <v>28.672799999999999</v>
      </c>
      <c r="E160" s="1">
        <v>-18.065270000000002</v>
      </c>
      <c r="F160" s="1">
        <v>355.67090000000002</v>
      </c>
      <c r="G160" s="1" t="s">
        <v>41</v>
      </c>
    </row>
    <row r="161" spans="1:7" x14ac:dyDescent="0.15">
      <c r="A161" s="1" t="s">
        <v>6</v>
      </c>
      <c r="B161" s="1" t="s">
        <v>36</v>
      </c>
      <c r="C161" s="1">
        <v>129.52690000000001</v>
      </c>
      <c r="D161" s="1">
        <v>59.256459999999997</v>
      </c>
      <c r="E161" s="1">
        <v>1E-3</v>
      </c>
      <c r="F161" s="1">
        <v>306.25099999999998</v>
      </c>
      <c r="G161" s="1" t="s">
        <v>37</v>
      </c>
    </row>
    <row r="162" spans="1:7" x14ac:dyDescent="0.15">
      <c r="B162" s="1" t="s">
        <v>38</v>
      </c>
      <c r="D162" s="1">
        <v>54.720399999999998</v>
      </c>
      <c r="E162" s="1">
        <v>1E-3</v>
      </c>
      <c r="F162" s="1">
        <v>306.25099999999998</v>
      </c>
      <c r="G162" s="1" t="s">
        <v>39</v>
      </c>
    </row>
    <row r="163" spans="1:7" x14ac:dyDescent="0.15">
      <c r="B163" s="1" t="s">
        <v>40</v>
      </c>
      <c r="D163" s="1">
        <v>28.65964</v>
      </c>
      <c r="E163" s="1">
        <v>-74.639780000000002</v>
      </c>
      <c r="F163" s="1">
        <v>316.1936</v>
      </c>
      <c r="G163" s="1" t="s">
        <v>41</v>
      </c>
    </row>
    <row r="164" spans="1:7" x14ac:dyDescent="0.15">
      <c r="A164" s="1" t="s">
        <v>7</v>
      </c>
      <c r="B164" s="1" t="s">
        <v>36</v>
      </c>
      <c r="C164" s="1">
        <v>116.69280000000001</v>
      </c>
      <c r="D164" s="1">
        <v>48.224319999999999</v>
      </c>
      <c r="E164" s="1">
        <v>50.000999999999998</v>
      </c>
      <c r="F164" s="1">
        <v>200.001</v>
      </c>
      <c r="G164" s="1" t="s">
        <v>37</v>
      </c>
    </row>
    <row r="165" spans="1:7" x14ac:dyDescent="0.15">
      <c r="B165" s="1" t="s">
        <v>38</v>
      </c>
      <c r="D165" s="1">
        <v>44.98404</v>
      </c>
      <c r="E165" s="1">
        <v>50.000999999999998</v>
      </c>
      <c r="F165" s="1">
        <v>200.001</v>
      </c>
      <c r="G165" s="1" t="s">
        <v>39</v>
      </c>
    </row>
    <row r="166" spans="1:7" x14ac:dyDescent="0.15">
      <c r="B166" s="1" t="s">
        <v>40</v>
      </c>
      <c r="D166" s="1">
        <v>20.117750000000001</v>
      </c>
      <c r="E166" s="1">
        <v>23.442830000000001</v>
      </c>
      <c r="F166" s="1">
        <v>228.31780000000001</v>
      </c>
      <c r="G166" s="1" t="s">
        <v>41</v>
      </c>
    </row>
    <row r="167" spans="1:7" x14ac:dyDescent="0.15">
      <c r="A167" s="1" t="s">
        <v>8</v>
      </c>
      <c r="B167" s="1" t="s">
        <v>36</v>
      </c>
      <c r="C167" s="1">
        <v>118.91930000000001</v>
      </c>
      <c r="D167" s="1">
        <v>72.483630000000005</v>
      </c>
      <c r="E167" s="1">
        <v>1E-3</v>
      </c>
      <c r="F167" s="1">
        <v>524.54639999999995</v>
      </c>
      <c r="G167" s="1" t="s">
        <v>113</v>
      </c>
    </row>
    <row r="168" spans="1:7" x14ac:dyDescent="0.15">
      <c r="B168" s="1" t="s">
        <v>38</v>
      </c>
      <c r="D168" s="1">
        <v>63.007440000000003</v>
      </c>
      <c r="E168" s="1">
        <v>1E-3</v>
      </c>
      <c r="F168" s="1">
        <v>524.54639999999995</v>
      </c>
      <c r="G168" s="1" t="s">
        <v>114</v>
      </c>
    </row>
    <row r="169" spans="1:7" x14ac:dyDescent="0.15">
      <c r="B169" s="1" t="s">
        <v>40</v>
      </c>
      <c r="D169" s="1">
        <v>40.458190000000002</v>
      </c>
      <c r="E169" s="1">
        <v>-180.71700000000001</v>
      </c>
      <c r="F169" s="1">
        <v>475.37920000000003</v>
      </c>
      <c r="G169" s="1" t="s">
        <v>115</v>
      </c>
    </row>
    <row r="170" spans="1:7" x14ac:dyDescent="0.15">
      <c r="A170" s="1" t="s">
        <v>9</v>
      </c>
      <c r="B170" s="1" t="s">
        <v>36</v>
      </c>
      <c r="C170" s="1">
        <v>0.1954717</v>
      </c>
      <c r="D170" s="1">
        <v>0.39658480000000002</v>
      </c>
      <c r="E170" s="1">
        <v>0</v>
      </c>
      <c r="F170" s="1">
        <v>1</v>
      </c>
      <c r="G170" s="1" t="s">
        <v>37</v>
      </c>
    </row>
    <row r="171" spans="1:7" x14ac:dyDescent="0.15">
      <c r="B171" s="1" t="s">
        <v>38</v>
      </c>
      <c r="D171" s="1">
        <v>0.33630339999999997</v>
      </c>
      <c r="E171" s="1">
        <v>0</v>
      </c>
      <c r="F171" s="1">
        <v>1</v>
      </c>
      <c r="G171" s="1" t="s">
        <v>39</v>
      </c>
    </row>
    <row r="172" spans="1:7" x14ac:dyDescent="0.15">
      <c r="B172" s="1" t="s">
        <v>40</v>
      </c>
      <c r="D172" s="1">
        <v>0.22809470000000001</v>
      </c>
      <c r="E172" s="1">
        <v>-0.60452830000000002</v>
      </c>
      <c r="F172" s="1">
        <v>0.99547169999999996</v>
      </c>
      <c r="G172" s="1" t="s">
        <v>41</v>
      </c>
    </row>
    <row r="173" spans="1:7" x14ac:dyDescent="0.15">
      <c r="A173" s="1" t="s">
        <v>10</v>
      </c>
      <c r="B173" s="1" t="s">
        <v>36</v>
      </c>
      <c r="C173" s="1">
        <v>1.8149230000000001</v>
      </c>
      <c r="D173" s="1">
        <v>1.433942</v>
      </c>
      <c r="E173" s="1">
        <v>0</v>
      </c>
      <c r="F173" s="1">
        <v>15</v>
      </c>
      <c r="G173" s="1" t="s">
        <v>37</v>
      </c>
    </row>
    <row r="174" spans="1:7" x14ac:dyDescent="0.15">
      <c r="B174" s="1" t="s">
        <v>38</v>
      </c>
      <c r="D174" s="1">
        <v>1.4331659999999999</v>
      </c>
      <c r="E174" s="1">
        <v>0</v>
      </c>
      <c r="F174" s="1">
        <v>14.1</v>
      </c>
      <c r="G174" s="1" t="s">
        <v>39</v>
      </c>
    </row>
    <row r="175" spans="1:7" x14ac:dyDescent="0.15">
      <c r="B175" s="1" t="s">
        <v>40</v>
      </c>
      <c r="D175" s="1">
        <v>0.32069249999999999</v>
      </c>
      <c r="E175" s="1">
        <v>-5.0696919999999999</v>
      </c>
      <c r="F175" s="1">
        <v>8.6995389999999997</v>
      </c>
      <c r="G175" s="1" t="s">
        <v>41</v>
      </c>
    </row>
    <row r="176" spans="1:7" x14ac:dyDescent="0.15">
      <c r="A176" s="1" t="s">
        <v>11</v>
      </c>
      <c r="B176" s="1" t="s">
        <v>36</v>
      </c>
      <c r="C176" s="1">
        <v>0.72549039999999998</v>
      </c>
      <c r="D176" s="1">
        <v>0.42796020000000001</v>
      </c>
      <c r="E176" s="1">
        <v>0</v>
      </c>
      <c r="F176" s="1">
        <v>3</v>
      </c>
      <c r="G176" s="1" t="s">
        <v>37</v>
      </c>
    </row>
    <row r="177" spans="1:7" x14ac:dyDescent="0.15">
      <c r="B177" s="1" t="s">
        <v>38</v>
      </c>
      <c r="D177" s="1">
        <v>0.31170490000000001</v>
      </c>
      <c r="E177" s="1">
        <v>0</v>
      </c>
      <c r="F177" s="1">
        <v>3</v>
      </c>
      <c r="G177" s="1" t="s">
        <v>39</v>
      </c>
    </row>
    <row r="178" spans="1:7" x14ac:dyDescent="0.15">
      <c r="B178" s="1" t="s">
        <v>40</v>
      </c>
      <c r="D178" s="1">
        <v>0.32109969999999999</v>
      </c>
      <c r="E178" s="1">
        <v>-1.0745100000000001</v>
      </c>
      <c r="F178" s="1">
        <v>3.1254900000000001</v>
      </c>
      <c r="G178" s="1" t="s">
        <v>41</v>
      </c>
    </row>
    <row r="179" spans="1:7" x14ac:dyDescent="0.15">
      <c r="A179" s="1" t="s">
        <v>12</v>
      </c>
      <c r="B179" s="1" t="s">
        <v>36</v>
      </c>
      <c r="C179" s="1">
        <v>0.71783920000000001</v>
      </c>
      <c r="D179" s="1">
        <v>0.2372968</v>
      </c>
      <c r="E179" s="1">
        <v>0</v>
      </c>
      <c r="F179" s="1">
        <v>1</v>
      </c>
      <c r="G179" s="1" t="s">
        <v>37</v>
      </c>
    </row>
    <row r="180" spans="1:7" x14ac:dyDescent="0.15">
      <c r="B180" s="1" t="s">
        <v>38</v>
      </c>
      <c r="D180" s="1">
        <v>0.2211969</v>
      </c>
      <c r="E180" s="1">
        <v>0</v>
      </c>
      <c r="F180" s="1">
        <v>0.997035</v>
      </c>
      <c r="G180" s="1" t="s">
        <v>39</v>
      </c>
    </row>
    <row r="181" spans="1:7" x14ac:dyDescent="0.15">
      <c r="B181" s="1" t="s">
        <v>40</v>
      </c>
      <c r="D181" s="1">
        <v>0.1067173</v>
      </c>
      <c r="E181" s="1">
        <v>1.5762100000000001E-2</v>
      </c>
      <c r="F181" s="1">
        <v>1.3766350000000001</v>
      </c>
      <c r="G181" s="1" t="s">
        <v>41</v>
      </c>
    </row>
    <row r="182" spans="1:7" x14ac:dyDescent="0.15">
      <c r="A182" s="1" t="s">
        <v>15</v>
      </c>
      <c r="B182" s="1" t="s">
        <v>36</v>
      </c>
      <c r="C182" s="1">
        <v>0.53929919999999998</v>
      </c>
      <c r="D182" s="1">
        <v>0.49848009999999998</v>
      </c>
      <c r="E182" s="1">
        <v>0</v>
      </c>
      <c r="F182" s="1">
        <v>1</v>
      </c>
      <c r="G182" s="1" t="s">
        <v>37</v>
      </c>
    </row>
    <row r="183" spans="1:7" x14ac:dyDescent="0.15">
      <c r="B183" s="1" t="s">
        <v>38</v>
      </c>
      <c r="D183" s="1">
        <v>0.29075529999999999</v>
      </c>
      <c r="E183" s="1">
        <v>0</v>
      </c>
      <c r="F183" s="1">
        <v>1</v>
      </c>
      <c r="G183" s="1" t="s">
        <v>39</v>
      </c>
    </row>
    <row r="184" spans="1:7" x14ac:dyDescent="0.15">
      <c r="B184" s="1" t="s">
        <v>40</v>
      </c>
      <c r="D184" s="1">
        <v>0.43837799999999999</v>
      </c>
      <c r="E184" s="1">
        <v>-0.21070079999999999</v>
      </c>
      <c r="F184" s="1">
        <v>1.339299</v>
      </c>
      <c r="G184" s="1" t="s">
        <v>41</v>
      </c>
    </row>
    <row r="185" spans="1:7" x14ac:dyDescent="0.15">
      <c r="A185" s="1" t="s">
        <v>16</v>
      </c>
      <c r="B185" s="1" t="s">
        <v>36</v>
      </c>
      <c r="C185" s="1">
        <v>54.400570000000002</v>
      </c>
      <c r="D185" s="1">
        <v>8.1833329999999993</v>
      </c>
      <c r="E185" s="1">
        <v>31</v>
      </c>
      <c r="F185" s="1">
        <v>75</v>
      </c>
      <c r="G185" s="1" t="s">
        <v>37</v>
      </c>
    </row>
    <row r="186" spans="1:7" x14ac:dyDescent="0.15">
      <c r="B186" s="1" t="s">
        <v>38</v>
      </c>
      <c r="D186" s="1">
        <v>6.8741130000000004</v>
      </c>
      <c r="E186" s="1">
        <v>31</v>
      </c>
      <c r="F186" s="1">
        <v>75</v>
      </c>
      <c r="G186" s="1" t="s">
        <v>39</v>
      </c>
    </row>
    <row r="187" spans="1:7" x14ac:dyDescent="0.15">
      <c r="B187" s="1" t="s">
        <v>40</v>
      </c>
      <c r="D187" s="1">
        <v>5.1294680000000001</v>
      </c>
      <c r="E187" s="1">
        <v>31.641760000000001</v>
      </c>
      <c r="F187" s="1">
        <v>80.241759999999999</v>
      </c>
      <c r="G187" s="1" t="s">
        <v>41</v>
      </c>
    </row>
    <row r="188" spans="1:7" x14ac:dyDescent="0.15">
      <c r="A188" s="1" t="s">
        <v>17</v>
      </c>
      <c r="B188" s="1" t="s">
        <v>36</v>
      </c>
      <c r="C188" s="1">
        <v>6.9759169999999999</v>
      </c>
      <c r="D188" s="1">
        <v>2.004035</v>
      </c>
      <c r="E188" s="1">
        <v>0</v>
      </c>
      <c r="F188" s="1">
        <v>17</v>
      </c>
      <c r="G188" s="1" t="s">
        <v>37</v>
      </c>
    </row>
    <row r="189" spans="1:7" x14ac:dyDescent="0.15">
      <c r="B189" s="1" t="s">
        <v>38</v>
      </c>
      <c r="D189" s="1">
        <v>1.6454629999999999</v>
      </c>
      <c r="E189" s="1">
        <v>0</v>
      </c>
      <c r="F189" s="1">
        <v>15</v>
      </c>
      <c r="G189" s="1" t="s">
        <v>39</v>
      </c>
    </row>
    <row r="190" spans="1:7" x14ac:dyDescent="0.15">
      <c r="B190" s="1" t="s">
        <v>40</v>
      </c>
      <c r="D190" s="1">
        <v>1.2689280000000001</v>
      </c>
      <c r="E190" s="1">
        <v>-1.0240830000000001</v>
      </c>
      <c r="F190" s="1">
        <v>17.231940000000002</v>
      </c>
      <c r="G190" s="1" t="s">
        <v>41</v>
      </c>
    </row>
    <row r="191" spans="1:7" x14ac:dyDescent="0.15">
      <c r="A191" s="1" t="s">
        <v>18</v>
      </c>
      <c r="B191" s="1" t="s">
        <v>36</v>
      </c>
      <c r="C191" s="1">
        <v>3.9784399999999998E-2</v>
      </c>
      <c r="D191" s="1">
        <v>0.19546279999999999</v>
      </c>
      <c r="E191" s="1">
        <v>0</v>
      </c>
      <c r="F191" s="1">
        <v>1</v>
      </c>
      <c r="G191" s="1" t="s">
        <v>37</v>
      </c>
    </row>
    <row r="192" spans="1:7" x14ac:dyDescent="0.15">
      <c r="B192" s="1" t="s">
        <v>38</v>
      </c>
      <c r="D192" s="1">
        <v>0.15751799999999999</v>
      </c>
      <c r="E192" s="1">
        <v>0</v>
      </c>
      <c r="F192" s="1">
        <v>1</v>
      </c>
      <c r="G192" s="1" t="s">
        <v>39</v>
      </c>
    </row>
    <row r="193" spans="1:7" x14ac:dyDescent="0.15">
      <c r="B193" s="1" t="s">
        <v>40</v>
      </c>
      <c r="D193" s="1">
        <v>0.13423160000000001</v>
      </c>
      <c r="E193" s="1">
        <v>-0.71021559999999995</v>
      </c>
      <c r="F193" s="1">
        <v>0.83978439999999999</v>
      </c>
      <c r="G193" s="1" t="s">
        <v>41</v>
      </c>
    </row>
    <row r="194" spans="1:7" x14ac:dyDescent="0.15">
      <c r="A194" s="1" t="s">
        <v>19</v>
      </c>
      <c r="B194" s="1" t="s">
        <v>36</v>
      </c>
      <c r="C194" s="1">
        <v>4.3071700000000002</v>
      </c>
      <c r="D194" s="1">
        <v>0.62475990000000003</v>
      </c>
      <c r="E194" s="1">
        <v>1</v>
      </c>
      <c r="F194" s="1">
        <v>5</v>
      </c>
      <c r="G194" s="1" t="s">
        <v>37</v>
      </c>
    </row>
    <row r="195" spans="1:7" x14ac:dyDescent="0.15">
      <c r="B195" s="1" t="s">
        <v>38</v>
      </c>
      <c r="D195" s="1">
        <v>0.47062559999999998</v>
      </c>
      <c r="E195" s="1">
        <v>1</v>
      </c>
      <c r="F195" s="1">
        <v>5</v>
      </c>
      <c r="G195" s="1" t="s">
        <v>39</v>
      </c>
    </row>
    <row r="196" spans="1:7" x14ac:dyDescent="0.15">
      <c r="B196" s="1" t="s">
        <v>40</v>
      </c>
      <c r="D196" s="1">
        <v>0.44842349999999997</v>
      </c>
      <c r="E196" s="1">
        <v>1.5071699999999999</v>
      </c>
      <c r="F196" s="1">
        <v>6.3071700000000002</v>
      </c>
      <c r="G196" s="1" t="s">
        <v>41</v>
      </c>
    </row>
    <row r="197" spans="1:7" x14ac:dyDescent="0.15">
      <c r="A197" s="1" t="s">
        <v>20</v>
      </c>
      <c r="B197" s="1" t="s">
        <v>36</v>
      </c>
      <c r="C197" s="1">
        <v>0.2168194</v>
      </c>
      <c r="D197" s="1">
        <v>0.41210079999999999</v>
      </c>
      <c r="E197" s="1">
        <v>0</v>
      </c>
      <c r="F197" s="1">
        <v>1</v>
      </c>
      <c r="G197" s="1" t="s">
        <v>37</v>
      </c>
    </row>
    <row r="198" spans="1:7" x14ac:dyDescent="0.15">
      <c r="B198" s="1" t="s">
        <v>38</v>
      </c>
      <c r="D198" s="1">
        <v>0.34557179999999998</v>
      </c>
      <c r="E198" s="1">
        <v>0</v>
      </c>
      <c r="F198" s="1">
        <v>1</v>
      </c>
      <c r="G198" s="1" t="s">
        <v>39</v>
      </c>
    </row>
    <row r="199" spans="1:7" x14ac:dyDescent="0.15">
      <c r="B199" s="1" t="s">
        <v>40</v>
      </c>
      <c r="D199" s="1">
        <v>0.2384037</v>
      </c>
      <c r="E199" s="1">
        <v>-0.58318060000000005</v>
      </c>
      <c r="F199" s="1">
        <v>1.0168189999999999</v>
      </c>
      <c r="G199" s="1" t="s">
        <v>41</v>
      </c>
    </row>
  </sheetData>
  <mergeCells count="16">
    <mergeCell ref="P2:R2"/>
    <mergeCell ref="C2:E2"/>
    <mergeCell ref="H2:J2"/>
    <mergeCell ref="A48:L48"/>
    <mergeCell ref="A72:L72"/>
    <mergeCell ref="B1:O1"/>
    <mergeCell ref="A2:A3"/>
    <mergeCell ref="A24:L24"/>
    <mergeCell ref="A25:A26"/>
    <mergeCell ref="L2:N2"/>
    <mergeCell ref="A95:L95"/>
    <mergeCell ref="A96:A97"/>
    <mergeCell ref="A118:L118"/>
    <mergeCell ref="A119:A120"/>
    <mergeCell ref="A49:A50"/>
    <mergeCell ref="A73:A7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52" workbookViewId="0">
      <selection activeCell="D56" sqref="D56:AV75"/>
    </sheetView>
  </sheetViews>
  <sheetFormatPr defaultRowHeight="13.5" x14ac:dyDescent="0.15"/>
  <sheetData>
    <row r="1" spans="1:20" x14ac:dyDescent="0.15">
      <c r="A1" t="s">
        <v>119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</row>
    <row r="3" spans="1:20" x14ac:dyDescent="0.15">
      <c r="A3">
        <v>1</v>
      </c>
      <c r="B3">
        <v>419.72239999999999</v>
      </c>
      <c r="C3">
        <v>3.64805</v>
      </c>
      <c r="D3">
        <v>10.6927</v>
      </c>
      <c r="E3">
        <v>10.6869</v>
      </c>
      <c r="F3">
        <v>7.8012999999999997E-3</v>
      </c>
      <c r="G3">
        <v>175.28030000000001</v>
      </c>
      <c r="H3">
        <v>129.15190000000001</v>
      </c>
      <c r="I3">
        <v>116.5575</v>
      </c>
      <c r="J3">
        <v>120.7651</v>
      </c>
      <c r="K3">
        <v>0.18180750000000001</v>
      </c>
      <c r="L3">
        <v>1.662113</v>
      </c>
      <c r="M3">
        <v>0.72203949999999995</v>
      </c>
      <c r="N3">
        <v>0.73705710000000002</v>
      </c>
      <c r="O3">
        <v>0.53835279999999996</v>
      </c>
      <c r="P3">
        <v>54.561100000000003</v>
      </c>
      <c r="Q3">
        <v>6.9788709999999998</v>
      </c>
      <c r="R3">
        <v>3.9707800000000001E-2</v>
      </c>
      <c r="S3">
        <v>4.3025799999999998</v>
      </c>
      <c r="T3">
        <v>0.2166843</v>
      </c>
    </row>
    <row r="4" spans="1:20" x14ac:dyDescent="0.15">
      <c r="B4">
        <v>562.5</v>
      </c>
      <c r="C4">
        <v>9.9</v>
      </c>
      <c r="D4">
        <v>33.333329999999997</v>
      </c>
      <c r="E4">
        <v>33.334330000000001</v>
      </c>
      <c r="F4">
        <v>2.8581430000000001</v>
      </c>
      <c r="G4">
        <v>345.00099999999998</v>
      </c>
      <c r="H4">
        <v>306.25099999999998</v>
      </c>
      <c r="I4">
        <v>200.001</v>
      </c>
      <c r="J4">
        <v>524.54639999999995</v>
      </c>
      <c r="K4">
        <v>1</v>
      </c>
      <c r="L4">
        <v>14.1</v>
      </c>
      <c r="M4">
        <v>3</v>
      </c>
      <c r="N4">
        <v>1</v>
      </c>
      <c r="O4">
        <v>1</v>
      </c>
      <c r="P4">
        <v>75</v>
      </c>
      <c r="Q4">
        <v>17</v>
      </c>
      <c r="R4">
        <v>1</v>
      </c>
      <c r="S4">
        <v>5</v>
      </c>
      <c r="T4">
        <v>1</v>
      </c>
    </row>
    <row r="5" spans="1:20" x14ac:dyDescent="0.15">
      <c r="B5">
        <v>182.22219999999999</v>
      </c>
      <c r="C5">
        <v>0.2</v>
      </c>
      <c r="D5">
        <v>1</v>
      </c>
      <c r="E5">
        <v>1E-3</v>
      </c>
      <c r="F5">
        <v>1E-3</v>
      </c>
      <c r="G5">
        <v>62.500999999999998</v>
      </c>
      <c r="H5">
        <v>1E-3</v>
      </c>
      <c r="I5">
        <v>50.000999999999998</v>
      </c>
      <c r="J5">
        <v>1E-3</v>
      </c>
      <c r="K5">
        <v>0</v>
      </c>
      <c r="L5">
        <v>0</v>
      </c>
      <c r="M5">
        <v>0</v>
      </c>
      <c r="N5">
        <v>0</v>
      </c>
      <c r="O5">
        <v>0</v>
      </c>
      <c r="P5">
        <v>31</v>
      </c>
      <c r="Q5">
        <v>0</v>
      </c>
      <c r="R5">
        <v>0</v>
      </c>
      <c r="S5">
        <v>1</v>
      </c>
      <c r="T5">
        <v>0</v>
      </c>
    </row>
    <row r="6" spans="1:20" x14ac:dyDescent="0.15">
      <c r="B6">
        <v>375</v>
      </c>
      <c r="C6">
        <v>1.8</v>
      </c>
      <c r="D6">
        <v>5.1136359999999996</v>
      </c>
      <c r="E6">
        <v>5.1121109999999996</v>
      </c>
      <c r="F6">
        <v>1E-3</v>
      </c>
      <c r="G6">
        <v>138.46260000000001</v>
      </c>
      <c r="H6">
        <v>90.001000000000005</v>
      </c>
      <c r="I6">
        <v>73.751000000000005</v>
      </c>
      <c r="J6">
        <v>91.396349999999998</v>
      </c>
      <c r="K6">
        <v>0</v>
      </c>
      <c r="L6">
        <v>0.87142850000000005</v>
      </c>
      <c r="M6">
        <v>0.5</v>
      </c>
      <c r="N6">
        <v>0.6277353</v>
      </c>
      <c r="O6">
        <v>0</v>
      </c>
      <c r="P6">
        <v>53</v>
      </c>
      <c r="Q6">
        <v>6.9759169999999999</v>
      </c>
      <c r="R6">
        <v>0</v>
      </c>
      <c r="S6">
        <v>4</v>
      </c>
      <c r="T6">
        <v>0</v>
      </c>
    </row>
    <row r="7" spans="1:20" x14ac:dyDescent="0.15">
      <c r="B7">
        <v>437.5</v>
      </c>
      <c r="C7">
        <v>3</v>
      </c>
      <c r="D7">
        <v>10</v>
      </c>
      <c r="E7">
        <v>10.000999999999999</v>
      </c>
      <c r="F7">
        <v>1E-3</v>
      </c>
      <c r="G7">
        <v>167.85820000000001</v>
      </c>
      <c r="H7">
        <v>125.001</v>
      </c>
      <c r="I7">
        <v>112.001</v>
      </c>
      <c r="J7">
        <v>113.001</v>
      </c>
      <c r="K7">
        <v>0</v>
      </c>
      <c r="L7">
        <v>1.3333330000000001</v>
      </c>
      <c r="M7">
        <v>0.66666669999999995</v>
      </c>
      <c r="N7">
        <v>0.80597070000000004</v>
      </c>
      <c r="O7">
        <v>1</v>
      </c>
      <c r="P7">
        <v>54.397010000000002</v>
      </c>
      <c r="Q7">
        <v>6.9759169999999999</v>
      </c>
      <c r="R7">
        <v>0</v>
      </c>
      <c r="S7">
        <v>4</v>
      </c>
      <c r="T7">
        <v>0</v>
      </c>
    </row>
    <row r="8" spans="1:20" x14ac:dyDescent="0.15">
      <c r="B8">
        <v>500</v>
      </c>
      <c r="C8">
        <v>5</v>
      </c>
      <c r="D8">
        <v>13.81818</v>
      </c>
      <c r="E8">
        <v>13.778779999999999</v>
      </c>
      <c r="F8">
        <v>1E-3</v>
      </c>
      <c r="G8">
        <v>205.001</v>
      </c>
      <c r="H8">
        <v>166.6677</v>
      </c>
      <c r="I8">
        <v>153.84719999999999</v>
      </c>
      <c r="J8">
        <v>136.04750000000001</v>
      </c>
      <c r="K8">
        <v>0</v>
      </c>
      <c r="L8">
        <v>2</v>
      </c>
      <c r="M8">
        <v>1</v>
      </c>
      <c r="N8">
        <v>0.91571150000000001</v>
      </c>
      <c r="O8">
        <v>1</v>
      </c>
      <c r="P8">
        <v>58</v>
      </c>
      <c r="Q8">
        <v>8</v>
      </c>
      <c r="R8">
        <v>0</v>
      </c>
      <c r="S8">
        <v>5</v>
      </c>
      <c r="T8">
        <v>0</v>
      </c>
    </row>
    <row r="9" spans="1:20" x14ac:dyDescent="0.15">
      <c r="B9">
        <v>-0.78304830000000003</v>
      </c>
      <c r="C9">
        <v>0.63338939999999999</v>
      </c>
      <c r="D9">
        <v>1.2826150000000001</v>
      </c>
      <c r="E9">
        <v>1.2822929999999999</v>
      </c>
      <c r="F9">
        <v>21.155460000000001</v>
      </c>
      <c r="G9">
        <v>0.63258800000000004</v>
      </c>
      <c r="H9">
        <v>0.40219939999999998</v>
      </c>
      <c r="I9">
        <v>0.28719909999999998</v>
      </c>
      <c r="J9">
        <v>2.8083469999999999</v>
      </c>
      <c r="K9">
        <v>1.6500090000000001</v>
      </c>
      <c r="L9">
        <v>2.5930770000000001</v>
      </c>
      <c r="M9">
        <v>1.9795039999999999</v>
      </c>
      <c r="N9">
        <v>-1.1961539999999999</v>
      </c>
      <c r="O9">
        <v>-0.15386440000000001</v>
      </c>
      <c r="P9">
        <v>-0.30139310000000002</v>
      </c>
      <c r="Q9">
        <v>-0.44456309999999999</v>
      </c>
      <c r="R9">
        <v>4.7143740000000003</v>
      </c>
      <c r="S9">
        <v>-0.79469809999999996</v>
      </c>
      <c r="T9">
        <v>1.3753660000000001</v>
      </c>
    </row>
    <row r="10" spans="1:20" x14ac:dyDescent="0.15">
      <c r="B10">
        <v>2.9858720000000001</v>
      </c>
      <c r="C10">
        <v>2.4824229999999998</v>
      </c>
      <c r="D10">
        <v>4.3821849999999998</v>
      </c>
      <c r="E10">
        <v>4.3821839999999996</v>
      </c>
      <c r="F10">
        <v>487.05500000000001</v>
      </c>
      <c r="G10">
        <v>3.5176180000000001</v>
      </c>
      <c r="H10">
        <v>3.3457840000000001</v>
      </c>
      <c r="I10">
        <v>1.901413</v>
      </c>
      <c r="J10">
        <v>15.39232</v>
      </c>
      <c r="K10">
        <v>3.7225299999999999</v>
      </c>
      <c r="L10">
        <v>13.72663</v>
      </c>
      <c r="M10">
        <v>11.05029</v>
      </c>
      <c r="N10">
        <v>3.7857620000000001</v>
      </c>
      <c r="O10">
        <v>1.023674</v>
      </c>
      <c r="P10">
        <v>3.885913</v>
      </c>
      <c r="Q10">
        <v>5.6469310000000004</v>
      </c>
      <c r="R10">
        <v>23.22533</v>
      </c>
      <c r="S10">
        <v>5.3218290000000001</v>
      </c>
      <c r="T10">
        <v>2.8916330000000001</v>
      </c>
    </row>
    <row r="11" spans="1:20" x14ac:dyDescent="0.15">
      <c r="B11">
        <v>88.311130000000006</v>
      </c>
      <c r="C11">
        <v>2.249228</v>
      </c>
      <c r="D11">
        <v>7.1104190000000003</v>
      </c>
      <c r="E11">
        <v>7.1091550000000003</v>
      </c>
      <c r="F11">
        <v>0.11572780000000001</v>
      </c>
      <c r="G11">
        <v>54.724049999999998</v>
      </c>
      <c r="H11">
        <v>60.361400000000003</v>
      </c>
      <c r="I11">
        <v>48.624510000000001</v>
      </c>
      <c r="J11">
        <v>72.918660000000003</v>
      </c>
      <c r="K11">
        <v>0.38570850000000001</v>
      </c>
      <c r="L11">
        <v>1.2337199999999999</v>
      </c>
      <c r="M11">
        <v>0.43080869999999999</v>
      </c>
      <c r="N11">
        <v>0.23025970000000001</v>
      </c>
      <c r="O11">
        <v>0.49855630000000001</v>
      </c>
      <c r="P11">
        <v>8.2300540000000009</v>
      </c>
      <c r="Q11">
        <v>2.0124</v>
      </c>
      <c r="R11">
        <v>0.19528329999999999</v>
      </c>
      <c r="S11">
        <v>0.63101669999999999</v>
      </c>
      <c r="T11">
        <v>0.41200999999999999</v>
      </c>
    </row>
    <row r="12" spans="1:20" x14ac:dyDescent="0.15">
      <c r="B12">
        <v>8487</v>
      </c>
      <c r="C12">
        <v>8487</v>
      </c>
      <c r="D12">
        <v>8487</v>
      </c>
      <c r="E12">
        <v>8487</v>
      </c>
      <c r="F12">
        <v>8487</v>
      </c>
      <c r="G12">
        <v>8487</v>
      </c>
      <c r="H12">
        <v>8487</v>
      </c>
      <c r="I12">
        <v>8487</v>
      </c>
      <c r="J12">
        <v>8487</v>
      </c>
      <c r="K12">
        <v>8487</v>
      </c>
      <c r="L12">
        <v>8487</v>
      </c>
      <c r="M12">
        <v>8487</v>
      </c>
      <c r="N12">
        <v>8487</v>
      </c>
      <c r="O12">
        <v>8487</v>
      </c>
      <c r="P12">
        <v>8487</v>
      </c>
      <c r="Q12">
        <v>8487</v>
      </c>
      <c r="R12">
        <v>8487</v>
      </c>
      <c r="S12">
        <v>8487</v>
      </c>
      <c r="T12">
        <v>8487</v>
      </c>
    </row>
    <row r="14" spans="1:20" x14ac:dyDescent="0.15">
      <c r="A14">
        <v>2</v>
      </c>
      <c r="B14">
        <v>432.19720000000001</v>
      </c>
      <c r="C14">
        <v>13.79668</v>
      </c>
      <c r="D14">
        <v>6.6273759999999999</v>
      </c>
      <c r="E14">
        <v>6.5948659999999997</v>
      </c>
      <c r="F14">
        <v>3.4510100000000002E-2</v>
      </c>
      <c r="G14">
        <v>172.8048</v>
      </c>
      <c r="H14">
        <v>133.51609999999999</v>
      </c>
      <c r="I14">
        <v>117.9817</v>
      </c>
      <c r="J14">
        <v>99.541420000000002</v>
      </c>
      <c r="K14">
        <v>0.34183669999999999</v>
      </c>
      <c r="L14">
        <v>3.42814</v>
      </c>
      <c r="M14">
        <v>0.76144679999999998</v>
      </c>
      <c r="N14">
        <v>0.51320809999999994</v>
      </c>
      <c r="O14">
        <v>0.54974489999999998</v>
      </c>
      <c r="P14">
        <v>52.653599999999997</v>
      </c>
      <c r="Q14">
        <v>6.9540920000000002</v>
      </c>
      <c r="R14">
        <v>3.8265300000000002E-2</v>
      </c>
      <c r="S14">
        <v>4.3571429999999998</v>
      </c>
      <c r="T14">
        <v>0.21938779999999999</v>
      </c>
    </row>
    <row r="15" spans="1:20" x14ac:dyDescent="0.15">
      <c r="B15">
        <v>560</v>
      </c>
      <c r="C15">
        <v>47</v>
      </c>
      <c r="D15">
        <v>33.333329999999997</v>
      </c>
      <c r="E15">
        <v>32.908799999999999</v>
      </c>
      <c r="F15">
        <v>2.0009999999999999</v>
      </c>
      <c r="G15">
        <v>345.00099999999998</v>
      </c>
      <c r="H15">
        <v>258.51949999999999</v>
      </c>
      <c r="I15">
        <v>200.001</v>
      </c>
      <c r="J15">
        <v>524.54639999999995</v>
      </c>
      <c r="K15">
        <v>1</v>
      </c>
      <c r="L15">
        <v>15</v>
      </c>
      <c r="M15">
        <v>3</v>
      </c>
      <c r="N15">
        <v>0.97252780000000005</v>
      </c>
      <c r="O15">
        <v>1</v>
      </c>
      <c r="P15">
        <v>75</v>
      </c>
      <c r="Q15">
        <v>14</v>
      </c>
      <c r="R15">
        <v>1</v>
      </c>
      <c r="S15">
        <v>5</v>
      </c>
      <c r="T15">
        <v>1</v>
      </c>
    </row>
    <row r="16" spans="1:20" x14ac:dyDescent="0.15">
      <c r="B16">
        <v>182.5</v>
      </c>
      <c r="C16">
        <v>10</v>
      </c>
      <c r="D16">
        <v>1</v>
      </c>
      <c r="E16">
        <v>1.0009999999999999</v>
      </c>
      <c r="F16">
        <v>1E-3</v>
      </c>
      <c r="G16">
        <v>65.001000000000005</v>
      </c>
      <c r="H16">
        <v>1E-3</v>
      </c>
      <c r="I16">
        <v>50.000999999999998</v>
      </c>
      <c r="J16">
        <v>1E-3</v>
      </c>
      <c r="K16">
        <v>0</v>
      </c>
      <c r="L16">
        <v>0.1</v>
      </c>
      <c r="M16">
        <v>0</v>
      </c>
      <c r="N16">
        <v>0</v>
      </c>
      <c r="O16">
        <v>0</v>
      </c>
      <c r="P16">
        <v>31</v>
      </c>
      <c r="Q16">
        <v>0</v>
      </c>
      <c r="R16">
        <v>0</v>
      </c>
      <c r="S16">
        <v>3</v>
      </c>
      <c r="T16">
        <v>0</v>
      </c>
    </row>
    <row r="17" spans="1:20" x14ac:dyDescent="0.15">
      <c r="B17">
        <v>400</v>
      </c>
      <c r="C17">
        <v>10</v>
      </c>
      <c r="D17">
        <v>3.5</v>
      </c>
      <c r="E17">
        <v>3.4817689999999999</v>
      </c>
      <c r="F17">
        <v>1E-3</v>
      </c>
      <c r="G17">
        <v>145.32830000000001</v>
      </c>
      <c r="H17">
        <v>103.1828</v>
      </c>
      <c r="I17">
        <v>84.75394</v>
      </c>
      <c r="J17">
        <v>75.550449999999998</v>
      </c>
      <c r="K17">
        <v>0</v>
      </c>
      <c r="L17">
        <v>2.2083330000000001</v>
      </c>
      <c r="M17">
        <v>0.5</v>
      </c>
      <c r="N17">
        <v>0.36417899999999997</v>
      </c>
      <c r="O17">
        <v>0</v>
      </c>
      <c r="P17">
        <v>48</v>
      </c>
      <c r="Q17">
        <v>6.9759169999999999</v>
      </c>
      <c r="R17">
        <v>0</v>
      </c>
      <c r="S17">
        <v>4</v>
      </c>
      <c r="T17">
        <v>0</v>
      </c>
    </row>
    <row r="18" spans="1:20" x14ac:dyDescent="0.15">
      <c r="B18">
        <v>450</v>
      </c>
      <c r="C18">
        <v>12.35</v>
      </c>
      <c r="D18">
        <v>5.3137249999999998</v>
      </c>
      <c r="E18">
        <v>5.2951170000000003</v>
      </c>
      <c r="F18">
        <v>1E-3</v>
      </c>
      <c r="G18">
        <v>170.001</v>
      </c>
      <c r="H18">
        <v>133.001</v>
      </c>
      <c r="I18">
        <v>112.9091</v>
      </c>
      <c r="J18">
        <v>92.968029999999999</v>
      </c>
      <c r="K18">
        <v>0</v>
      </c>
      <c r="L18">
        <v>2.9</v>
      </c>
      <c r="M18">
        <v>0.66666669999999995</v>
      </c>
      <c r="N18">
        <v>0.52664619999999995</v>
      </c>
      <c r="O18">
        <v>1</v>
      </c>
      <c r="P18">
        <v>54.397010000000002</v>
      </c>
      <c r="Q18">
        <v>6.9759169999999999</v>
      </c>
      <c r="R18">
        <v>0</v>
      </c>
      <c r="S18">
        <v>4</v>
      </c>
      <c r="T18">
        <v>0</v>
      </c>
    </row>
    <row r="19" spans="1:20" x14ac:dyDescent="0.15">
      <c r="B19">
        <v>496.1241</v>
      </c>
      <c r="C19">
        <v>15.6</v>
      </c>
      <c r="D19">
        <v>10</v>
      </c>
      <c r="E19">
        <v>10.000999999999999</v>
      </c>
      <c r="F19">
        <v>1E-3</v>
      </c>
      <c r="G19">
        <v>197.68389999999999</v>
      </c>
      <c r="H19">
        <v>165.60149999999999</v>
      </c>
      <c r="I19">
        <v>144.6087</v>
      </c>
      <c r="J19">
        <v>116.6078</v>
      </c>
      <c r="K19">
        <v>1</v>
      </c>
      <c r="L19">
        <v>3.9325000000000001</v>
      </c>
      <c r="M19">
        <v>1</v>
      </c>
      <c r="N19">
        <v>0.6750159</v>
      </c>
      <c r="O19">
        <v>1</v>
      </c>
      <c r="P19">
        <v>54.397010000000002</v>
      </c>
      <c r="Q19">
        <v>8</v>
      </c>
      <c r="R19">
        <v>0</v>
      </c>
      <c r="S19">
        <v>5</v>
      </c>
      <c r="T19">
        <v>0</v>
      </c>
    </row>
    <row r="20" spans="1:20" x14ac:dyDescent="0.15">
      <c r="B20">
        <v>-0.97514599999999996</v>
      </c>
      <c r="C20">
        <v>2.171465</v>
      </c>
      <c r="D20">
        <v>1.282133</v>
      </c>
      <c r="E20">
        <v>1.280294</v>
      </c>
      <c r="F20">
        <v>7.809704</v>
      </c>
      <c r="G20">
        <v>0.51311209999999996</v>
      </c>
      <c r="H20">
        <v>-5.8987199999999997E-2</v>
      </c>
      <c r="I20">
        <v>0.4287146</v>
      </c>
      <c r="J20">
        <v>3.031911</v>
      </c>
      <c r="K20">
        <v>0.66689799999999999</v>
      </c>
      <c r="L20">
        <v>2.2219720000000001</v>
      </c>
      <c r="M20">
        <v>2.4202349999999999</v>
      </c>
      <c r="N20">
        <v>-0.24670059999999999</v>
      </c>
      <c r="O20">
        <v>-0.1999717</v>
      </c>
      <c r="P20">
        <v>-0.2607833</v>
      </c>
      <c r="Q20">
        <v>-0.7806343</v>
      </c>
      <c r="R20">
        <v>4.813847</v>
      </c>
      <c r="S20">
        <v>-8.1706399999999998E-2</v>
      </c>
      <c r="T20">
        <v>1.356166</v>
      </c>
    </row>
    <row r="21" spans="1:20" x14ac:dyDescent="0.15">
      <c r="B21">
        <v>3.8731589999999998</v>
      </c>
      <c r="C21">
        <v>10.159549999999999</v>
      </c>
      <c r="D21">
        <v>6.5171549999999998</v>
      </c>
      <c r="E21">
        <v>6.4453519999999997</v>
      </c>
      <c r="F21">
        <v>68.448440000000005</v>
      </c>
      <c r="G21">
        <v>3.9576039999999999</v>
      </c>
      <c r="H21">
        <v>2.6898430000000002</v>
      </c>
      <c r="I21">
        <v>2.260513</v>
      </c>
      <c r="J21">
        <v>20.858149999999998</v>
      </c>
      <c r="K21">
        <v>1.444753</v>
      </c>
      <c r="L21">
        <v>9.2178780000000007</v>
      </c>
      <c r="M21">
        <v>13.95384</v>
      </c>
      <c r="N21">
        <v>2.303007</v>
      </c>
      <c r="O21">
        <v>1.0399890000000001</v>
      </c>
      <c r="P21">
        <v>3.7798020000000001</v>
      </c>
      <c r="Q21">
        <v>6.267271</v>
      </c>
      <c r="R21">
        <v>24.173120000000001</v>
      </c>
      <c r="S21">
        <v>2.192501</v>
      </c>
      <c r="T21">
        <v>2.8391850000000001</v>
      </c>
    </row>
    <row r="22" spans="1:20" x14ac:dyDescent="0.15">
      <c r="B22">
        <v>72.885769999999994</v>
      </c>
      <c r="C22">
        <v>4.6244240000000003</v>
      </c>
      <c r="D22">
        <v>4.1586350000000003</v>
      </c>
      <c r="E22">
        <v>4.1521670000000004</v>
      </c>
      <c r="F22">
        <v>0.20535929999999999</v>
      </c>
      <c r="G22">
        <v>41.505780000000001</v>
      </c>
      <c r="H22">
        <v>45.527560000000001</v>
      </c>
      <c r="I22">
        <v>43.713630000000002</v>
      </c>
      <c r="J22">
        <v>63.773389999999999</v>
      </c>
      <c r="K22">
        <v>0.47462799999999999</v>
      </c>
      <c r="L22">
        <v>2.160866</v>
      </c>
      <c r="M22">
        <v>0.39496799999999999</v>
      </c>
      <c r="N22">
        <v>0.21004320000000001</v>
      </c>
      <c r="O22">
        <v>0.49783690000000003</v>
      </c>
      <c r="P22">
        <v>7.4641039999999998</v>
      </c>
      <c r="Q22">
        <v>1.907019</v>
      </c>
      <c r="R22">
        <v>0.1919585</v>
      </c>
      <c r="S22">
        <v>0.55132490000000001</v>
      </c>
      <c r="T22">
        <v>0.41409600000000002</v>
      </c>
    </row>
    <row r="23" spans="1:20" x14ac:dyDescent="0.15">
      <c r="B23">
        <v>784</v>
      </c>
      <c r="C23">
        <v>784</v>
      </c>
      <c r="D23">
        <v>784</v>
      </c>
      <c r="E23">
        <v>784</v>
      </c>
      <c r="F23">
        <v>784</v>
      </c>
      <c r="G23">
        <v>784</v>
      </c>
      <c r="H23">
        <v>784</v>
      </c>
      <c r="I23">
        <v>784</v>
      </c>
      <c r="J23">
        <v>784</v>
      </c>
      <c r="K23">
        <v>784</v>
      </c>
      <c r="L23">
        <v>784</v>
      </c>
      <c r="M23">
        <v>784</v>
      </c>
      <c r="N23">
        <v>784</v>
      </c>
      <c r="O23">
        <v>784</v>
      </c>
      <c r="P23">
        <v>784</v>
      </c>
      <c r="Q23">
        <v>784</v>
      </c>
      <c r="R23">
        <v>784</v>
      </c>
      <c r="S23">
        <v>784</v>
      </c>
      <c r="T23">
        <v>784</v>
      </c>
    </row>
    <row r="25" spans="1:20" x14ac:dyDescent="0.15">
      <c r="A25">
        <v>3</v>
      </c>
      <c r="B25">
        <v>348.85219999999998</v>
      </c>
      <c r="C25">
        <v>80.974999999999994</v>
      </c>
      <c r="D25">
        <v>4.7413800000000004</v>
      </c>
      <c r="E25">
        <v>3.0859239999999999</v>
      </c>
      <c r="F25">
        <v>1.657456</v>
      </c>
      <c r="G25">
        <v>149.04650000000001</v>
      </c>
      <c r="H25">
        <v>143.33539999999999</v>
      </c>
      <c r="I25">
        <v>151.2115</v>
      </c>
      <c r="J25">
        <v>14.94516</v>
      </c>
      <c r="K25">
        <v>0.5</v>
      </c>
      <c r="L25">
        <v>9.85</v>
      </c>
      <c r="M25">
        <v>1</v>
      </c>
      <c r="N25">
        <v>4.9971000000000002E-2</v>
      </c>
      <c r="O25">
        <v>0.5</v>
      </c>
      <c r="P25">
        <v>56.198509999999999</v>
      </c>
      <c r="Q25">
        <v>4.987959</v>
      </c>
      <c r="R25">
        <v>0.5</v>
      </c>
      <c r="S25">
        <v>4.25</v>
      </c>
      <c r="T25">
        <v>0</v>
      </c>
    </row>
    <row r="26" spans="1:20" x14ac:dyDescent="0.15">
      <c r="B26">
        <v>400</v>
      </c>
      <c r="C26">
        <v>95</v>
      </c>
      <c r="D26">
        <v>5</v>
      </c>
      <c r="E26">
        <v>3.5760000000000001</v>
      </c>
      <c r="F26">
        <v>2.1438570000000001</v>
      </c>
      <c r="G26">
        <v>157.1439</v>
      </c>
      <c r="H26">
        <v>217.2867</v>
      </c>
      <c r="I26">
        <v>174.2867</v>
      </c>
      <c r="J26">
        <v>16.884250000000002</v>
      </c>
      <c r="K26">
        <v>1</v>
      </c>
      <c r="L26">
        <v>9.85</v>
      </c>
      <c r="M26">
        <v>1</v>
      </c>
      <c r="N26">
        <v>5.9359099999999998E-2</v>
      </c>
      <c r="O26">
        <v>1</v>
      </c>
      <c r="P26">
        <v>59</v>
      </c>
      <c r="Q26">
        <v>6.9759169999999999</v>
      </c>
      <c r="R26">
        <v>1</v>
      </c>
      <c r="S26">
        <v>5</v>
      </c>
      <c r="T26">
        <v>0</v>
      </c>
    </row>
    <row r="27" spans="1:20" x14ac:dyDescent="0.15">
      <c r="B27">
        <v>300</v>
      </c>
      <c r="C27">
        <v>70</v>
      </c>
      <c r="D27">
        <v>4.2857139999999996</v>
      </c>
      <c r="E27">
        <v>2.1438570000000001</v>
      </c>
      <c r="F27">
        <v>1.4259999999999999</v>
      </c>
      <c r="G27">
        <v>134.3168</v>
      </c>
      <c r="H27">
        <v>105.1974</v>
      </c>
      <c r="I27">
        <v>133.58000000000001</v>
      </c>
      <c r="J27">
        <v>12.71166</v>
      </c>
      <c r="K27">
        <v>0</v>
      </c>
      <c r="L27">
        <v>9.85</v>
      </c>
      <c r="M27">
        <v>1</v>
      </c>
      <c r="N27">
        <v>3.2248800000000001E-2</v>
      </c>
      <c r="O27">
        <v>0</v>
      </c>
      <c r="P27">
        <v>54.397010000000002</v>
      </c>
      <c r="Q27">
        <v>3</v>
      </c>
      <c r="R27">
        <v>0</v>
      </c>
      <c r="S27">
        <v>4</v>
      </c>
      <c r="T27">
        <v>0</v>
      </c>
    </row>
    <row r="28" spans="1:20" x14ac:dyDescent="0.15">
      <c r="B28">
        <v>323.75</v>
      </c>
      <c r="C28">
        <v>74.45</v>
      </c>
      <c r="D28">
        <v>4.5112779999999999</v>
      </c>
      <c r="E28">
        <v>2.7040069999999998</v>
      </c>
      <c r="F28">
        <v>1.450342</v>
      </c>
      <c r="G28">
        <v>143.22139999999999</v>
      </c>
      <c r="H28">
        <v>108.6519</v>
      </c>
      <c r="I28">
        <v>134.29050000000001</v>
      </c>
      <c r="J28">
        <v>13.32587</v>
      </c>
      <c r="K28">
        <v>0</v>
      </c>
      <c r="L28">
        <v>9.85</v>
      </c>
      <c r="M28">
        <v>1</v>
      </c>
      <c r="N28">
        <v>4.1197699999999997E-2</v>
      </c>
      <c r="O28">
        <v>0</v>
      </c>
      <c r="P28">
        <v>54.397010000000002</v>
      </c>
      <c r="Q28">
        <v>3</v>
      </c>
      <c r="R28">
        <v>0</v>
      </c>
      <c r="S28">
        <v>4</v>
      </c>
      <c r="T28">
        <v>0</v>
      </c>
    </row>
    <row r="29" spans="1:20" x14ac:dyDescent="0.15">
      <c r="B29">
        <v>347.70440000000002</v>
      </c>
      <c r="C29">
        <v>79.45</v>
      </c>
      <c r="D29">
        <v>4.8399039999999998</v>
      </c>
      <c r="E29">
        <v>3.3119200000000002</v>
      </c>
      <c r="F29">
        <v>1.529984</v>
      </c>
      <c r="G29">
        <v>152.36259999999999</v>
      </c>
      <c r="H29">
        <v>125.4286</v>
      </c>
      <c r="I29">
        <v>148.4896</v>
      </c>
      <c r="J29">
        <v>15.092370000000001</v>
      </c>
      <c r="K29">
        <v>0.5</v>
      </c>
      <c r="L29">
        <v>9.85</v>
      </c>
      <c r="M29">
        <v>1</v>
      </c>
      <c r="N29">
        <v>5.4138100000000001E-2</v>
      </c>
      <c r="O29">
        <v>0.5</v>
      </c>
      <c r="P29">
        <v>55.698509999999999</v>
      </c>
      <c r="Q29">
        <v>4.987959</v>
      </c>
      <c r="R29">
        <v>0.5</v>
      </c>
      <c r="S29">
        <v>4</v>
      </c>
      <c r="T29">
        <v>0</v>
      </c>
    </row>
    <row r="30" spans="1:20" x14ac:dyDescent="0.15">
      <c r="B30">
        <v>373.95440000000002</v>
      </c>
      <c r="C30">
        <v>87.5</v>
      </c>
      <c r="D30">
        <v>4.9714830000000001</v>
      </c>
      <c r="E30">
        <v>3.467841</v>
      </c>
      <c r="F30">
        <v>1.8645700000000001</v>
      </c>
      <c r="G30">
        <v>154.8715</v>
      </c>
      <c r="H30">
        <v>178.0189</v>
      </c>
      <c r="I30">
        <v>168.13249999999999</v>
      </c>
      <c r="J30">
        <v>16.564450000000001</v>
      </c>
      <c r="K30">
        <v>1</v>
      </c>
      <c r="L30">
        <v>9.85</v>
      </c>
      <c r="M30">
        <v>1</v>
      </c>
      <c r="N30">
        <v>5.8744299999999999E-2</v>
      </c>
      <c r="O30">
        <v>1</v>
      </c>
      <c r="P30">
        <v>58</v>
      </c>
      <c r="Q30">
        <v>6.9759169999999999</v>
      </c>
      <c r="R30">
        <v>1</v>
      </c>
      <c r="S30">
        <v>4.5</v>
      </c>
      <c r="T30">
        <v>0</v>
      </c>
    </row>
    <row r="31" spans="1:20" x14ac:dyDescent="0.15">
      <c r="B31">
        <v>9.7237199999999996E-2</v>
      </c>
      <c r="C31">
        <v>0.4929714</v>
      </c>
      <c r="D31">
        <v>-0.78130509999999997</v>
      </c>
      <c r="E31">
        <v>-1.009455</v>
      </c>
      <c r="F31">
        <v>1.020556</v>
      </c>
      <c r="G31">
        <v>-0.97452919999999998</v>
      </c>
      <c r="H31">
        <v>0.90354889999999999</v>
      </c>
      <c r="I31">
        <v>0.17762500000000001</v>
      </c>
      <c r="J31">
        <v>-0.13796069999999999</v>
      </c>
      <c r="K31">
        <v>0</v>
      </c>
      <c r="L31" t="s">
        <v>13</v>
      </c>
      <c r="M31" t="s">
        <v>13</v>
      </c>
      <c r="N31">
        <v>-0.82668799999999998</v>
      </c>
      <c r="O31">
        <v>0</v>
      </c>
      <c r="P31">
        <v>0.37280340000000001</v>
      </c>
      <c r="Q31">
        <v>0</v>
      </c>
      <c r="R31">
        <v>0</v>
      </c>
      <c r="S31">
        <v>1.154701</v>
      </c>
      <c r="T31" t="s">
        <v>13</v>
      </c>
    </row>
    <row r="32" spans="1:20" x14ac:dyDescent="0.15">
      <c r="B32">
        <v>2.0020359999999999</v>
      </c>
      <c r="C32">
        <v>2.0479340000000001</v>
      </c>
      <c r="D32">
        <v>1.9826349999999999</v>
      </c>
      <c r="E32">
        <v>2.2365520000000001</v>
      </c>
      <c r="F32">
        <v>2.2198229999999999</v>
      </c>
      <c r="G32">
        <v>2.22498</v>
      </c>
      <c r="H32">
        <v>2.103005</v>
      </c>
      <c r="I32">
        <v>1.2392099999999999</v>
      </c>
      <c r="J32">
        <v>1.3093490000000001</v>
      </c>
      <c r="K32">
        <v>1</v>
      </c>
      <c r="L32" t="s">
        <v>13</v>
      </c>
      <c r="M32" t="s">
        <v>13</v>
      </c>
      <c r="N32">
        <v>2.017353</v>
      </c>
      <c r="O32">
        <v>1</v>
      </c>
      <c r="P32">
        <v>1.480526</v>
      </c>
      <c r="Q32">
        <v>1</v>
      </c>
      <c r="R32">
        <v>1</v>
      </c>
      <c r="S32">
        <v>2.3333330000000001</v>
      </c>
      <c r="T32" t="s">
        <v>13</v>
      </c>
    </row>
    <row r="33" spans="1:20" x14ac:dyDescent="0.15">
      <c r="B33">
        <v>40.846679999999999</v>
      </c>
      <c r="C33">
        <v>10.36673</v>
      </c>
      <c r="D33">
        <v>0.32412600000000003</v>
      </c>
      <c r="E33">
        <v>0.64145019999999997</v>
      </c>
      <c r="F33">
        <v>0.33104489999999998</v>
      </c>
      <c r="G33">
        <v>10.076980000000001</v>
      </c>
      <c r="H33">
        <v>51.379559999999998</v>
      </c>
      <c r="I33">
        <v>20.182829999999999</v>
      </c>
      <c r="J33">
        <v>1.953411</v>
      </c>
      <c r="K33">
        <v>0.57735029999999998</v>
      </c>
      <c r="L33">
        <v>0</v>
      </c>
      <c r="M33">
        <v>0</v>
      </c>
      <c r="N33">
        <v>1.25007E-2</v>
      </c>
      <c r="O33">
        <v>0.57735029999999998</v>
      </c>
      <c r="P33">
        <v>2.2346910000000002</v>
      </c>
      <c r="Q33">
        <v>2.2954970000000001</v>
      </c>
      <c r="R33">
        <v>0.57735029999999998</v>
      </c>
      <c r="S33">
        <v>0.5</v>
      </c>
      <c r="T33">
        <v>0</v>
      </c>
    </row>
    <row r="34" spans="1:20" x14ac:dyDescent="0.15"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</row>
    <row r="36" spans="1:20" x14ac:dyDescent="0.15">
      <c r="A36" t="s">
        <v>14</v>
      </c>
      <c r="B36">
        <v>420.74630000000002</v>
      </c>
      <c r="C36">
        <v>4.5392450000000002</v>
      </c>
      <c r="D36">
        <v>10.346500000000001</v>
      </c>
      <c r="E36">
        <v>10.337730000000001</v>
      </c>
      <c r="F36">
        <v>1.0770399999999999E-2</v>
      </c>
      <c r="G36">
        <v>175.05969999999999</v>
      </c>
      <c r="H36">
        <v>129.52690000000001</v>
      </c>
      <c r="I36">
        <v>116.69280000000001</v>
      </c>
      <c r="J36">
        <v>118.9255</v>
      </c>
      <c r="K36">
        <v>0.1954717</v>
      </c>
      <c r="L36">
        <v>1.8149230000000001</v>
      </c>
      <c r="M36">
        <v>0.72549039999999998</v>
      </c>
      <c r="N36">
        <v>0.71783920000000001</v>
      </c>
      <c r="O36">
        <v>0.53929919999999998</v>
      </c>
      <c r="P36">
        <v>54.400570000000002</v>
      </c>
      <c r="Q36">
        <v>6.9759169999999999</v>
      </c>
      <c r="R36">
        <v>3.9784399999999998E-2</v>
      </c>
      <c r="S36">
        <v>4.3071700000000002</v>
      </c>
      <c r="T36">
        <v>0.2168194</v>
      </c>
    </row>
    <row r="37" spans="1:20" x14ac:dyDescent="0.15">
      <c r="B37">
        <v>562.5</v>
      </c>
      <c r="C37">
        <v>95</v>
      </c>
      <c r="D37">
        <v>33.333329999999997</v>
      </c>
      <c r="E37">
        <v>33.334330000000001</v>
      </c>
      <c r="F37">
        <v>2.8581430000000001</v>
      </c>
      <c r="G37">
        <v>345.00099999999998</v>
      </c>
      <c r="H37">
        <v>306.25099999999998</v>
      </c>
      <c r="I37">
        <v>200.001</v>
      </c>
      <c r="J37">
        <v>524.54639999999995</v>
      </c>
      <c r="K37">
        <v>1</v>
      </c>
      <c r="L37">
        <v>15</v>
      </c>
      <c r="M37">
        <v>3</v>
      </c>
      <c r="N37">
        <v>1</v>
      </c>
      <c r="O37">
        <v>1</v>
      </c>
      <c r="P37">
        <v>75</v>
      </c>
      <c r="Q37">
        <v>17</v>
      </c>
      <c r="R37">
        <v>1</v>
      </c>
      <c r="S37">
        <v>5</v>
      </c>
      <c r="T37">
        <v>1</v>
      </c>
    </row>
    <row r="38" spans="1:20" x14ac:dyDescent="0.15">
      <c r="B38">
        <v>182.22219999999999</v>
      </c>
      <c r="C38">
        <v>0.2</v>
      </c>
      <c r="D38">
        <v>1</v>
      </c>
      <c r="E38">
        <v>1E-3</v>
      </c>
      <c r="F38">
        <v>1E-3</v>
      </c>
      <c r="G38">
        <v>62.500999999999998</v>
      </c>
      <c r="H38">
        <v>1E-3</v>
      </c>
      <c r="I38">
        <v>50.000999999999998</v>
      </c>
      <c r="J38">
        <v>1E-3</v>
      </c>
      <c r="K38">
        <v>0</v>
      </c>
      <c r="L38">
        <v>0</v>
      </c>
      <c r="M38">
        <v>0</v>
      </c>
      <c r="N38">
        <v>0</v>
      </c>
      <c r="O38">
        <v>0</v>
      </c>
      <c r="P38">
        <v>31</v>
      </c>
      <c r="Q38">
        <v>0</v>
      </c>
      <c r="R38">
        <v>0</v>
      </c>
      <c r="S38">
        <v>1</v>
      </c>
      <c r="T38">
        <v>0</v>
      </c>
    </row>
    <row r="39" spans="1:20" x14ac:dyDescent="0.15">
      <c r="B39">
        <v>375</v>
      </c>
      <c r="C39">
        <v>2</v>
      </c>
      <c r="D39">
        <v>5</v>
      </c>
      <c r="E39">
        <v>5.0010000000000003</v>
      </c>
      <c r="F39">
        <v>1E-3</v>
      </c>
      <c r="G39">
        <v>139.3253</v>
      </c>
      <c r="H39">
        <v>91.667659999999998</v>
      </c>
      <c r="I39">
        <v>75.001000000000005</v>
      </c>
      <c r="J39">
        <v>89.524810000000002</v>
      </c>
      <c r="K39">
        <v>0</v>
      </c>
      <c r="L39">
        <v>0.9</v>
      </c>
      <c r="M39">
        <v>0.5</v>
      </c>
      <c r="N39">
        <v>0.58895430000000004</v>
      </c>
      <c r="O39">
        <v>0</v>
      </c>
      <c r="P39">
        <v>53</v>
      </c>
      <c r="Q39">
        <v>6.9759169999999999</v>
      </c>
      <c r="R39">
        <v>0</v>
      </c>
      <c r="S39">
        <v>4</v>
      </c>
      <c r="T39">
        <v>0</v>
      </c>
    </row>
    <row r="40" spans="1:20" x14ac:dyDescent="0.15">
      <c r="B40">
        <v>438</v>
      </c>
      <c r="C40">
        <v>3.5</v>
      </c>
      <c r="D40">
        <v>9.4117639999999998</v>
      </c>
      <c r="E40">
        <v>9.3759999999999994</v>
      </c>
      <c r="F40">
        <v>1E-3</v>
      </c>
      <c r="G40">
        <v>168.4221</v>
      </c>
      <c r="H40">
        <v>126.6677</v>
      </c>
      <c r="I40">
        <v>112.22320000000001</v>
      </c>
      <c r="J40">
        <v>111.3343</v>
      </c>
      <c r="K40">
        <v>0</v>
      </c>
      <c r="L40">
        <v>1.5</v>
      </c>
      <c r="M40">
        <v>0.66666669999999995</v>
      </c>
      <c r="N40">
        <v>0.78526090000000004</v>
      </c>
      <c r="O40">
        <v>1</v>
      </c>
      <c r="P40">
        <v>54.397010000000002</v>
      </c>
      <c r="Q40">
        <v>6.9759169999999999</v>
      </c>
      <c r="R40">
        <v>0</v>
      </c>
      <c r="S40">
        <v>4</v>
      </c>
      <c r="T40">
        <v>0</v>
      </c>
    </row>
    <row r="41" spans="1:20" x14ac:dyDescent="0.15">
      <c r="B41">
        <v>500</v>
      </c>
      <c r="C41">
        <v>6</v>
      </c>
      <c r="D41">
        <v>13.33333</v>
      </c>
      <c r="E41">
        <v>13.33433</v>
      </c>
      <c r="F41">
        <v>1E-3</v>
      </c>
      <c r="G41">
        <v>203.33430000000001</v>
      </c>
      <c r="H41">
        <v>166.6677</v>
      </c>
      <c r="I41">
        <v>152.6326</v>
      </c>
      <c r="J41">
        <v>135.09190000000001</v>
      </c>
      <c r="K41">
        <v>0</v>
      </c>
      <c r="L41">
        <v>2.233333</v>
      </c>
      <c r="M41">
        <v>1</v>
      </c>
      <c r="N41">
        <v>0.90597709999999998</v>
      </c>
      <c r="O41">
        <v>1</v>
      </c>
      <c r="P41">
        <v>58</v>
      </c>
      <c r="Q41">
        <v>8</v>
      </c>
      <c r="R41">
        <v>0</v>
      </c>
      <c r="S41">
        <v>5</v>
      </c>
      <c r="T41">
        <v>0</v>
      </c>
    </row>
    <row r="42" spans="1:20" x14ac:dyDescent="0.15">
      <c r="B42">
        <v>-0.80303029999999997</v>
      </c>
      <c r="C42">
        <v>4.7193550000000002</v>
      </c>
      <c r="D42">
        <v>1.3319209999999999</v>
      </c>
      <c r="E42">
        <v>1.3310999999999999</v>
      </c>
      <c r="F42">
        <v>17.01465</v>
      </c>
      <c r="G42">
        <v>0.63692380000000004</v>
      </c>
      <c r="H42">
        <v>0.37914379999999998</v>
      </c>
      <c r="I42">
        <v>0.29435119999999998</v>
      </c>
      <c r="J42">
        <v>2.8102179999999999</v>
      </c>
      <c r="K42">
        <v>1.5358369999999999</v>
      </c>
      <c r="L42">
        <v>2.7784819999999999</v>
      </c>
      <c r="M42">
        <v>2.0041030000000002</v>
      </c>
      <c r="N42">
        <v>-1.03959</v>
      </c>
      <c r="O42">
        <v>-0.15768460000000001</v>
      </c>
      <c r="P42">
        <v>-0.28854170000000001</v>
      </c>
      <c r="Q42">
        <v>-0.46876489999999998</v>
      </c>
      <c r="R42">
        <v>4.7092390000000002</v>
      </c>
      <c r="S42">
        <v>-0.7586174</v>
      </c>
      <c r="T42">
        <v>1.374401</v>
      </c>
    </row>
    <row r="43" spans="1:20" x14ac:dyDescent="0.15">
      <c r="B43">
        <v>3.0540919999999998</v>
      </c>
      <c r="C43">
        <v>64.881950000000003</v>
      </c>
      <c r="D43">
        <v>4.6009060000000002</v>
      </c>
      <c r="E43">
        <v>4.5988490000000004</v>
      </c>
      <c r="F43">
        <v>323.14010000000002</v>
      </c>
      <c r="G43">
        <v>3.590792</v>
      </c>
      <c r="H43">
        <v>3.3669760000000002</v>
      </c>
      <c r="I43">
        <v>1.9275199999999999</v>
      </c>
      <c r="J43">
        <v>15.62613</v>
      </c>
      <c r="K43">
        <v>3.3587940000000001</v>
      </c>
      <c r="L43">
        <v>15.197419999999999</v>
      </c>
      <c r="M43">
        <v>11.234719999999999</v>
      </c>
      <c r="N43">
        <v>3.3191160000000002</v>
      </c>
      <c r="O43">
        <v>1.024864</v>
      </c>
      <c r="P43">
        <v>3.8719960000000002</v>
      </c>
      <c r="Q43">
        <v>5.690709</v>
      </c>
      <c r="R43">
        <v>23.176929999999999</v>
      </c>
      <c r="S43">
        <v>5.2032509999999998</v>
      </c>
      <c r="T43">
        <v>2.8889779999999998</v>
      </c>
    </row>
    <row r="44" spans="1:20" x14ac:dyDescent="0.15">
      <c r="B44">
        <v>87.175269999999998</v>
      </c>
      <c r="C44">
        <v>4.1183860000000001</v>
      </c>
      <c r="D44">
        <v>7.0010669999999999</v>
      </c>
      <c r="E44">
        <v>7.0014320000000003</v>
      </c>
      <c r="F44">
        <v>0.13067609999999999</v>
      </c>
      <c r="G44">
        <v>53.72627</v>
      </c>
      <c r="H44">
        <v>59.256459999999997</v>
      </c>
      <c r="I44">
        <v>48.224319999999999</v>
      </c>
      <c r="J44">
        <v>72.444779999999994</v>
      </c>
      <c r="K44">
        <v>0.39658480000000002</v>
      </c>
      <c r="L44">
        <v>1.433942</v>
      </c>
      <c r="M44">
        <v>0.42796020000000001</v>
      </c>
      <c r="N44">
        <v>0.2372968</v>
      </c>
      <c r="O44">
        <v>0.49848009999999998</v>
      </c>
      <c r="P44">
        <v>8.1833329999999993</v>
      </c>
      <c r="Q44">
        <v>2.004035</v>
      </c>
      <c r="R44">
        <v>0.19546279999999999</v>
      </c>
      <c r="S44">
        <v>0.62475990000000003</v>
      </c>
      <c r="T44">
        <v>0.41210079999999999</v>
      </c>
    </row>
    <row r="45" spans="1:20" x14ac:dyDescent="0.15">
      <c r="B45">
        <v>9275</v>
      </c>
      <c r="C45">
        <v>9275</v>
      </c>
      <c r="D45">
        <v>9275</v>
      </c>
      <c r="E45">
        <v>9275</v>
      </c>
      <c r="F45">
        <v>9275</v>
      </c>
      <c r="G45">
        <v>9275</v>
      </c>
      <c r="H45">
        <v>9275</v>
      </c>
      <c r="I45">
        <v>9275</v>
      </c>
      <c r="J45">
        <v>9275</v>
      </c>
      <c r="K45">
        <v>9275</v>
      </c>
      <c r="L45">
        <v>9275</v>
      </c>
      <c r="M45">
        <v>9275</v>
      </c>
      <c r="N45">
        <v>9275</v>
      </c>
      <c r="O45">
        <v>9275</v>
      </c>
      <c r="P45">
        <v>9275</v>
      </c>
      <c r="Q45">
        <v>9275</v>
      </c>
      <c r="R45">
        <v>9275</v>
      </c>
      <c r="S45">
        <v>9275</v>
      </c>
      <c r="T45">
        <v>9275</v>
      </c>
    </row>
    <row r="56" spans="4:48" x14ac:dyDescent="0.15">
      <c r="D56" t="s">
        <v>119</v>
      </c>
      <c r="F56">
        <v>1</v>
      </c>
      <c r="Q56">
        <v>2</v>
      </c>
      <c r="AB56">
        <v>3</v>
      </c>
      <c r="AM56" t="s">
        <v>14</v>
      </c>
    </row>
    <row r="57" spans="4:48" x14ac:dyDescent="0.15">
      <c r="D57" t="s">
        <v>0</v>
      </c>
      <c r="F57">
        <v>419.72239999999999</v>
      </c>
      <c r="G57">
        <v>562.5</v>
      </c>
      <c r="H57">
        <v>182.22219999999999</v>
      </c>
      <c r="I57">
        <v>375</v>
      </c>
      <c r="J57">
        <v>437.5</v>
      </c>
      <c r="K57">
        <v>500</v>
      </c>
      <c r="L57">
        <v>-0.78304830000000003</v>
      </c>
      <c r="M57">
        <v>2.9858720000000001</v>
      </c>
      <c r="N57">
        <v>88.311130000000006</v>
      </c>
      <c r="O57">
        <v>8487</v>
      </c>
      <c r="Q57">
        <v>432.19720000000001</v>
      </c>
      <c r="R57">
        <v>560</v>
      </c>
      <c r="S57">
        <v>182.5</v>
      </c>
      <c r="T57">
        <v>400</v>
      </c>
      <c r="U57">
        <v>450</v>
      </c>
      <c r="V57">
        <v>496.1241</v>
      </c>
      <c r="W57">
        <v>-0.97514599999999996</v>
      </c>
      <c r="X57">
        <v>3.8731589999999998</v>
      </c>
      <c r="Y57">
        <v>72.885769999999994</v>
      </c>
      <c r="Z57">
        <v>784</v>
      </c>
      <c r="AB57">
        <v>348.85219999999998</v>
      </c>
      <c r="AC57">
        <v>400</v>
      </c>
      <c r="AD57">
        <v>300</v>
      </c>
      <c r="AE57">
        <v>323.75</v>
      </c>
      <c r="AF57">
        <v>347.70440000000002</v>
      </c>
      <c r="AG57">
        <v>373.95440000000002</v>
      </c>
      <c r="AH57">
        <v>9.7237199999999996E-2</v>
      </c>
      <c r="AI57">
        <v>2.0020359999999999</v>
      </c>
      <c r="AJ57">
        <v>40.846679999999999</v>
      </c>
      <c r="AK57">
        <v>4</v>
      </c>
      <c r="AM57">
        <v>420.74630000000002</v>
      </c>
      <c r="AN57">
        <v>562.5</v>
      </c>
      <c r="AO57">
        <v>182.22219999999999</v>
      </c>
      <c r="AP57">
        <v>375</v>
      </c>
      <c r="AQ57">
        <v>438</v>
      </c>
      <c r="AR57">
        <v>500</v>
      </c>
      <c r="AS57">
        <v>-0.80303029999999997</v>
      </c>
      <c r="AT57">
        <v>3.0540919999999998</v>
      </c>
      <c r="AU57">
        <v>87.175269999999998</v>
      </c>
      <c r="AV57">
        <v>9275</v>
      </c>
    </row>
    <row r="58" spans="4:48" x14ac:dyDescent="0.15">
      <c r="D58" t="s">
        <v>1</v>
      </c>
      <c r="F58">
        <v>3.64805</v>
      </c>
      <c r="G58">
        <v>9.9</v>
      </c>
      <c r="H58">
        <v>0.2</v>
      </c>
      <c r="I58">
        <v>1.8</v>
      </c>
      <c r="J58">
        <v>3</v>
      </c>
      <c r="K58">
        <v>5</v>
      </c>
      <c r="L58">
        <v>0.63338939999999999</v>
      </c>
      <c r="M58">
        <v>2.4824229999999998</v>
      </c>
      <c r="N58">
        <v>2.249228</v>
      </c>
      <c r="O58">
        <v>8487</v>
      </c>
      <c r="Q58">
        <v>13.79668</v>
      </c>
      <c r="R58">
        <v>47</v>
      </c>
      <c r="S58">
        <v>10</v>
      </c>
      <c r="T58">
        <v>10</v>
      </c>
      <c r="U58">
        <v>12.35</v>
      </c>
      <c r="V58">
        <v>15.6</v>
      </c>
      <c r="W58">
        <v>2.171465</v>
      </c>
      <c r="X58">
        <v>10.159549999999999</v>
      </c>
      <c r="Y58">
        <v>4.6244240000000003</v>
      </c>
      <c r="Z58">
        <v>784</v>
      </c>
      <c r="AB58">
        <v>80.974999999999994</v>
      </c>
      <c r="AC58">
        <v>95</v>
      </c>
      <c r="AD58">
        <v>70</v>
      </c>
      <c r="AE58">
        <v>74.45</v>
      </c>
      <c r="AF58">
        <v>79.45</v>
      </c>
      <c r="AG58">
        <v>87.5</v>
      </c>
      <c r="AH58">
        <v>0.4929714</v>
      </c>
      <c r="AI58">
        <v>2.0479340000000001</v>
      </c>
      <c r="AJ58">
        <v>10.36673</v>
      </c>
      <c r="AK58">
        <v>4</v>
      </c>
      <c r="AM58">
        <v>4.5392450000000002</v>
      </c>
      <c r="AN58">
        <v>95</v>
      </c>
      <c r="AO58">
        <v>0.2</v>
      </c>
      <c r="AP58">
        <v>2</v>
      </c>
      <c r="AQ58">
        <v>3.5</v>
      </c>
      <c r="AR58">
        <v>6</v>
      </c>
      <c r="AS58">
        <v>4.7193550000000002</v>
      </c>
      <c r="AT58">
        <v>64.881950000000003</v>
      </c>
      <c r="AU58">
        <v>4.1183860000000001</v>
      </c>
      <c r="AV58">
        <v>9275</v>
      </c>
    </row>
    <row r="59" spans="4:48" x14ac:dyDescent="0.15">
      <c r="D59" t="s">
        <v>2</v>
      </c>
      <c r="F59">
        <v>10.6927</v>
      </c>
      <c r="G59">
        <v>33.333329999999997</v>
      </c>
      <c r="H59">
        <v>1</v>
      </c>
      <c r="I59">
        <v>5.1136359999999996</v>
      </c>
      <c r="J59">
        <v>10</v>
      </c>
      <c r="K59">
        <v>13.81818</v>
      </c>
      <c r="L59">
        <v>1.2826150000000001</v>
      </c>
      <c r="M59">
        <v>4.3821849999999998</v>
      </c>
      <c r="N59">
        <v>7.1104190000000003</v>
      </c>
      <c r="O59">
        <v>8487</v>
      </c>
      <c r="Q59">
        <v>6.6273759999999999</v>
      </c>
      <c r="R59">
        <v>33.333329999999997</v>
      </c>
      <c r="S59">
        <v>1</v>
      </c>
      <c r="T59">
        <v>3.5</v>
      </c>
      <c r="U59">
        <v>5.3137249999999998</v>
      </c>
      <c r="V59">
        <v>10</v>
      </c>
      <c r="W59">
        <v>1.282133</v>
      </c>
      <c r="X59">
        <v>6.5171549999999998</v>
      </c>
      <c r="Y59">
        <v>4.1586350000000003</v>
      </c>
      <c r="Z59">
        <v>784</v>
      </c>
      <c r="AB59">
        <v>4.7413800000000004</v>
      </c>
      <c r="AC59">
        <v>5</v>
      </c>
      <c r="AD59">
        <v>4.2857139999999996</v>
      </c>
      <c r="AE59">
        <v>4.5112779999999999</v>
      </c>
      <c r="AF59">
        <v>4.8399039999999998</v>
      </c>
      <c r="AG59">
        <v>4.9714830000000001</v>
      </c>
      <c r="AH59">
        <v>-0.78130509999999997</v>
      </c>
      <c r="AI59">
        <v>1.9826349999999999</v>
      </c>
      <c r="AJ59">
        <v>0.32412600000000003</v>
      </c>
      <c r="AK59">
        <v>4</v>
      </c>
      <c r="AM59">
        <v>10.346500000000001</v>
      </c>
      <c r="AN59">
        <v>33.333329999999997</v>
      </c>
      <c r="AO59">
        <v>1</v>
      </c>
      <c r="AP59">
        <v>5</v>
      </c>
      <c r="AQ59">
        <v>9.4117639999999998</v>
      </c>
      <c r="AR59">
        <v>13.33333</v>
      </c>
      <c r="AS59">
        <v>1.3319209999999999</v>
      </c>
      <c r="AT59">
        <v>4.6009060000000002</v>
      </c>
      <c r="AU59">
        <v>7.0010669999999999</v>
      </c>
      <c r="AV59">
        <v>9275</v>
      </c>
    </row>
    <row r="60" spans="4:48" x14ac:dyDescent="0.15">
      <c r="D60" t="s">
        <v>3</v>
      </c>
      <c r="F60">
        <v>10.6869</v>
      </c>
      <c r="G60">
        <v>33.334330000000001</v>
      </c>
      <c r="H60">
        <v>1E-3</v>
      </c>
      <c r="I60">
        <v>5.1121109999999996</v>
      </c>
      <c r="J60">
        <v>10.000999999999999</v>
      </c>
      <c r="K60">
        <v>13.778779999999999</v>
      </c>
      <c r="L60">
        <v>1.2822929999999999</v>
      </c>
      <c r="M60">
        <v>4.3821839999999996</v>
      </c>
      <c r="N60">
        <v>7.1091550000000003</v>
      </c>
      <c r="O60">
        <v>8487</v>
      </c>
      <c r="Q60">
        <v>6.5948659999999997</v>
      </c>
      <c r="R60">
        <v>32.908799999999999</v>
      </c>
      <c r="S60">
        <v>1.0009999999999999</v>
      </c>
      <c r="T60">
        <v>3.4817689999999999</v>
      </c>
      <c r="U60">
        <v>5.2951170000000003</v>
      </c>
      <c r="V60">
        <v>10.000999999999999</v>
      </c>
      <c r="W60">
        <v>1.280294</v>
      </c>
      <c r="X60">
        <v>6.4453519999999997</v>
      </c>
      <c r="Y60">
        <v>4.1521670000000004</v>
      </c>
      <c r="Z60">
        <v>784</v>
      </c>
      <c r="AB60">
        <v>3.0859239999999999</v>
      </c>
      <c r="AC60">
        <v>3.5760000000000001</v>
      </c>
      <c r="AD60">
        <v>2.1438570000000001</v>
      </c>
      <c r="AE60">
        <v>2.7040069999999998</v>
      </c>
      <c r="AF60">
        <v>3.3119200000000002</v>
      </c>
      <c r="AG60">
        <v>3.467841</v>
      </c>
      <c r="AH60">
        <v>-1.009455</v>
      </c>
      <c r="AI60">
        <v>2.2365520000000001</v>
      </c>
      <c r="AJ60">
        <v>0.64145019999999997</v>
      </c>
      <c r="AK60">
        <v>4</v>
      </c>
      <c r="AM60">
        <v>10.337730000000001</v>
      </c>
      <c r="AN60">
        <v>33.334330000000001</v>
      </c>
      <c r="AO60">
        <v>1E-3</v>
      </c>
      <c r="AP60">
        <v>5.0010000000000003</v>
      </c>
      <c r="AQ60">
        <v>9.3759999999999994</v>
      </c>
      <c r="AR60">
        <v>13.33433</v>
      </c>
      <c r="AS60">
        <v>1.3310999999999999</v>
      </c>
      <c r="AT60">
        <v>4.5988490000000004</v>
      </c>
      <c r="AU60">
        <v>7.0014320000000003</v>
      </c>
      <c r="AV60">
        <v>9275</v>
      </c>
    </row>
    <row r="61" spans="4:48" x14ac:dyDescent="0.15">
      <c r="D61" t="s">
        <v>4</v>
      </c>
      <c r="F61">
        <v>7.8012999999999997E-3</v>
      </c>
      <c r="G61">
        <v>2.8581430000000001</v>
      </c>
      <c r="H61">
        <v>1E-3</v>
      </c>
      <c r="I61">
        <v>1E-3</v>
      </c>
      <c r="J61">
        <v>1E-3</v>
      </c>
      <c r="K61">
        <v>1E-3</v>
      </c>
      <c r="L61">
        <v>21.155460000000001</v>
      </c>
      <c r="M61">
        <v>487.05500000000001</v>
      </c>
      <c r="N61">
        <v>0.11572780000000001</v>
      </c>
      <c r="O61">
        <v>8487</v>
      </c>
      <c r="Q61">
        <v>3.4510100000000002E-2</v>
      </c>
      <c r="R61">
        <v>2.0009999999999999</v>
      </c>
      <c r="S61">
        <v>1E-3</v>
      </c>
      <c r="T61">
        <v>1E-3</v>
      </c>
      <c r="U61">
        <v>1E-3</v>
      </c>
      <c r="V61">
        <v>1E-3</v>
      </c>
      <c r="W61">
        <v>7.809704</v>
      </c>
      <c r="X61">
        <v>68.448440000000005</v>
      </c>
      <c r="Y61">
        <v>0.20535929999999999</v>
      </c>
      <c r="Z61">
        <v>784</v>
      </c>
      <c r="AB61">
        <v>1.657456</v>
      </c>
      <c r="AC61">
        <v>2.1438570000000001</v>
      </c>
      <c r="AD61">
        <v>1.4259999999999999</v>
      </c>
      <c r="AE61">
        <v>1.450342</v>
      </c>
      <c r="AF61">
        <v>1.529984</v>
      </c>
      <c r="AG61">
        <v>1.8645700000000001</v>
      </c>
      <c r="AH61">
        <v>1.020556</v>
      </c>
      <c r="AI61">
        <v>2.2198229999999999</v>
      </c>
      <c r="AJ61">
        <v>0.33104489999999998</v>
      </c>
      <c r="AK61">
        <v>4</v>
      </c>
      <c r="AM61">
        <v>1.0770399999999999E-2</v>
      </c>
      <c r="AN61">
        <v>2.8581430000000001</v>
      </c>
      <c r="AO61">
        <v>1E-3</v>
      </c>
      <c r="AP61">
        <v>1E-3</v>
      </c>
      <c r="AQ61">
        <v>1E-3</v>
      </c>
      <c r="AR61">
        <v>1E-3</v>
      </c>
      <c r="AS61">
        <v>17.01465</v>
      </c>
      <c r="AT61">
        <v>323.14010000000002</v>
      </c>
      <c r="AU61">
        <v>0.13067609999999999</v>
      </c>
      <c r="AV61">
        <v>9275</v>
      </c>
    </row>
    <row r="62" spans="4:48" x14ac:dyDescent="0.15">
      <c r="D62" t="s">
        <v>5</v>
      </c>
      <c r="F62">
        <v>175.28030000000001</v>
      </c>
      <c r="G62">
        <v>345.00099999999998</v>
      </c>
      <c r="H62">
        <v>62.500999999999998</v>
      </c>
      <c r="I62">
        <v>138.46260000000001</v>
      </c>
      <c r="J62">
        <v>167.85820000000001</v>
      </c>
      <c r="K62">
        <v>205.001</v>
      </c>
      <c r="L62">
        <v>0.63258800000000004</v>
      </c>
      <c r="M62">
        <v>3.5176180000000001</v>
      </c>
      <c r="N62">
        <v>54.724049999999998</v>
      </c>
      <c r="O62">
        <v>8487</v>
      </c>
      <c r="Q62">
        <v>172.8048</v>
      </c>
      <c r="R62">
        <v>345.00099999999998</v>
      </c>
      <c r="S62">
        <v>65.001000000000005</v>
      </c>
      <c r="T62">
        <v>145.32830000000001</v>
      </c>
      <c r="U62">
        <v>170.001</v>
      </c>
      <c r="V62">
        <v>197.68389999999999</v>
      </c>
      <c r="W62">
        <v>0.51311209999999996</v>
      </c>
      <c r="X62">
        <v>3.9576039999999999</v>
      </c>
      <c r="Y62">
        <v>41.505780000000001</v>
      </c>
      <c r="Z62">
        <v>784</v>
      </c>
      <c r="AB62">
        <v>149.04650000000001</v>
      </c>
      <c r="AC62">
        <v>157.1439</v>
      </c>
      <c r="AD62">
        <v>134.3168</v>
      </c>
      <c r="AE62">
        <v>143.22139999999999</v>
      </c>
      <c r="AF62">
        <v>152.36259999999999</v>
      </c>
      <c r="AG62">
        <v>154.8715</v>
      </c>
      <c r="AH62">
        <v>-0.97452919999999998</v>
      </c>
      <c r="AI62">
        <v>2.22498</v>
      </c>
      <c r="AJ62">
        <v>10.076980000000001</v>
      </c>
      <c r="AK62">
        <v>4</v>
      </c>
      <c r="AM62">
        <v>175.05969999999999</v>
      </c>
      <c r="AN62">
        <v>345.00099999999998</v>
      </c>
      <c r="AO62">
        <v>62.500999999999998</v>
      </c>
      <c r="AP62">
        <v>139.3253</v>
      </c>
      <c r="AQ62">
        <v>168.4221</v>
      </c>
      <c r="AR62">
        <v>203.33430000000001</v>
      </c>
      <c r="AS62">
        <v>0.63692380000000004</v>
      </c>
      <c r="AT62">
        <v>3.590792</v>
      </c>
      <c r="AU62">
        <v>53.72627</v>
      </c>
      <c r="AV62">
        <v>9275</v>
      </c>
    </row>
    <row r="63" spans="4:48" x14ac:dyDescent="0.15">
      <c r="D63" t="s">
        <v>6</v>
      </c>
      <c r="F63">
        <v>129.15190000000001</v>
      </c>
      <c r="G63">
        <v>306.25099999999998</v>
      </c>
      <c r="H63">
        <v>1E-3</v>
      </c>
      <c r="I63">
        <v>90.001000000000005</v>
      </c>
      <c r="J63">
        <v>125.001</v>
      </c>
      <c r="K63">
        <v>166.6677</v>
      </c>
      <c r="L63">
        <v>0.40219939999999998</v>
      </c>
      <c r="M63">
        <v>3.3457840000000001</v>
      </c>
      <c r="N63">
        <v>60.361400000000003</v>
      </c>
      <c r="O63">
        <v>8487</v>
      </c>
      <c r="Q63">
        <v>133.51609999999999</v>
      </c>
      <c r="R63">
        <v>258.51949999999999</v>
      </c>
      <c r="S63">
        <v>1E-3</v>
      </c>
      <c r="T63">
        <v>103.1828</v>
      </c>
      <c r="U63">
        <v>133.001</v>
      </c>
      <c r="V63">
        <v>165.60149999999999</v>
      </c>
      <c r="W63">
        <v>-5.8987199999999997E-2</v>
      </c>
      <c r="X63">
        <v>2.6898430000000002</v>
      </c>
      <c r="Y63">
        <v>45.527560000000001</v>
      </c>
      <c r="Z63">
        <v>784</v>
      </c>
      <c r="AB63">
        <v>143.33539999999999</v>
      </c>
      <c r="AC63">
        <v>217.2867</v>
      </c>
      <c r="AD63">
        <v>105.1974</v>
      </c>
      <c r="AE63">
        <v>108.6519</v>
      </c>
      <c r="AF63">
        <v>125.4286</v>
      </c>
      <c r="AG63">
        <v>178.0189</v>
      </c>
      <c r="AH63">
        <v>0.90354889999999999</v>
      </c>
      <c r="AI63">
        <v>2.103005</v>
      </c>
      <c r="AJ63">
        <v>51.379559999999998</v>
      </c>
      <c r="AK63">
        <v>4</v>
      </c>
      <c r="AM63">
        <v>129.52690000000001</v>
      </c>
      <c r="AN63">
        <v>306.25099999999998</v>
      </c>
      <c r="AO63">
        <v>1E-3</v>
      </c>
      <c r="AP63">
        <v>91.667659999999998</v>
      </c>
      <c r="AQ63">
        <v>126.6677</v>
      </c>
      <c r="AR63">
        <v>166.6677</v>
      </c>
      <c r="AS63">
        <v>0.37914379999999998</v>
      </c>
      <c r="AT63">
        <v>3.3669760000000002</v>
      </c>
      <c r="AU63">
        <v>59.256459999999997</v>
      </c>
      <c r="AV63">
        <v>9275</v>
      </c>
    </row>
    <row r="64" spans="4:48" x14ac:dyDescent="0.15">
      <c r="D64" t="s">
        <v>7</v>
      </c>
      <c r="F64">
        <v>116.5575</v>
      </c>
      <c r="G64">
        <v>200.001</v>
      </c>
      <c r="H64">
        <v>50.000999999999998</v>
      </c>
      <c r="I64">
        <v>73.751000000000005</v>
      </c>
      <c r="J64">
        <v>112.001</v>
      </c>
      <c r="K64">
        <v>153.84719999999999</v>
      </c>
      <c r="L64">
        <v>0.28719909999999998</v>
      </c>
      <c r="M64">
        <v>1.901413</v>
      </c>
      <c r="N64">
        <v>48.624510000000001</v>
      </c>
      <c r="O64">
        <v>8487</v>
      </c>
      <c r="Q64">
        <v>117.9817</v>
      </c>
      <c r="R64">
        <v>200.001</v>
      </c>
      <c r="S64">
        <v>50.000999999999998</v>
      </c>
      <c r="T64">
        <v>84.75394</v>
      </c>
      <c r="U64">
        <v>112.9091</v>
      </c>
      <c r="V64">
        <v>144.6087</v>
      </c>
      <c r="W64">
        <v>0.4287146</v>
      </c>
      <c r="X64">
        <v>2.260513</v>
      </c>
      <c r="Y64">
        <v>43.713630000000002</v>
      </c>
      <c r="Z64">
        <v>784</v>
      </c>
      <c r="AB64">
        <v>151.2115</v>
      </c>
      <c r="AC64">
        <v>174.2867</v>
      </c>
      <c r="AD64">
        <v>133.58000000000001</v>
      </c>
      <c r="AE64">
        <v>134.29050000000001</v>
      </c>
      <c r="AF64">
        <v>148.4896</v>
      </c>
      <c r="AG64">
        <v>168.13249999999999</v>
      </c>
      <c r="AH64">
        <v>0.17762500000000001</v>
      </c>
      <c r="AI64">
        <v>1.2392099999999999</v>
      </c>
      <c r="AJ64">
        <v>20.182829999999999</v>
      </c>
      <c r="AK64">
        <v>4</v>
      </c>
      <c r="AM64">
        <v>116.69280000000001</v>
      </c>
      <c r="AN64">
        <v>200.001</v>
      </c>
      <c r="AO64">
        <v>50.000999999999998</v>
      </c>
      <c r="AP64">
        <v>75.001000000000005</v>
      </c>
      <c r="AQ64">
        <v>112.22320000000001</v>
      </c>
      <c r="AR64">
        <v>152.6326</v>
      </c>
      <c r="AS64">
        <v>0.29435119999999998</v>
      </c>
      <c r="AT64">
        <v>1.9275199999999999</v>
      </c>
      <c r="AU64">
        <v>48.224319999999999</v>
      </c>
      <c r="AV64">
        <v>9275</v>
      </c>
    </row>
    <row r="65" spans="4:48" x14ac:dyDescent="0.15">
      <c r="D65" t="s">
        <v>8</v>
      </c>
      <c r="F65">
        <v>120.7651</v>
      </c>
      <c r="G65">
        <v>524.54639999999995</v>
      </c>
      <c r="H65">
        <v>1E-3</v>
      </c>
      <c r="I65">
        <v>91.396349999999998</v>
      </c>
      <c r="J65">
        <v>113.001</v>
      </c>
      <c r="K65">
        <v>136.04750000000001</v>
      </c>
      <c r="L65">
        <v>2.8083469999999999</v>
      </c>
      <c r="M65">
        <v>15.39232</v>
      </c>
      <c r="N65">
        <v>72.918660000000003</v>
      </c>
      <c r="O65">
        <v>8487</v>
      </c>
      <c r="Q65">
        <v>99.541420000000002</v>
      </c>
      <c r="R65">
        <v>524.54639999999995</v>
      </c>
      <c r="S65">
        <v>1E-3</v>
      </c>
      <c r="T65">
        <v>75.550449999999998</v>
      </c>
      <c r="U65">
        <v>92.968029999999999</v>
      </c>
      <c r="V65">
        <v>116.6078</v>
      </c>
      <c r="W65">
        <v>3.031911</v>
      </c>
      <c r="X65">
        <v>20.858149999999998</v>
      </c>
      <c r="Y65">
        <v>63.773389999999999</v>
      </c>
      <c r="Z65">
        <v>784</v>
      </c>
      <c r="AB65">
        <v>14.94516</v>
      </c>
      <c r="AC65">
        <v>16.884250000000002</v>
      </c>
      <c r="AD65">
        <v>12.71166</v>
      </c>
      <c r="AE65">
        <v>13.32587</v>
      </c>
      <c r="AF65">
        <v>15.092370000000001</v>
      </c>
      <c r="AG65">
        <v>16.564450000000001</v>
      </c>
      <c r="AH65">
        <v>-0.13796069999999999</v>
      </c>
      <c r="AI65">
        <v>1.3093490000000001</v>
      </c>
      <c r="AJ65">
        <v>1.953411</v>
      </c>
      <c r="AK65">
        <v>4</v>
      </c>
      <c r="AM65">
        <v>118.9255</v>
      </c>
      <c r="AN65">
        <v>524.54639999999995</v>
      </c>
      <c r="AO65">
        <v>1E-3</v>
      </c>
      <c r="AP65">
        <v>89.524810000000002</v>
      </c>
      <c r="AQ65">
        <v>111.3343</v>
      </c>
      <c r="AR65">
        <v>135.09190000000001</v>
      </c>
      <c r="AS65">
        <v>2.8102179999999999</v>
      </c>
      <c r="AT65">
        <v>15.62613</v>
      </c>
      <c r="AU65">
        <v>72.444779999999994</v>
      </c>
      <c r="AV65">
        <v>9275</v>
      </c>
    </row>
    <row r="66" spans="4:48" x14ac:dyDescent="0.15">
      <c r="D66" t="s">
        <v>9</v>
      </c>
      <c r="F66">
        <v>0.18180750000000001</v>
      </c>
      <c r="G66">
        <v>1</v>
      </c>
      <c r="H66">
        <v>0</v>
      </c>
      <c r="I66">
        <v>0</v>
      </c>
      <c r="J66">
        <v>0</v>
      </c>
      <c r="K66">
        <v>0</v>
      </c>
      <c r="L66">
        <v>1.6500090000000001</v>
      </c>
      <c r="M66">
        <v>3.7225299999999999</v>
      </c>
      <c r="N66">
        <v>0.38570850000000001</v>
      </c>
      <c r="O66">
        <v>8487</v>
      </c>
      <c r="Q66">
        <v>0.34183669999999999</v>
      </c>
      <c r="R66">
        <v>1</v>
      </c>
      <c r="S66">
        <v>0</v>
      </c>
      <c r="T66">
        <v>0</v>
      </c>
      <c r="U66">
        <v>0</v>
      </c>
      <c r="V66">
        <v>1</v>
      </c>
      <c r="W66">
        <v>0.66689799999999999</v>
      </c>
      <c r="X66">
        <v>1.444753</v>
      </c>
      <c r="Y66">
        <v>0.47462799999999999</v>
      </c>
      <c r="Z66">
        <v>784</v>
      </c>
      <c r="AB66">
        <v>0.5</v>
      </c>
      <c r="AC66">
        <v>1</v>
      </c>
      <c r="AD66">
        <v>0</v>
      </c>
      <c r="AE66">
        <v>0</v>
      </c>
      <c r="AF66">
        <v>0.5</v>
      </c>
      <c r="AG66">
        <v>1</v>
      </c>
      <c r="AH66">
        <v>0</v>
      </c>
      <c r="AI66">
        <v>1</v>
      </c>
      <c r="AJ66">
        <v>0.57735029999999998</v>
      </c>
      <c r="AK66">
        <v>4</v>
      </c>
      <c r="AM66">
        <v>0.1954717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1.5358369999999999</v>
      </c>
      <c r="AT66">
        <v>3.3587940000000001</v>
      </c>
      <c r="AU66">
        <v>0.39658480000000002</v>
      </c>
      <c r="AV66">
        <v>9275</v>
      </c>
    </row>
    <row r="67" spans="4:48" x14ac:dyDescent="0.15">
      <c r="D67" t="s">
        <v>10</v>
      </c>
      <c r="F67">
        <v>1.662113</v>
      </c>
      <c r="G67">
        <v>14.1</v>
      </c>
      <c r="H67">
        <v>0</v>
      </c>
      <c r="I67">
        <v>0.87142850000000005</v>
      </c>
      <c r="J67">
        <v>1.3333330000000001</v>
      </c>
      <c r="K67">
        <v>2</v>
      </c>
      <c r="L67">
        <v>2.5930770000000001</v>
      </c>
      <c r="M67">
        <v>13.72663</v>
      </c>
      <c r="N67">
        <v>1.2337199999999999</v>
      </c>
      <c r="O67">
        <v>8487</v>
      </c>
      <c r="Q67">
        <v>3.42814</v>
      </c>
      <c r="R67">
        <v>15</v>
      </c>
      <c r="S67">
        <v>0.1</v>
      </c>
      <c r="T67">
        <v>2.2083330000000001</v>
      </c>
      <c r="U67">
        <v>2.9</v>
      </c>
      <c r="V67">
        <v>3.9325000000000001</v>
      </c>
      <c r="W67">
        <v>2.2219720000000001</v>
      </c>
      <c r="X67">
        <v>9.2178780000000007</v>
      </c>
      <c r="Y67">
        <v>2.160866</v>
      </c>
      <c r="Z67">
        <v>784</v>
      </c>
      <c r="AB67">
        <v>9.85</v>
      </c>
      <c r="AC67">
        <v>9.85</v>
      </c>
      <c r="AD67">
        <v>9.85</v>
      </c>
      <c r="AE67">
        <v>9.85</v>
      </c>
      <c r="AF67">
        <v>9.85</v>
      </c>
      <c r="AG67">
        <v>9.85</v>
      </c>
      <c r="AH67" t="s">
        <v>13</v>
      </c>
      <c r="AI67" t="s">
        <v>13</v>
      </c>
      <c r="AJ67">
        <v>0</v>
      </c>
      <c r="AK67">
        <v>4</v>
      </c>
      <c r="AM67">
        <v>1.8149230000000001</v>
      </c>
      <c r="AN67">
        <v>15</v>
      </c>
      <c r="AO67">
        <v>0</v>
      </c>
      <c r="AP67">
        <v>0.9</v>
      </c>
      <c r="AQ67">
        <v>1.5</v>
      </c>
      <c r="AR67">
        <v>2.233333</v>
      </c>
      <c r="AS67">
        <v>2.7784819999999999</v>
      </c>
      <c r="AT67">
        <v>15.197419999999999</v>
      </c>
      <c r="AU67">
        <v>1.433942</v>
      </c>
      <c r="AV67">
        <v>9275</v>
      </c>
    </row>
    <row r="68" spans="4:48" x14ac:dyDescent="0.15">
      <c r="D68" t="s">
        <v>11</v>
      </c>
      <c r="F68">
        <v>0.72203949999999995</v>
      </c>
      <c r="G68">
        <v>3</v>
      </c>
      <c r="H68">
        <v>0</v>
      </c>
      <c r="I68">
        <v>0.5</v>
      </c>
      <c r="J68">
        <v>0.66666669999999995</v>
      </c>
      <c r="K68">
        <v>1</v>
      </c>
      <c r="L68">
        <v>1.9795039999999999</v>
      </c>
      <c r="M68">
        <v>11.05029</v>
      </c>
      <c r="N68">
        <v>0.43080869999999999</v>
      </c>
      <c r="O68">
        <v>8487</v>
      </c>
      <c r="Q68">
        <v>0.76144679999999998</v>
      </c>
      <c r="R68">
        <v>3</v>
      </c>
      <c r="S68">
        <v>0</v>
      </c>
      <c r="T68">
        <v>0.5</v>
      </c>
      <c r="U68">
        <v>0.66666669999999995</v>
      </c>
      <c r="V68">
        <v>1</v>
      </c>
      <c r="W68">
        <v>2.4202349999999999</v>
      </c>
      <c r="X68">
        <v>13.95384</v>
      </c>
      <c r="Y68">
        <v>0.39496799999999999</v>
      </c>
      <c r="Z68">
        <v>784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 t="s">
        <v>13</v>
      </c>
      <c r="AI68" t="s">
        <v>13</v>
      </c>
      <c r="AJ68">
        <v>0</v>
      </c>
      <c r="AK68">
        <v>4</v>
      </c>
      <c r="AM68">
        <v>0.72549039999999998</v>
      </c>
      <c r="AN68">
        <v>3</v>
      </c>
      <c r="AO68">
        <v>0</v>
      </c>
      <c r="AP68">
        <v>0.5</v>
      </c>
      <c r="AQ68">
        <v>0.66666669999999995</v>
      </c>
      <c r="AR68">
        <v>1</v>
      </c>
      <c r="AS68">
        <v>2.0041030000000002</v>
      </c>
      <c r="AT68">
        <v>11.234719999999999</v>
      </c>
      <c r="AU68">
        <v>0.42796020000000001</v>
      </c>
      <c r="AV68">
        <v>9275</v>
      </c>
    </row>
    <row r="69" spans="4:48" x14ac:dyDescent="0.15">
      <c r="D69" t="s">
        <v>12</v>
      </c>
      <c r="F69">
        <v>0.73705710000000002</v>
      </c>
      <c r="G69">
        <v>1</v>
      </c>
      <c r="H69">
        <v>0</v>
      </c>
      <c r="I69">
        <v>0.6277353</v>
      </c>
      <c r="J69">
        <v>0.80597070000000004</v>
      </c>
      <c r="K69">
        <v>0.91571150000000001</v>
      </c>
      <c r="L69">
        <v>-1.1961539999999999</v>
      </c>
      <c r="M69">
        <v>3.7857620000000001</v>
      </c>
      <c r="N69">
        <v>0.23025970000000001</v>
      </c>
      <c r="O69">
        <v>8487</v>
      </c>
      <c r="Q69">
        <v>0.51320809999999994</v>
      </c>
      <c r="R69">
        <v>0.97252780000000005</v>
      </c>
      <c r="S69">
        <v>0</v>
      </c>
      <c r="T69">
        <v>0.36417899999999997</v>
      </c>
      <c r="U69">
        <v>0.52664619999999995</v>
      </c>
      <c r="V69">
        <v>0.6750159</v>
      </c>
      <c r="W69">
        <v>-0.24670059999999999</v>
      </c>
      <c r="X69">
        <v>2.303007</v>
      </c>
      <c r="Y69">
        <v>0.21004320000000001</v>
      </c>
      <c r="Z69">
        <v>784</v>
      </c>
      <c r="AB69">
        <v>4.9971000000000002E-2</v>
      </c>
      <c r="AC69">
        <v>5.9359099999999998E-2</v>
      </c>
      <c r="AD69">
        <v>3.2248800000000001E-2</v>
      </c>
      <c r="AE69">
        <v>4.1197699999999997E-2</v>
      </c>
      <c r="AF69">
        <v>5.4138100000000001E-2</v>
      </c>
      <c r="AG69">
        <v>5.8744299999999999E-2</v>
      </c>
      <c r="AH69">
        <v>-0.82668799999999998</v>
      </c>
      <c r="AI69">
        <v>2.017353</v>
      </c>
      <c r="AJ69">
        <v>1.25007E-2</v>
      </c>
      <c r="AK69">
        <v>4</v>
      </c>
      <c r="AM69">
        <v>0.71783920000000001</v>
      </c>
      <c r="AN69">
        <v>1</v>
      </c>
      <c r="AO69">
        <v>0</v>
      </c>
      <c r="AP69">
        <v>0.58895430000000004</v>
      </c>
      <c r="AQ69">
        <v>0.78526090000000004</v>
      </c>
      <c r="AR69">
        <v>0.90597709999999998</v>
      </c>
      <c r="AS69">
        <v>-1.03959</v>
      </c>
      <c r="AT69">
        <v>3.3191160000000002</v>
      </c>
      <c r="AU69">
        <v>0.2372968</v>
      </c>
      <c r="AV69">
        <v>9275</v>
      </c>
    </row>
    <row r="70" spans="4:48" x14ac:dyDescent="0.15">
      <c r="D70" t="s">
        <v>15</v>
      </c>
      <c r="F70">
        <v>0.53835279999999996</v>
      </c>
      <c r="G70">
        <v>1</v>
      </c>
      <c r="H70">
        <v>0</v>
      </c>
      <c r="I70">
        <v>0</v>
      </c>
      <c r="J70">
        <v>1</v>
      </c>
      <c r="K70">
        <v>1</v>
      </c>
      <c r="L70">
        <v>-0.15386440000000001</v>
      </c>
      <c r="M70">
        <v>1.023674</v>
      </c>
      <c r="N70">
        <v>0.49855630000000001</v>
      </c>
      <c r="O70">
        <v>8487</v>
      </c>
      <c r="Q70">
        <v>0.54974489999999998</v>
      </c>
      <c r="R70">
        <v>1</v>
      </c>
      <c r="S70">
        <v>0</v>
      </c>
      <c r="T70">
        <v>0</v>
      </c>
      <c r="U70">
        <v>1</v>
      </c>
      <c r="V70">
        <v>1</v>
      </c>
      <c r="W70">
        <v>-0.1999717</v>
      </c>
      <c r="X70">
        <v>1.0399890000000001</v>
      </c>
      <c r="Y70">
        <v>0.49783690000000003</v>
      </c>
      <c r="Z70">
        <v>784</v>
      </c>
      <c r="AB70">
        <v>0.5</v>
      </c>
      <c r="AC70">
        <v>1</v>
      </c>
      <c r="AD70">
        <v>0</v>
      </c>
      <c r="AE70">
        <v>0</v>
      </c>
      <c r="AF70">
        <v>0.5</v>
      </c>
      <c r="AG70">
        <v>1</v>
      </c>
      <c r="AH70">
        <v>0</v>
      </c>
      <c r="AI70">
        <v>1</v>
      </c>
      <c r="AJ70">
        <v>0.57735029999999998</v>
      </c>
      <c r="AK70">
        <v>4</v>
      </c>
      <c r="AM70">
        <v>0.53929919999999998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-0.15768460000000001</v>
      </c>
      <c r="AT70">
        <v>1.024864</v>
      </c>
      <c r="AU70">
        <v>0.49848009999999998</v>
      </c>
      <c r="AV70">
        <v>9275</v>
      </c>
    </row>
    <row r="71" spans="4:48" x14ac:dyDescent="0.15">
      <c r="D71" t="s">
        <v>16</v>
      </c>
      <c r="F71">
        <v>54.561100000000003</v>
      </c>
      <c r="G71">
        <v>75</v>
      </c>
      <c r="H71">
        <v>31</v>
      </c>
      <c r="I71">
        <v>53</v>
      </c>
      <c r="J71">
        <v>54.397010000000002</v>
      </c>
      <c r="K71">
        <v>58</v>
      </c>
      <c r="L71">
        <v>-0.30139310000000002</v>
      </c>
      <c r="M71">
        <v>3.885913</v>
      </c>
      <c r="N71">
        <v>8.2300540000000009</v>
      </c>
      <c r="O71">
        <v>8487</v>
      </c>
      <c r="Q71">
        <v>52.653599999999997</v>
      </c>
      <c r="R71">
        <v>75</v>
      </c>
      <c r="S71">
        <v>31</v>
      </c>
      <c r="T71">
        <v>48</v>
      </c>
      <c r="U71">
        <v>54.397010000000002</v>
      </c>
      <c r="V71">
        <v>54.397010000000002</v>
      </c>
      <c r="W71">
        <v>-0.2607833</v>
      </c>
      <c r="X71">
        <v>3.7798020000000001</v>
      </c>
      <c r="Y71">
        <v>7.4641039999999998</v>
      </c>
      <c r="Z71">
        <v>784</v>
      </c>
      <c r="AB71">
        <v>56.198509999999999</v>
      </c>
      <c r="AC71">
        <v>59</v>
      </c>
      <c r="AD71">
        <v>54.397010000000002</v>
      </c>
      <c r="AE71">
        <v>54.397010000000002</v>
      </c>
      <c r="AF71">
        <v>55.698509999999999</v>
      </c>
      <c r="AG71">
        <v>58</v>
      </c>
      <c r="AH71">
        <v>0.37280340000000001</v>
      </c>
      <c r="AI71">
        <v>1.480526</v>
      </c>
      <c r="AJ71">
        <v>2.2346910000000002</v>
      </c>
      <c r="AK71">
        <v>4</v>
      </c>
      <c r="AM71">
        <v>54.400570000000002</v>
      </c>
      <c r="AN71">
        <v>75</v>
      </c>
      <c r="AO71">
        <v>31</v>
      </c>
      <c r="AP71">
        <v>53</v>
      </c>
      <c r="AQ71">
        <v>54.397010000000002</v>
      </c>
      <c r="AR71">
        <v>58</v>
      </c>
      <c r="AS71">
        <v>-0.28854170000000001</v>
      </c>
      <c r="AT71">
        <v>3.8719960000000002</v>
      </c>
      <c r="AU71">
        <v>8.1833329999999993</v>
      </c>
      <c r="AV71">
        <v>9275</v>
      </c>
    </row>
    <row r="72" spans="4:48" x14ac:dyDescent="0.15">
      <c r="D72" t="s">
        <v>17</v>
      </c>
      <c r="F72">
        <v>6.9788709999999998</v>
      </c>
      <c r="G72">
        <v>17</v>
      </c>
      <c r="H72">
        <v>0</v>
      </c>
      <c r="I72">
        <v>6.9759169999999999</v>
      </c>
      <c r="J72">
        <v>6.9759169999999999</v>
      </c>
      <c r="K72">
        <v>8</v>
      </c>
      <c r="L72">
        <v>-0.44456309999999999</v>
      </c>
      <c r="M72">
        <v>5.6469310000000004</v>
      </c>
      <c r="N72">
        <v>2.0124</v>
      </c>
      <c r="O72">
        <v>8487</v>
      </c>
      <c r="Q72">
        <v>6.9540920000000002</v>
      </c>
      <c r="R72">
        <v>14</v>
      </c>
      <c r="S72">
        <v>0</v>
      </c>
      <c r="T72">
        <v>6.9759169999999999</v>
      </c>
      <c r="U72">
        <v>6.9759169999999999</v>
      </c>
      <c r="V72">
        <v>8</v>
      </c>
      <c r="W72">
        <v>-0.7806343</v>
      </c>
      <c r="X72">
        <v>6.267271</v>
      </c>
      <c r="Y72">
        <v>1.907019</v>
      </c>
      <c r="Z72">
        <v>784</v>
      </c>
      <c r="AB72">
        <v>4.987959</v>
      </c>
      <c r="AC72">
        <v>6.9759169999999999</v>
      </c>
      <c r="AD72">
        <v>3</v>
      </c>
      <c r="AE72">
        <v>3</v>
      </c>
      <c r="AF72">
        <v>4.987959</v>
      </c>
      <c r="AG72">
        <v>6.9759169999999999</v>
      </c>
      <c r="AH72">
        <v>0</v>
      </c>
      <c r="AI72">
        <v>1</v>
      </c>
      <c r="AJ72">
        <v>2.2954970000000001</v>
      </c>
      <c r="AK72">
        <v>4</v>
      </c>
      <c r="AM72">
        <v>6.9759169999999999</v>
      </c>
      <c r="AN72">
        <v>17</v>
      </c>
      <c r="AO72">
        <v>0</v>
      </c>
      <c r="AP72">
        <v>6.9759169999999999</v>
      </c>
      <c r="AQ72">
        <v>6.9759169999999999</v>
      </c>
      <c r="AR72">
        <v>8</v>
      </c>
      <c r="AS72">
        <v>-0.46876489999999998</v>
      </c>
      <c r="AT72">
        <v>5.690709</v>
      </c>
      <c r="AU72">
        <v>2.004035</v>
      </c>
      <c r="AV72">
        <v>9275</v>
      </c>
    </row>
    <row r="73" spans="4:48" x14ac:dyDescent="0.15">
      <c r="D73" t="s">
        <v>18</v>
      </c>
      <c r="F73">
        <v>3.9707800000000001E-2</v>
      </c>
      <c r="G73">
        <v>1</v>
      </c>
      <c r="H73">
        <v>0</v>
      </c>
      <c r="I73">
        <v>0</v>
      </c>
      <c r="J73">
        <v>0</v>
      </c>
      <c r="K73">
        <v>0</v>
      </c>
      <c r="L73">
        <v>4.7143740000000003</v>
      </c>
      <c r="M73">
        <v>23.22533</v>
      </c>
      <c r="N73">
        <v>0.19528329999999999</v>
      </c>
      <c r="O73">
        <v>8487</v>
      </c>
      <c r="Q73">
        <v>3.8265300000000002E-2</v>
      </c>
      <c r="R73">
        <v>1</v>
      </c>
      <c r="S73">
        <v>0</v>
      </c>
      <c r="T73">
        <v>0</v>
      </c>
      <c r="U73">
        <v>0</v>
      </c>
      <c r="V73">
        <v>0</v>
      </c>
      <c r="W73">
        <v>4.813847</v>
      </c>
      <c r="X73">
        <v>24.173120000000001</v>
      </c>
      <c r="Y73">
        <v>0.1919585</v>
      </c>
      <c r="Z73">
        <v>784</v>
      </c>
      <c r="AB73">
        <v>0.5</v>
      </c>
      <c r="AC73">
        <v>1</v>
      </c>
      <c r="AD73">
        <v>0</v>
      </c>
      <c r="AE73">
        <v>0</v>
      </c>
      <c r="AF73">
        <v>0.5</v>
      </c>
      <c r="AG73">
        <v>1</v>
      </c>
      <c r="AH73">
        <v>0</v>
      </c>
      <c r="AI73">
        <v>1</v>
      </c>
      <c r="AJ73">
        <v>0.57735029999999998</v>
      </c>
      <c r="AK73">
        <v>4</v>
      </c>
      <c r="AM73">
        <v>3.9784399999999998E-2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4.7092390000000002</v>
      </c>
      <c r="AT73">
        <v>23.176929999999999</v>
      </c>
      <c r="AU73">
        <v>0.19546279999999999</v>
      </c>
      <c r="AV73">
        <v>9275</v>
      </c>
    </row>
    <row r="74" spans="4:48" x14ac:dyDescent="0.15">
      <c r="D74" t="s">
        <v>19</v>
      </c>
      <c r="F74">
        <v>4.3025799999999998</v>
      </c>
      <c r="G74">
        <v>5</v>
      </c>
      <c r="H74">
        <v>1</v>
      </c>
      <c r="I74">
        <v>4</v>
      </c>
      <c r="J74">
        <v>4</v>
      </c>
      <c r="K74">
        <v>5</v>
      </c>
      <c r="L74">
        <v>-0.79469809999999996</v>
      </c>
      <c r="M74">
        <v>5.3218290000000001</v>
      </c>
      <c r="N74">
        <v>0.63101669999999999</v>
      </c>
      <c r="O74">
        <v>8487</v>
      </c>
      <c r="Q74">
        <v>4.3571429999999998</v>
      </c>
      <c r="R74">
        <v>5</v>
      </c>
      <c r="S74">
        <v>3</v>
      </c>
      <c r="T74">
        <v>4</v>
      </c>
      <c r="U74">
        <v>4</v>
      </c>
      <c r="V74">
        <v>5</v>
      </c>
      <c r="W74">
        <v>-8.1706399999999998E-2</v>
      </c>
      <c r="X74">
        <v>2.192501</v>
      </c>
      <c r="Y74">
        <v>0.55132490000000001</v>
      </c>
      <c r="Z74">
        <v>784</v>
      </c>
      <c r="AB74">
        <v>4.25</v>
      </c>
      <c r="AC74">
        <v>5</v>
      </c>
      <c r="AD74">
        <v>4</v>
      </c>
      <c r="AE74">
        <v>4</v>
      </c>
      <c r="AF74">
        <v>4</v>
      </c>
      <c r="AG74">
        <v>4.5</v>
      </c>
      <c r="AH74">
        <v>1.154701</v>
      </c>
      <c r="AI74">
        <v>2.3333330000000001</v>
      </c>
      <c r="AJ74">
        <v>0.5</v>
      </c>
      <c r="AK74">
        <v>4</v>
      </c>
      <c r="AM74">
        <v>4.3071700000000002</v>
      </c>
      <c r="AN74">
        <v>5</v>
      </c>
      <c r="AO74">
        <v>1</v>
      </c>
      <c r="AP74">
        <v>4</v>
      </c>
      <c r="AQ74">
        <v>4</v>
      </c>
      <c r="AR74">
        <v>5</v>
      </c>
      <c r="AS74">
        <v>-0.7586174</v>
      </c>
      <c r="AT74">
        <v>5.2032509999999998</v>
      </c>
      <c r="AU74">
        <v>0.62475990000000003</v>
      </c>
      <c r="AV74">
        <v>9275</v>
      </c>
    </row>
    <row r="75" spans="4:48" x14ac:dyDescent="0.15">
      <c r="D75" t="s">
        <v>20</v>
      </c>
      <c r="F75">
        <v>0.2166843</v>
      </c>
      <c r="G75">
        <v>1</v>
      </c>
      <c r="H75">
        <v>0</v>
      </c>
      <c r="I75">
        <v>0</v>
      </c>
      <c r="J75">
        <v>0</v>
      </c>
      <c r="K75">
        <v>0</v>
      </c>
      <c r="L75">
        <v>1.3753660000000001</v>
      </c>
      <c r="M75">
        <v>2.8916330000000001</v>
      </c>
      <c r="N75">
        <v>0.41200999999999999</v>
      </c>
      <c r="O75">
        <v>8487</v>
      </c>
      <c r="Q75">
        <v>0.21938779999999999</v>
      </c>
      <c r="R75">
        <v>1</v>
      </c>
      <c r="S75">
        <v>0</v>
      </c>
      <c r="T75">
        <v>0</v>
      </c>
      <c r="U75">
        <v>0</v>
      </c>
      <c r="V75">
        <v>0</v>
      </c>
      <c r="W75">
        <v>1.356166</v>
      </c>
      <c r="X75">
        <v>2.8391850000000001</v>
      </c>
      <c r="Y75">
        <v>0.41409600000000002</v>
      </c>
      <c r="Z75">
        <v>784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13</v>
      </c>
      <c r="AI75" t="s">
        <v>13</v>
      </c>
      <c r="AJ75">
        <v>0</v>
      </c>
      <c r="AK75">
        <v>4</v>
      </c>
      <c r="AM75">
        <v>0.2168194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1.374401</v>
      </c>
      <c r="AT75">
        <v>2.8889779999999998</v>
      </c>
      <c r="AU75">
        <v>0.41210079999999999</v>
      </c>
      <c r="AV75">
        <v>9275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D1" workbookViewId="0">
      <selection activeCell="Q11" sqref="Q11:U15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66" t="s">
        <v>74</v>
      </c>
      <c r="B2" s="65"/>
      <c r="C2" s="65"/>
      <c r="E2" s="66" t="s">
        <v>74</v>
      </c>
      <c r="F2" s="65"/>
      <c r="G2" s="65"/>
      <c r="I2" s="66" t="s">
        <v>75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15">
      <c r="A3" s="8" t="s">
        <v>31</v>
      </c>
      <c r="B3" s="8" t="s">
        <v>42</v>
      </c>
      <c r="C3" s="8" t="s">
        <v>43</v>
      </c>
      <c r="D3" s="1" t="s">
        <v>44</v>
      </c>
      <c r="E3" s="8" t="s">
        <v>31</v>
      </c>
      <c r="F3" s="8" t="s">
        <v>42</v>
      </c>
      <c r="G3" s="8" t="s">
        <v>43</v>
      </c>
      <c r="I3" s="8"/>
      <c r="J3" s="8" t="s">
        <v>53</v>
      </c>
      <c r="K3" s="8" t="s">
        <v>65</v>
      </c>
      <c r="L3" s="8" t="s">
        <v>66</v>
      </c>
      <c r="M3" s="8" t="s">
        <v>45</v>
      </c>
      <c r="N3" s="8" t="s">
        <v>56</v>
      </c>
      <c r="O3" s="8" t="s">
        <v>67</v>
      </c>
      <c r="P3" s="8" t="s">
        <v>68</v>
      </c>
      <c r="Q3" s="8" t="s">
        <v>69</v>
      </c>
      <c r="R3" s="8" t="s">
        <v>70</v>
      </c>
      <c r="S3" s="8" t="s">
        <v>71</v>
      </c>
      <c r="T3" s="8" t="s">
        <v>72</v>
      </c>
      <c r="U3" s="8" t="s">
        <v>73</v>
      </c>
    </row>
    <row r="4" spans="1:22" x14ac:dyDescent="0.15">
      <c r="A4" s="3" t="s">
        <v>45</v>
      </c>
      <c r="B4" s="3">
        <v>694.64</v>
      </c>
      <c r="C4" s="3">
        <v>1.4400000000000001E-3</v>
      </c>
      <c r="E4" s="3" t="s">
        <v>58</v>
      </c>
      <c r="F4" s="3">
        <v>3.83</v>
      </c>
      <c r="G4" s="3">
        <v>0.26103199999999999</v>
      </c>
      <c r="H4" s="1" t="s">
        <v>44</v>
      </c>
      <c r="I4" s="3" t="s">
        <v>53</v>
      </c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 x14ac:dyDescent="0.15">
      <c r="A5" s="3" t="s">
        <v>46</v>
      </c>
      <c r="B5" s="3">
        <v>652.98</v>
      </c>
      <c r="C5" s="3">
        <v>1.531E-3</v>
      </c>
      <c r="E5" s="3" t="s">
        <v>1</v>
      </c>
      <c r="F5" s="3">
        <v>3.51</v>
      </c>
      <c r="G5" s="3">
        <v>0.285138</v>
      </c>
      <c r="I5" s="3" t="s">
        <v>49</v>
      </c>
      <c r="J5" s="3">
        <v>0.15659999999999999</v>
      </c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15">
      <c r="A6" s="3" t="s">
        <v>47</v>
      </c>
      <c r="B6" s="3">
        <v>586.92999999999995</v>
      </c>
      <c r="C6" s="3">
        <v>1.704E-3</v>
      </c>
      <c r="E6" s="3" t="s">
        <v>10</v>
      </c>
      <c r="F6" s="3">
        <v>1.56</v>
      </c>
      <c r="G6" s="3">
        <v>0.63966100000000004</v>
      </c>
      <c r="I6" s="3" t="s">
        <v>51</v>
      </c>
      <c r="J6" s="3">
        <v>5.0000000000000001E-4</v>
      </c>
      <c r="K6" s="3">
        <v>0.1167</v>
      </c>
      <c r="L6" s="3">
        <v>1</v>
      </c>
      <c r="M6" s="3"/>
      <c r="N6" s="3"/>
      <c r="O6" s="3"/>
      <c r="P6" s="3"/>
      <c r="Q6" s="3"/>
      <c r="R6" s="3"/>
      <c r="S6" s="3"/>
      <c r="T6" s="3"/>
      <c r="U6" s="3"/>
    </row>
    <row r="7" spans="1:22" x14ac:dyDescent="0.15">
      <c r="A7" s="3" t="s">
        <v>48</v>
      </c>
      <c r="B7" s="3">
        <v>547.52</v>
      </c>
      <c r="C7" s="3">
        <v>1.8259999999999999E-3</v>
      </c>
      <c r="E7" s="3" t="s">
        <v>19</v>
      </c>
      <c r="F7" s="3">
        <v>1.4</v>
      </c>
      <c r="G7" s="3">
        <v>0.71395200000000003</v>
      </c>
      <c r="I7" s="3" t="s">
        <v>45</v>
      </c>
      <c r="J7" s="3">
        <v>0.23799999999999999</v>
      </c>
      <c r="K7" s="3">
        <v>0.33750000000000002</v>
      </c>
      <c r="L7" s="3">
        <v>0.18629999999999999</v>
      </c>
      <c r="M7" s="3">
        <v>1</v>
      </c>
      <c r="N7" s="3"/>
      <c r="O7" s="3"/>
      <c r="P7" s="3"/>
      <c r="Q7" s="3"/>
      <c r="R7" s="3"/>
      <c r="S7" s="3"/>
      <c r="T7" s="3"/>
      <c r="U7" s="3"/>
    </row>
    <row r="8" spans="1:22" x14ac:dyDescent="0.15">
      <c r="A8" s="3" t="s">
        <v>49</v>
      </c>
      <c r="B8" s="3">
        <v>483.06</v>
      </c>
      <c r="C8" s="3">
        <v>2.0699999999999998E-3</v>
      </c>
      <c r="E8" s="3" t="s">
        <v>16</v>
      </c>
      <c r="F8" s="3">
        <v>1.32</v>
      </c>
      <c r="G8" s="3">
        <v>0.75508699999999995</v>
      </c>
      <c r="I8" s="3" t="s">
        <v>56</v>
      </c>
      <c r="J8" s="3">
        <v>0.16070000000000001</v>
      </c>
      <c r="K8" s="3">
        <v>0.99880000000000002</v>
      </c>
      <c r="L8" s="3">
        <v>0.1171</v>
      </c>
      <c r="M8" s="3">
        <v>0.33350000000000002</v>
      </c>
      <c r="N8" s="3">
        <v>1</v>
      </c>
      <c r="O8" s="3"/>
      <c r="P8" s="3"/>
      <c r="Q8" s="3"/>
      <c r="R8" s="3"/>
      <c r="S8" s="3"/>
      <c r="T8" s="3"/>
      <c r="U8" s="3"/>
    </row>
    <row r="9" spans="1:22" x14ac:dyDescent="0.15">
      <c r="A9" s="3" t="s">
        <v>50</v>
      </c>
      <c r="B9" s="3">
        <v>403.75</v>
      </c>
      <c r="C9" s="3">
        <v>2.477E-3</v>
      </c>
      <c r="E9" s="3" t="s">
        <v>45</v>
      </c>
      <c r="F9" s="3">
        <v>1.32</v>
      </c>
      <c r="G9" s="3">
        <v>0.75832100000000002</v>
      </c>
      <c r="I9" s="3" t="s">
        <v>48</v>
      </c>
      <c r="J9" s="3">
        <v>0.23899999999999999</v>
      </c>
      <c r="K9" s="3">
        <v>0.33439999999999998</v>
      </c>
      <c r="L9" s="3">
        <v>0.18190000000000001</v>
      </c>
      <c r="M9" s="3">
        <v>0.999</v>
      </c>
      <c r="N9" s="3">
        <v>0.33079999999999998</v>
      </c>
      <c r="O9" s="3">
        <v>1</v>
      </c>
      <c r="P9" s="3"/>
      <c r="Q9" s="3"/>
      <c r="R9" s="3"/>
      <c r="S9" s="3"/>
      <c r="T9" s="3"/>
      <c r="U9" s="3"/>
    </row>
    <row r="10" spans="1:22" x14ac:dyDescent="0.15">
      <c r="A10" s="3" t="s">
        <v>51</v>
      </c>
      <c r="B10" s="3">
        <v>366.82</v>
      </c>
      <c r="C10" s="3">
        <v>2.7260000000000001E-3</v>
      </c>
      <c r="E10" s="3" t="s">
        <v>53</v>
      </c>
      <c r="F10" s="3">
        <v>1.27</v>
      </c>
      <c r="G10" s="3">
        <v>0.7883</v>
      </c>
      <c r="I10" s="3" t="s">
        <v>50</v>
      </c>
      <c r="J10" s="3">
        <v>0.98209999999999997</v>
      </c>
      <c r="K10" s="3">
        <v>0.33050000000000002</v>
      </c>
      <c r="L10" s="3">
        <v>2.23E-2</v>
      </c>
      <c r="M10" s="3">
        <v>0.28599999999999998</v>
      </c>
      <c r="N10" s="3">
        <v>0.33479999999999999</v>
      </c>
      <c r="O10" s="3">
        <v>0.28649999999999998</v>
      </c>
      <c r="P10" s="3">
        <v>1</v>
      </c>
      <c r="Q10" s="3"/>
      <c r="R10" s="3"/>
      <c r="S10" s="3"/>
      <c r="T10" s="3"/>
      <c r="U10" s="3"/>
    </row>
    <row r="11" spans="1:22" x14ac:dyDescent="0.15">
      <c r="A11" s="3" t="s">
        <v>52</v>
      </c>
      <c r="B11" s="3">
        <v>356.13</v>
      </c>
      <c r="C11" s="3">
        <v>2.8080000000000002E-3</v>
      </c>
      <c r="E11" s="3" t="s">
        <v>15</v>
      </c>
      <c r="F11" s="3">
        <v>1.27</v>
      </c>
      <c r="G11" s="3">
        <v>0.78838699999999995</v>
      </c>
      <c r="I11" s="3" t="s">
        <v>57</v>
      </c>
      <c r="J11" s="3">
        <v>0.56340000000000001</v>
      </c>
      <c r="K11" s="3">
        <v>0.1797</v>
      </c>
      <c r="L11" s="3">
        <v>0.78310000000000002</v>
      </c>
      <c r="M11" s="3">
        <v>0.28360000000000002</v>
      </c>
      <c r="N11" s="3">
        <v>0.1827</v>
      </c>
      <c r="O11" s="3">
        <v>0.28039999999999998</v>
      </c>
      <c r="P11" s="3">
        <v>0.57199999999999995</v>
      </c>
      <c r="Q11" s="3">
        <v>1</v>
      </c>
      <c r="R11" s="3"/>
      <c r="S11" s="3"/>
      <c r="T11" s="3"/>
      <c r="U11" s="3"/>
    </row>
    <row r="12" spans="1:22" x14ac:dyDescent="0.15">
      <c r="A12" s="3" t="s">
        <v>53</v>
      </c>
      <c r="B12" s="3">
        <v>345.77</v>
      </c>
      <c r="C12" s="3">
        <v>2.892E-3</v>
      </c>
      <c r="E12" s="3" t="s">
        <v>12</v>
      </c>
      <c r="F12" s="3">
        <v>1.22</v>
      </c>
      <c r="G12" s="3">
        <v>0.82121299999999997</v>
      </c>
      <c r="I12" s="3" t="s">
        <v>54</v>
      </c>
      <c r="J12" s="3">
        <v>0.96479999999999999</v>
      </c>
      <c r="K12" s="3">
        <v>0.2271</v>
      </c>
      <c r="L12" s="3">
        <v>5.28E-2</v>
      </c>
      <c r="M12" s="3">
        <v>0.47099999999999997</v>
      </c>
      <c r="N12" s="3">
        <v>0.2301</v>
      </c>
      <c r="O12" s="3">
        <v>0.47249999999999998</v>
      </c>
      <c r="P12" s="3">
        <v>0.9627</v>
      </c>
      <c r="Q12" s="3">
        <v>0.58789999999999998</v>
      </c>
      <c r="R12" s="3">
        <v>1</v>
      </c>
      <c r="S12" s="3"/>
      <c r="T12" s="3"/>
      <c r="U12" s="3"/>
    </row>
    <row r="13" spans="1:22" x14ac:dyDescent="0.15">
      <c r="A13" s="3" t="s">
        <v>54</v>
      </c>
      <c r="B13" s="3">
        <v>190.35</v>
      </c>
      <c r="C13" s="3">
        <v>5.254E-3</v>
      </c>
      <c r="E13" s="3" t="s">
        <v>17</v>
      </c>
      <c r="F13" s="3">
        <v>1.2</v>
      </c>
      <c r="G13" s="3">
        <v>0.83203499999999997</v>
      </c>
      <c r="I13" s="3" t="s">
        <v>52</v>
      </c>
      <c r="J13" s="3">
        <v>2.46E-2</v>
      </c>
      <c r="K13" s="3">
        <v>0.2576</v>
      </c>
      <c r="L13" s="3">
        <v>0.98809999999999998</v>
      </c>
      <c r="M13" s="3">
        <v>0.2288</v>
      </c>
      <c r="N13" s="3">
        <v>0.25850000000000001</v>
      </c>
      <c r="O13" s="3">
        <v>0.2243</v>
      </c>
      <c r="P13" s="3">
        <v>7.0900000000000005E-2</v>
      </c>
      <c r="Q13" s="3">
        <v>0.78820000000000001</v>
      </c>
      <c r="R13" s="3">
        <v>8.5099999999999995E-2</v>
      </c>
      <c r="S13" s="3">
        <v>1</v>
      </c>
      <c r="T13" s="3"/>
      <c r="U13" s="3"/>
    </row>
    <row r="14" spans="1:22" x14ac:dyDescent="0.15">
      <c r="A14" s="3" t="s">
        <v>55</v>
      </c>
      <c r="B14" s="3">
        <v>105.87</v>
      </c>
      <c r="C14" s="3">
        <v>9.4450000000000003E-3</v>
      </c>
      <c r="E14" s="3" t="s">
        <v>49</v>
      </c>
      <c r="F14" s="3">
        <v>1.19</v>
      </c>
      <c r="G14" s="3">
        <v>0.83734600000000003</v>
      </c>
      <c r="I14" s="3" t="s">
        <v>47</v>
      </c>
      <c r="J14" s="3">
        <v>0.25</v>
      </c>
      <c r="K14" s="3">
        <v>0.71889999999999998</v>
      </c>
      <c r="L14" s="3">
        <v>0.192</v>
      </c>
      <c r="M14" s="3">
        <v>0.89529999999999998</v>
      </c>
      <c r="N14" s="3">
        <v>0.71630000000000005</v>
      </c>
      <c r="O14" s="3">
        <v>0.89380000000000004</v>
      </c>
      <c r="P14" s="3">
        <v>0.3679</v>
      </c>
      <c r="Q14" s="3">
        <v>0.29420000000000002</v>
      </c>
      <c r="R14" s="3">
        <v>0.45519999999999999</v>
      </c>
      <c r="S14" s="3">
        <v>0.28999999999999998</v>
      </c>
      <c r="T14" s="3">
        <v>1</v>
      </c>
      <c r="U14" s="3"/>
    </row>
    <row r="15" spans="1:22" x14ac:dyDescent="0.15">
      <c r="A15" s="3" t="s">
        <v>56</v>
      </c>
      <c r="B15" s="3">
        <v>19.38</v>
      </c>
      <c r="C15" s="3">
        <v>5.1596000000000003E-2</v>
      </c>
      <c r="E15" s="3" t="s">
        <v>51</v>
      </c>
      <c r="F15" s="3">
        <v>1.1299999999999999</v>
      </c>
      <c r="G15" s="3">
        <v>0.881714</v>
      </c>
      <c r="I15" s="5" t="s">
        <v>55</v>
      </c>
      <c r="J15" s="5">
        <v>5.8799999999999998E-2</v>
      </c>
      <c r="K15" s="5">
        <v>0.18709999999999999</v>
      </c>
      <c r="L15" s="5">
        <v>0.97030000000000005</v>
      </c>
      <c r="M15" s="5">
        <v>0.39589999999999997</v>
      </c>
      <c r="N15" s="5">
        <v>0.18659999999999999</v>
      </c>
      <c r="O15" s="5">
        <v>0.39219999999999999</v>
      </c>
      <c r="P15" s="5">
        <v>9.01E-2</v>
      </c>
      <c r="Q15" s="5">
        <v>0.79410000000000003</v>
      </c>
      <c r="R15" s="5">
        <v>0.15809999999999999</v>
      </c>
      <c r="S15" s="5">
        <v>0.97030000000000005</v>
      </c>
      <c r="T15" s="5">
        <v>0.38</v>
      </c>
      <c r="U15" s="5">
        <v>1</v>
      </c>
    </row>
    <row r="16" spans="1:22" x14ac:dyDescent="0.15">
      <c r="A16" s="3" t="s">
        <v>57</v>
      </c>
      <c r="B16" s="3">
        <v>15</v>
      </c>
      <c r="C16" s="3">
        <v>6.6681000000000004E-2</v>
      </c>
      <c r="E16" s="3" t="s">
        <v>18</v>
      </c>
      <c r="F16" s="3">
        <v>1.08</v>
      </c>
      <c r="G16" s="3">
        <v>0.92440699999999998</v>
      </c>
    </row>
    <row r="17" spans="1:7" x14ac:dyDescent="0.15">
      <c r="A17" s="3" t="s">
        <v>58</v>
      </c>
      <c r="B17" s="3">
        <v>3.91</v>
      </c>
      <c r="C17" s="3">
        <v>0.25589099999999998</v>
      </c>
      <c r="E17" s="3" t="s">
        <v>60</v>
      </c>
      <c r="F17" s="3">
        <v>1.08</v>
      </c>
      <c r="G17" s="3">
        <v>0.92746799999999996</v>
      </c>
    </row>
    <row r="18" spans="1:7" x14ac:dyDescent="0.15">
      <c r="A18" s="3" t="s">
        <v>1</v>
      </c>
      <c r="B18" s="3">
        <v>3.53</v>
      </c>
      <c r="C18" s="3">
        <v>0.28289500000000001</v>
      </c>
      <c r="E18" s="3" t="s">
        <v>61</v>
      </c>
      <c r="F18" s="3">
        <v>1.06</v>
      </c>
      <c r="G18" s="3">
        <v>0.94357100000000005</v>
      </c>
    </row>
    <row r="19" spans="1:7" x14ac:dyDescent="0.15">
      <c r="A19" s="3" t="s">
        <v>59</v>
      </c>
      <c r="B19" s="3">
        <v>1.61</v>
      </c>
      <c r="C19" s="3">
        <v>0.62208399999999997</v>
      </c>
      <c r="E19" s="3" t="s">
        <v>62</v>
      </c>
      <c r="F19" s="3">
        <v>1.05</v>
      </c>
      <c r="G19" s="3">
        <v>0.94809900000000003</v>
      </c>
    </row>
    <row r="20" spans="1:7" x14ac:dyDescent="0.15">
      <c r="A20" s="3" t="s">
        <v>10</v>
      </c>
      <c r="B20" s="3">
        <v>1.59</v>
      </c>
      <c r="C20" s="3">
        <v>0.62893900000000003</v>
      </c>
      <c r="E20" s="3" t="s">
        <v>20</v>
      </c>
      <c r="F20" s="3">
        <v>1.03</v>
      </c>
      <c r="G20" s="3">
        <v>0.97265000000000001</v>
      </c>
    </row>
    <row r="21" spans="1:7" x14ac:dyDescent="0.15">
      <c r="A21" s="3" t="s">
        <v>19</v>
      </c>
      <c r="B21" s="3">
        <v>1.42</v>
      </c>
      <c r="C21" s="3">
        <v>0.70542000000000005</v>
      </c>
      <c r="E21" s="3" t="s">
        <v>11</v>
      </c>
      <c r="F21" s="3">
        <v>1.02</v>
      </c>
      <c r="G21" s="3">
        <v>0.98513799999999996</v>
      </c>
    </row>
    <row r="22" spans="1:7" x14ac:dyDescent="0.15">
      <c r="A22" s="3" t="s">
        <v>16</v>
      </c>
      <c r="B22" s="3">
        <v>1.33</v>
      </c>
      <c r="C22" s="3">
        <v>0.75118399999999996</v>
      </c>
      <c r="E22" s="5" t="s">
        <v>63</v>
      </c>
      <c r="F22" s="5">
        <v>1.47</v>
      </c>
      <c r="G22" s="5"/>
    </row>
    <row r="23" spans="1:7" x14ac:dyDescent="0.15">
      <c r="A23" s="3" t="s">
        <v>15</v>
      </c>
      <c r="B23" s="3">
        <v>1.29</v>
      </c>
      <c r="C23" s="3">
        <v>0.77518900000000002</v>
      </c>
    </row>
    <row r="24" spans="1:7" x14ac:dyDescent="0.15">
      <c r="A24" s="3" t="s">
        <v>12</v>
      </c>
      <c r="B24" s="3">
        <v>1.24</v>
      </c>
      <c r="C24" s="3">
        <v>0.80500300000000002</v>
      </c>
    </row>
    <row r="25" spans="1:7" x14ac:dyDescent="0.15">
      <c r="A25" s="3" t="s">
        <v>60</v>
      </c>
      <c r="B25" s="3">
        <v>1.22</v>
      </c>
      <c r="C25" s="3">
        <v>0.822909</v>
      </c>
    </row>
    <row r="26" spans="1:7" x14ac:dyDescent="0.15">
      <c r="A26" s="3" t="s">
        <v>17</v>
      </c>
      <c r="B26" s="3">
        <v>1.2</v>
      </c>
      <c r="C26" s="3">
        <v>0.82994999999999997</v>
      </c>
    </row>
    <row r="27" spans="1:7" x14ac:dyDescent="0.15">
      <c r="A27" s="3" t="s">
        <v>61</v>
      </c>
      <c r="B27" s="3">
        <v>1.1100000000000001</v>
      </c>
      <c r="C27" s="3">
        <v>0.90495700000000001</v>
      </c>
    </row>
    <row r="28" spans="1:7" x14ac:dyDescent="0.15">
      <c r="A28" s="3" t="s">
        <v>18</v>
      </c>
      <c r="B28" s="3">
        <v>1.0900000000000001</v>
      </c>
      <c r="C28" s="3">
        <v>0.91371100000000005</v>
      </c>
    </row>
    <row r="29" spans="1:7" x14ac:dyDescent="0.15">
      <c r="A29" s="3" t="s">
        <v>62</v>
      </c>
      <c r="B29" s="3">
        <v>1.07</v>
      </c>
      <c r="C29" s="3">
        <v>0.936608</v>
      </c>
    </row>
    <row r="30" spans="1:7" x14ac:dyDescent="0.15">
      <c r="A30" s="3" t="s">
        <v>20</v>
      </c>
      <c r="B30" s="3">
        <v>1.03</v>
      </c>
      <c r="C30" s="3">
        <v>0.96986300000000003</v>
      </c>
    </row>
    <row r="31" spans="1:7" x14ac:dyDescent="0.15">
      <c r="A31" s="3" t="s">
        <v>11</v>
      </c>
      <c r="B31" s="3">
        <v>1.02</v>
      </c>
      <c r="C31" s="3">
        <v>0.980097</v>
      </c>
    </row>
    <row r="32" spans="1:7" x14ac:dyDescent="0.15">
      <c r="A32" s="5" t="s">
        <v>63</v>
      </c>
      <c r="B32" s="5">
        <v>171.14</v>
      </c>
      <c r="C32" s="5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4:U138"/>
  <sheetViews>
    <sheetView workbookViewId="0">
      <selection activeCell="S38" sqref="S38"/>
    </sheetView>
  </sheetViews>
  <sheetFormatPr defaultRowHeight="13.5" x14ac:dyDescent="0.15"/>
  <sheetData>
    <row r="24" spans="18:21" x14ac:dyDescent="0.15">
      <c r="T24" t="s">
        <v>157</v>
      </c>
      <c r="U24" t="s">
        <v>158</v>
      </c>
    </row>
    <row r="26" spans="18:21" x14ac:dyDescent="0.15">
      <c r="T26" t="s">
        <v>159</v>
      </c>
    </row>
    <row r="27" spans="18:21" x14ac:dyDescent="0.15">
      <c r="R27" t="s">
        <v>51</v>
      </c>
      <c r="S27" t="s">
        <v>76</v>
      </c>
      <c r="T27" t="s">
        <v>160</v>
      </c>
      <c r="U27" t="s">
        <v>161</v>
      </c>
    </row>
    <row r="29" spans="18:21" x14ac:dyDescent="0.15">
      <c r="R29" t="s">
        <v>58</v>
      </c>
      <c r="S29">
        <v>0.62520640000000005</v>
      </c>
      <c r="T29" t="s">
        <v>162</v>
      </c>
      <c r="U29" t="s">
        <v>163</v>
      </c>
    </row>
    <row r="30" spans="18:21" x14ac:dyDescent="0.15">
      <c r="R30" t="s">
        <v>164</v>
      </c>
      <c r="S30">
        <v>-0.2061144</v>
      </c>
      <c r="T30" t="s">
        <v>165</v>
      </c>
      <c r="U30">
        <f>-0.3467063   -0.0655226</f>
        <v>-0.41222890000000001</v>
      </c>
    </row>
    <row r="31" spans="18:21" x14ac:dyDescent="0.15">
      <c r="R31" t="s">
        <v>83</v>
      </c>
      <c r="S31">
        <v>4.1820430000000002</v>
      </c>
      <c r="T31" t="s">
        <v>166</v>
      </c>
      <c r="U31" t="s">
        <v>167</v>
      </c>
    </row>
    <row r="33" spans="18:21" x14ac:dyDescent="0.15">
      <c r="R33" t="s">
        <v>94</v>
      </c>
      <c r="S33">
        <v>1.8167264999999999</v>
      </c>
    </row>
    <row r="34" spans="18:21" x14ac:dyDescent="0.15">
      <c r="R34" t="s">
        <v>95</v>
      </c>
      <c r="S34">
        <v>1.1056836000000001</v>
      </c>
    </row>
    <row r="35" spans="18:21" x14ac:dyDescent="0.15">
      <c r="R35" t="s">
        <v>168</v>
      </c>
      <c r="S35">
        <v>0.72970866999999995</v>
      </c>
      <c r="T35" t="s">
        <v>169</v>
      </c>
      <c r="U35" t="s">
        <v>170</v>
      </c>
    </row>
    <row r="38" spans="18:21" x14ac:dyDescent="0.15">
      <c r="R38">
        <v>1</v>
      </c>
      <c r="S38">
        <f>EXP($S$29*LN(R38)+$S$30*((LN(R38))^2))</f>
        <v>1</v>
      </c>
    </row>
    <row r="39" spans="18:21" x14ac:dyDescent="0.15">
      <c r="R39">
        <v>2</v>
      </c>
      <c r="S39">
        <f t="shared" ref="S39:S102" si="0">EXP($S$29*LN(R39)+$S$30*((LN(R39))^2))</f>
        <v>1.397006549795744</v>
      </c>
    </row>
    <row r="40" spans="18:21" x14ac:dyDescent="0.15">
      <c r="R40">
        <v>3</v>
      </c>
      <c r="S40">
        <f t="shared" si="0"/>
        <v>1.5497441814831476</v>
      </c>
    </row>
    <row r="41" spans="18:21" x14ac:dyDescent="0.15">
      <c r="R41">
        <v>4</v>
      </c>
      <c r="S41">
        <f t="shared" si="0"/>
        <v>1.6009656334208859</v>
      </c>
    </row>
    <row r="42" spans="18:21" x14ac:dyDescent="0.15">
      <c r="R42">
        <v>5</v>
      </c>
      <c r="S42">
        <f t="shared" si="0"/>
        <v>1.6037341164227537</v>
      </c>
    </row>
    <row r="43" spans="18:21" x14ac:dyDescent="0.15">
      <c r="R43">
        <v>6</v>
      </c>
      <c r="S43">
        <f t="shared" si="0"/>
        <v>1.5817145332946627</v>
      </c>
    </row>
    <row r="44" spans="18:21" x14ac:dyDescent="0.15">
      <c r="R44">
        <v>7</v>
      </c>
      <c r="S44">
        <f t="shared" si="0"/>
        <v>1.5467092914851743</v>
      </c>
    </row>
    <row r="45" spans="18:21" x14ac:dyDescent="0.15">
      <c r="R45">
        <v>8</v>
      </c>
      <c r="S45">
        <f t="shared" si="0"/>
        <v>1.5050492140875997</v>
      </c>
    </row>
    <row r="46" spans="18:21" x14ac:dyDescent="0.15">
      <c r="R46">
        <v>9</v>
      </c>
      <c r="S46">
        <f t="shared" si="0"/>
        <v>1.4602981459598678</v>
      </c>
    </row>
    <row r="47" spans="18:21" x14ac:dyDescent="0.15">
      <c r="R47">
        <v>10</v>
      </c>
      <c r="S47">
        <f t="shared" si="0"/>
        <v>1.4145244385595783</v>
      </c>
    </row>
    <row r="48" spans="18:21" x14ac:dyDescent="0.15">
      <c r="R48">
        <v>11</v>
      </c>
      <c r="S48">
        <f t="shared" si="0"/>
        <v>1.3689471271202578</v>
      </c>
    </row>
    <row r="49" spans="18:19" x14ac:dyDescent="0.15">
      <c r="R49">
        <v>12</v>
      </c>
      <c r="S49">
        <f t="shared" si="0"/>
        <v>1.3242845749786043</v>
      </c>
    </row>
    <row r="50" spans="18:19" x14ac:dyDescent="0.15">
      <c r="R50">
        <v>13</v>
      </c>
      <c r="S50">
        <f t="shared" si="0"/>
        <v>1.2809516622746855</v>
      </c>
    </row>
    <row r="51" spans="18:19" x14ac:dyDescent="0.15">
      <c r="R51">
        <v>14</v>
      </c>
      <c r="S51">
        <f t="shared" si="0"/>
        <v>1.2391756004542807</v>
      </c>
    </row>
    <row r="52" spans="18:19" x14ac:dyDescent="0.15">
      <c r="R52">
        <v>15</v>
      </c>
      <c r="S52">
        <f t="shared" si="0"/>
        <v>1.1990660559416206</v>
      </c>
    </row>
    <row r="53" spans="18:19" x14ac:dyDescent="0.15">
      <c r="R53">
        <v>16</v>
      </c>
      <c r="S53">
        <f t="shared" si="0"/>
        <v>1.1606586650155108</v>
      </c>
    </row>
    <row r="54" spans="18:19" x14ac:dyDescent="0.15">
      <c r="R54">
        <v>17</v>
      </c>
      <c r="S54">
        <f t="shared" si="0"/>
        <v>1.1239425719215042</v>
      </c>
    </row>
    <row r="55" spans="18:19" x14ac:dyDescent="0.15">
      <c r="R55">
        <v>18</v>
      </c>
      <c r="S55">
        <f t="shared" si="0"/>
        <v>1.0888781240120864</v>
      </c>
    </row>
    <row r="56" spans="18:19" x14ac:dyDescent="0.15">
      <c r="R56">
        <v>19</v>
      </c>
      <c r="S56">
        <f t="shared" si="0"/>
        <v>1.0554083696766114</v>
      </c>
    </row>
    <row r="57" spans="18:19" x14ac:dyDescent="0.15">
      <c r="R57">
        <v>20</v>
      </c>
      <c r="S57">
        <f t="shared" si="0"/>
        <v>1.0234665824370583</v>
      </c>
    </row>
    <row r="58" spans="18:19" x14ac:dyDescent="0.15">
      <c r="R58">
        <v>21</v>
      </c>
      <c r="S58">
        <f t="shared" si="0"/>
        <v>0.99298119769501303</v>
      </c>
    </row>
    <row r="59" spans="18:19" x14ac:dyDescent="0.15">
      <c r="R59">
        <v>22</v>
      </c>
      <c r="S59">
        <f t="shared" si="0"/>
        <v>0.96387904364374355</v>
      </c>
    </row>
    <row r="60" spans="18:19" x14ac:dyDescent="0.15">
      <c r="R60">
        <v>23</v>
      </c>
      <c r="S60">
        <f t="shared" si="0"/>
        <v>0.93608743632061298</v>
      </c>
    </row>
    <row r="61" spans="18:19" x14ac:dyDescent="0.15">
      <c r="R61">
        <v>24</v>
      </c>
      <c r="S61">
        <f t="shared" si="0"/>
        <v>0.90953551275857092</v>
      </c>
    </row>
    <row r="62" spans="18:19" x14ac:dyDescent="0.15">
      <c r="R62">
        <v>25</v>
      </c>
      <c r="S62">
        <f t="shared" si="0"/>
        <v>0.88415505069480305</v>
      </c>
    </row>
    <row r="63" spans="18:19" x14ac:dyDescent="0.15">
      <c r="R63">
        <v>26</v>
      </c>
      <c r="S63">
        <f t="shared" si="0"/>
        <v>0.85988094168787821</v>
      </c>
    </row>
    <row r="64" spans="18:19" x14ac:dyDescent="0.15">
      <c r="R64">
        <v>27</v>
      </c>
      <c r="S64">
        <f t="shared" si="0"/>
        <v>0.83665143069516557</v>
      </c>
    </row>
    <row r="65" spans="18:19" x14ac:dyDescent="0.15">
      <c r="R65">
        <v>28</v>
      </c>
      <c r="S65">
        <f t="shared" si="0"/>
        <v>0.81440819926004271</v>
      </c>
    </row>
    <row r="66" spans="18:19" x14ac:dyDescent="0.15">
      <c r="R66">
        <v>29</v>
      </c>
      <c r="S66">
        <f t="shared" si="0"/>
        <v>0.79309634524099859</v>
      </c>
    </row>
    <row r="67" spans="18:19" x14ac:dyDescent="0.15">
      <c r="R67">
        <v>30</v>
      </c>
      <c r="S67">
        <f t="shared" si="0"/>
        <v>0.77266429552517746</v>
      </c>
    </row>
    <row r="68" spans="18:19" x14ac:dyDescent="0.15">
      <c r="R68">
        <v>31</v>
      </c>
      <c r="S68">
        <f t="shared" si="0"/>
        <v>0.75306367685003639</v>
      </c>
    </row>
    <row r="69" spans="18:19" x14ac:dyDescent="0.15">
      <c r="R69">
        <v>32</v>
      </c>
      <c r="S69">
        <f t="shared" si="0"/>
        <v>0.73424916203401758</v>
      </c>
    </row>
    <row r="70" spans="18:19" x14ac:dyDescent="0.15">
      <c r="R70">
        <v>33</v>
      </c>
      <c r="S70">
        <f t="shared" si="0"/>
        <v>0.716178303480552</v>
      </c>
    </row>
    <row r="71" spans="18:19" x14ac:dyDescent="0.15">
      <c r="R71">
        <v>34</v>
      </c>
      <c r="S71">
        <f t="shared" si="0"/>
        <v>0.69881136202544158</v>
      </c>
    </row>
    <row r="72" spans="18:19" x14ac:dyDescent="0.15">
      <c r="R72">
        <v>35</v>
      </c>
      <c r="S72">
        <f t="shared" si="0"/>
        <v>0.68211113654212652</v>
      </c>
    </row>
    <row r="73" spans="18:19" x14ac:dyDescent="0.15">
      <c r="R73">
        <v>36</v>
      </c>
      <c r="S73">
        <f t="shared" si="0"/>
        <v>0.66604279785852227</v>
      </c>
    </row>
    <row r="74" spans="18:19" x14ac:dyDescent="0.15">
      <c r="R74">
        <v>37</v>
      </c>
      <c r="S74">
        <f t="shared" si="0"/>
        <v>0.65057372923586931</v>
      </c>
    </row>
    <row r="75" spans="18:19" x14ac:dyDescent="0.15">
      <c r="R75">
        <v>38</v>
      </c>
      <c r="S75">
        <f t="shared" si="0"/>
        <v>0.63567337474991281</v>
      </c>
    </row>
    <row r="76" spans="18:19" x14ac:dyDescent="0.15">
      <c r="R76">
        <v>39</v>
      </c>
      <c r="S76">
        <f t="shared" si="0"/>
        <v>0.62131309628259979</v>
      </c>
    </row>
    <row r="77" spans="18:19" x14ac:dyDescent="0.15">
      <c r="R77">
        <v>40</v>
      </c>
      <c r="S77">
        <f t="shared" si="0"/>
        <v>0.6074660393975494</v>
      </c>
    </row>
    <row r="78" spans="18:19" x14ac:dyDescent="0.15">
      <c r="R78">
        <v>41</v>
      </c>
      <c r="S78">
        <f t="shared" si="0"/>
        <v>0.59410700807753714</v>
      </c>
    </row>
    <row r="79" spans="18:19" x14ac:dyDescent="0.15">
      <c r="R79">
        <v>42</v>
      </c>
      <c r="S79">
        <f t="shared" si="0"/>
        <v>0.58121234810662359</v>
      </c>
    </row>
    <row r="80" spans="18:19" x14ac:dyDescent="0.15">
      <c r="R80">
        <v>43</v>
      </c>
      <c r="S80">
        <f t="shared" si="0"/>
        <v>0.5687598387542927</v>
      </c>
    </row>
    <row r="81" spans="18:19" x14ac:dyDescent="0.15">
      <c r="R81">
        <v>44</v>
      </c>
      <c r="S81">
        <f t="shared" si="0"/>
        <v>0.55672859234342176</v>
      </c>
    </row>
    <row r="82" spans="18:19" x14ac:dyDescent="0.15">
      <c r="R82">
        <v>45</v>
      </c>
      <c r="S82">
        <f t="shared" si="0"/>
        <v>0.54509896124318824</v>
      </c>
    </row>
    <row r="83" spans="18:19" x14ac:dyDescent="0.15">
      <c r="R83">
        <v>46</v>
      </c>
      <c r="S83">
        <f t="shared" si="0"/>
        <v>0.53385245181149066</v>
      </c>
    </row>
    <row r="84" spans="18:19" x14ac:dyDescent="0.15">
      <c r="R84">
        <v>47</v>
      </c>
      <c r="S84">
        <f t="shared" si="0"/>
        <v>0.5229716448115056</v>
      </c>
    </row>
    <row r="85" spans="18:19" x14ac:dyDescent="0.15">
      <c r="R85">
        <v>48</v>
      </c>
      <c r="S85">
        <f t="shared" si="0"/>
        <v>0.51244012183809629</v>
      </c>
    </row>
    <row r="86" spans="18:19" x14ac:dyDescent="0.15">
      <c r="R86">
        <v>49</v>
      </c>
      <c r="S86">
        <f t="shared" si="0"/>
        <v>0.50224239730805653</v>
      </c>
    </row>
    <row r="87" spans="18:19" x14ac:dyDescent="0.15">
      <c r="R87">
        <v>50</v>
      </c>
      <c r="S87">
        <f t="shared" si="0"/>
        <v>0.49236385559079671</v>
      </c>
    </row>
    <row r="88" spans="18:19" x14ac:dyDescent="0.15">
      <c r="R88">
        <v>51</v>
      </c>
      <c r="S88">
        <f t="shared" si="0"/>
        <v>0.4827906928811046</v>
      </c>
    </row>
    <row r="89" spans="18:19" x14ac:dyDescent="0.15">
      <c r="R89">
        <v>52</v>
      </c>
      <c r="S89">
        <f t="shared" si="0"/>
        <v>0.47350986344166007</v>
      </c>
    </row>
    <row r="90" spans="18:19" x14ac:dyDescent="0.15">
      <c r="R90">
        <v>53</v>
      </c>
      <c r="S90">
        <f t="shared" si="0"/>
        <v>0.46450902986909193</v>
      </c>
    </row>
    <row r="91" spans="18:19" x14ac:dyDescent="0.15">
      <c r="R91">
        <v>54</v>
      </c>
      <c r="S91">
        <f t="shared" si="0"/>
        <v>0.4557765170629075</v>
      </c>
    </row>
    <row r="92" spans="18:19" x14ac:dyDescent="0.15">
      <c r="R92">
        <v>55</v>
      </c>
      <c r="S92">
        <f t="shared" si="0"/>
        <v>0.44730126960118261</v>
      </c>
    </row>
    <row r="93" spans="18:19" x14ac:dyDescent="0.15">
      <c r="R93">
        <v>56</v>
      </c>
      <c r="S93">
        <f t="shared" si="0"/>
        <v>0.4390728122502025</v>
      </c>
    </row>
    <row r="94" spans="18:19" x14ac:dyDescent="0.15">
      <c r="R94">
        <v>57</v>
      </c>
      <c r="S94">
        <f t="shared" si="0"/>
        <v>0.4310812133571611</v>
      </c>
    </row>
    <row r="95" spans="18:19" x14ac:dyDescent="0.15">
      <c r="R95">
        <v>58</v>
      </c>
      <c r="S95">
        <f t="shared" si="0"/>
        <v>0.42331705089549765</v>
      </c>
    </row>
    <row r="96" spans="18:19" x14ac:dyDescent="0.15">
      <c r="R96">
        <v>59</v>
      </c>
      <c r="S96">
        <f t="shared" si="0"/>
        <v>0.41577138095144761</v>
      </c>
    </row>
    <row r="97" spans="18:19" x14ac:dyDescent="0.15">
      <c r="R97">
        <v>60</v>
      </c>
      <c r="S97">
        <f t="shared" si="0"/>
        <v>0.40843570845795363</v>
      </c>
    </row>
    <row r="98" spans="18:19" x14ac:dyDescent="0.15">
      <c r="R98">
        <v>61</v>
      </c>
      <c r="S98">
        <f t="shared" si="0"/>
        <v>0.40130195999828372</v>
      </c>
    </row>
    <row r="99" spans="18:19" x14ac:dyDescent="0.15">
      <c r="R99">
        <v>62</v>
      </c>
      <c r="S99">
        <f t="shared" si="0"/>
        <v>0.39436245851658158</v>
      </c>
    </row>
    <row r="100" spans="18:19" x14ac:dyDescent="0.15">
      <c r="R100">
        <v>63</v>
      </c>
      <c r="S100">
        <f t="shared" si="0"/>
        <v>0.38760989978623422</v>
      </c>
    </row>
    <row r="101" spans="18:19" x14ac:dyDescent="0.15">
      <c r="R101">
        <v>64</v>
      </c>
      <c r="S101">
        <f t="shared" si="0"/>
        <v>0.38103733049944039</v>
      </c>
    </row>
    <row r="102" spans="18:19" x14ac:dyDescent="0.15">
      <c r="R102">
        <v>65</v>
      </c>
      <c r="S102">
        <f t="shared" si="0"/>
        <v>0.37463812785282113</v>
      </c>
    </row>
    <row r="103" spans="18:19" x14ac:dyDescent="0.15">
      <c r="R103">
        <v>66</v>
      </c>
      <c r="S103">
        <f t="shared" ref="S103:S138" si="1">EXP($S$29*LN(R103)+$S$30*((LN(R103))^2))</f>
        <v>0.36840598051435719</v>
      </c>
    </row>
    <row r="104" spans="18:19" x14ac:dyDescent="0.15">
      <c r="R104">
        <v>67</v>
      </c>
      <c r="S104">
        <f t="shared" si="1"/>
        <v>0.36233487086650018</v>
      </c>
    </row>
    <row r="105" spans="18:19" x14ac:dyDescent="0.15">
      <c r="R105">
        <v>68</v>
      </c>
      <c r="S105">
        <f t="shared" si="1"/>
        <v>0.35641905842902888</v>
      </c>
    </row>
    <row r="106" spans="18:19" x14ac:dyDescent="0.15">
      <c r="R106">
        <v>69</v>
      </c>
      <c r="S106">
        <f t="shared" si="1"/>
        <v>0.35065306437318633</v>
      </c>
    </row>
    <row r="107" spans="18:19" x14ac:dyDescent="0.15">
      <c r="R107">
        <v>70</v>
      </c>
      <c r="S107">
        <f t="shared" si="1"/>
        <v>0.34503165704589778</v>
      </c>
    </row>
    <row r="108" spans="18:19" x14ac:dyDescent="0.15">
      <c r="R108">
        <v>71</v>
      </c>
      <c r="S108">
        <f t="shared" si="1"/>
        <v>0.33954983842951869</v>
      </c>
    </row>
    <row r="109" spans="18:19" x14ac:dyDescent="0.15">
      <c r="R109">
        <v>72</v>
      </c>
      <c r="S109">
        <f t="shared" si="1"/>
        <v>0.3342028314686018</v>
      </c>
    </row>
    <row r="110" spans="18:19" x14ac:dyDescent="0.15">
      <c r="R110">
        <v>73</v>
      </c>
      <c r="S110">
        <f t="shared" si="1"/>
        <v>0.32898606820072268</v>
      </c>
    </row>
    <row r="111" spans="18:19" x14ac:dyDescent="0.15">
      <c r="R111">
        <v>74</v>
      </c>
      <c r="S111">
        <f t="shared" si="1"/>
        <v>0.32389517863344219</v>
      </c>
    </row>
    <row r="112" spans="18:19" x14ac:dyDescent="0.15">
      <c r="R112">
        <v>75</v>
      </c>
      <c r="S112">
        <f t="shared" si="1"/>
        <v>0.31892598031410863</v>
      </c>
    </row>
    <row r="113" spans="18:19" x14ac:dyDescent="0.15">
      <c r="R113">
        <v>76</v>
      </c>
      <c r="S113">
        <f t="shared" si="1"/>
        <v>0.31407446854341453</v>
      </c>
    </row>
    <row r="114" spans="18:19" x14ac:dyDescent="0.15">
      <c r="R114">
        <v>77</v>
      </c>
      <c r="S114">
        <f t="shared" si="1"/>
        <v>0.30933680718748968</v>
      </c>
    </row>
    <row r="115" spans="18:19" x14ac:dyDescent="0.15">
      <c r="R115">
        <v>78</v>
      </c>
      <c r="S115">
        <f t="shared" si="1"/>
        <v>0.30470932004683154</v>
      </c>
    </row>
    <row r="116" spans="18:19" x14ac:dyDescent="0.15">
      <c r="R116">
        <v>79</v>
      </c>
      <c r="S116">
        <f t="shared" si="1"/>
        <v>0.30018848274361071</v>
      </c>
    </row>
    <row r="117" spans="18:19" x14ac:dyDescent="0.15">
      <c r="R117">
        <v>80</v>
      </c>
      <c r="S117">
        <f t="shared" si="1"/>
        <v>0.29577091509184761</v>
      </c>
    </row>
    <row r="118" spans="18:19" x14ac:dyDescent="0.15">
      <c r="R118">
        <v>81</v>
      </c>
      <c r="S118">
        <f t="shared" si="1"/>
        <v>0.29145337391765969</v>
      </c>
    </row>
    <row r="119" spans="18:19" x14ac:dyDescent="0.15">
      <c r="R119">
        <v>82</v>
      </c>
      <c r="S119">
        <f t="shared" si="1"/>
        <v>0.2872327462992712</v>
      </c>
    </row>
    <row r="120" spans="18:19" x14ac:dyDescent="0.15">
      <c r="R120">
        <v>83</v>
      </c>
      <c r="S120">
        <f t="shared" si="1"/>
        <v>0.28310604319874949</v>
      </c>
    </row>
    <row r="121" spans="18:19" x14ac:dyDescent="0.15">
      <c r="R121">
        <v>84</v>
      </c>
      <c r="S121">
        <f t="shared" si="1"/>
        <v>0.27907039345952778</v>
      </c>
    </row>
    <row r="122" spans="18:19" x14ac:dyDescent="0.15">
      <c r="R122">
        <v>85</v>
      </c>
      <c r="S122">
        <f t="shared" si="1"/>
        <v>0.27512303814568945</v>
      </c>
    </row>
    <row r="123" spans="18:19" x14ac:dyDescent="0.15">
      <c r="R123">
        <v>86</v>
      </c>
      <c r="S123">
        <f t="shared" si="1"/>
        <v>0.27126132520076301</v>
      </c>
    </row>
    <row r="124" spans="18:19" x14ac:dyDescent="0.15">
      <c r="R124">
        <v>87</v>
      </c>
      <c r="S124">
        <f t="shared" si="1"/>
        <v>0.26748270440538374</v>
      </c>
    </row>
    <row r="125" spans="18:19" x14ac:dyDescent="0.15">
      <c r="R125">
        <v>88</v>
      </c>
      <c r="S125">
        <f t="shared" si="1"/>
        <v>0.26378472261468888</v>
      </c>
    </row>
    <row r="126" spans="18:19" x14ac:dyDescent="0.15">
      <c r="R126">
        <v>89</v>
      </c>
      <c r="S126">
        <f t="shared" si="1"/>
        <v>0.26016501925766888</v>
      </c>
    </row>
    <row r="127" spans="18:19" x14ac:dyDescent="0.15">
      <c r="R127">
        <v>90</v>
      </c>
      <c r="S127">
        <f t="shared" si="1"/>
        <v>0.25662132208197702</v>
      </c>
    </row>
    <row r="128" spans="18:19" x14ac:dyDescent="0.15">
      <c r="R128">
        <v>91</v>
      </c>
      <c r="S128">
        <f t="shared" si="1"/>
        <v>0.2531514431288589</v>
      </c>
    </row>
    <row r="129" spans="18:19" x14ac:dyDescent="0.15">
      <c r="R129">
        <v>92</v>
      </c>
      <c r="S129">
        <f t="shared" si="1"/>
        <v>0.24975327492393551</v>
      </c>
    </row>
    <row r="130" spans="18:19" x14ac:dyDescent="0.15">
      <c r="R130">
        <v>93</v>
      </c>
      <c r="S130">
        <f t="shared" si="1"/>
        <v>0.24642478687057515</v>
      </c>
    </row>
    <row r="131" spans="18:19" x14ac:dyDescent="0.15">
      <c r="R131">
        <v>94</v>
      </c>
      <c r="S131">
        <f t="shared" si="1"/>
        <v>0.24316402183349539</v>
      </c>
    </row>
    <row r="132" spans="18:19" x14ac:dyDescent="0.15">
      <c r="R132">
        <v>95</v>
      </c>
      <c r="S132">
        <f t="shared" si="1"/>
        <v>0.23996909290109136</v>
      </c>
    </row>
    <row r="133" spans="18:19" x14ac:dyDescent="0.15">
      <c r="R133">
        <v>96</v>
      </c>
      <c r="S133">
        <f t="shared" si="1"/>
        <v>0.23683818031576168</v>
      </c>
    </row>
    <row r="134" spans="18:19" x14ac:dyDescent="0.15">
      <c r="R134">
        <v>97</v>
      </c>
      <c r="S134">
        <f t="shared" si="1"/>
        <v>0.23376952856223004</v>
      </c>
    </row>
    <row r="135" spans="18:19" x14ac:dyDescent="0.15">
      <c r="R135">
        <v>98</v>
      </c>
      <c r="S135">
        <f t="shared" si="1"/>
        <v>0.23076144360453318</v>
      </c>
    </row>
    <row r="136" spans="18:19" x14ac:dyDescent="0.15">
      <c r="R136">
        <v>99</v>
      </c>
      <c r="S136">
        <f t="shared" si="1"/>
        <v>0.22781229026295785</v>
      </c>
    </row>
    <row r="137" spans="18:19" x14ac:dyDescent="0.15">
      <c r="R137">
        <v>100</v>
      </c>
      <c r="S137">
        <f t="shared" si="1"/>
        <v>0.22492048972279099</v>
      </c>
    </row>
    <row r="138" spans="18:19" x14ac:dyDescent="0.15">
      <c r="R138">
        <v>101</v>
      </c>
      <c r="S138">
        <f t="shared" si="1"/>
        <v>0.22208451716728134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W110"/>
  <sheetViews>
    <sheetView topLeftCell="C85" workbookViewId="0">
      <selection activeCell="R99" sqref="R99:W99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68" t="s">
        <v>93</v>
      </c>
      <c r="B21" s="63"/>
      <c r="C21" s="63"/>
      <c r="D21" s="63"/>
      <c r="E21" s="63"/>
      <c r="F21" s="63"/>
      <c r="G21" s="63"/>
    </row>
    <row r="22" spans="1:17" s="4" customFormat="1" ht="15" x14ac:dyDescent="0.15">
      <c r="A22" s="67" t="s">
        <v>91</v>
      </c>
      <c r="B22" s="67"/>
      <c r="C22" s="67"/>
      <c r="D22" s="67"/>
      <c r="E22" s="67"/>
      <c r="F22" s="67"/>
      <c r="G22" s="67"/>
      <c r="K22" s="10"/>
    </row>
    <row r="23" spans="1:17" ht="15" x14ac:dyDescent="0.15">
      <c r="A23" s="8" t="s">
        <v>64</v>
      </c>
      <c r="B23" s="8" t="s">
        <v>76</v>
      </c>
      <c r="C23" s="8" t="s">
        <v>92</v>
      </c>
      <c r="D23" s="8" t="s">
        <v>84</v>
      </c>
      <c r="E23" s="8" t="s">
        <v>85</v>
      </c>
      <c r="F23" s="8" t="s">
        <v>86</v>
      </c>
      <c r="G23" s="8" t="s">
        <v>87</v>
      </c>
      <c r="K23" s="69" t="s">
        <v>100</v>
      </c>
      <c r="L23" s="63"/>
      <c r="M23" s="63"/>
      <c r="N23" s="63"/>
      <c r="O23" s="63"/>
      <c r="P23" s="63"/>
      <c r="Q23" s="63"/>
    </row>
    <row r="24" spans="1:17" ht="15" x14ac:dyDescent="0.15">
      <c r="A24" s="3" t="s">
        <v>58</v>
      </c>
      <c r="B24">
        <v>6.4232700000000004E-2</v>
      </c>
      <c r="C24" s="25">
        <v>6.8788E-3</v>
      </c>
      <c r="D24" s="6">
        <f>ROUND(B24,3)</f>
        <v>6.4000000000000001E-2</v>
      </c>
      <c r="E24" s="3" t="s">
        <v>149</v>
      </c>
      <c r="F24" s="3">
        <v>5.0766899999999997E-2</v>
      </c>
      <c r="G24" s="3">
        <v>7.7743000000000007E-2</v>
      </c>
      <c r="K24" s="67" t="s">
        <v>91</v>
      </c>
      <c r="L24" s="67"/>
      <c r="M24" s="67"/>
      <c r="N24" s="67"/>
      <c r="O24" s="67"/>
      <c r="P24" s="67"/>
      <c r="Q24" s="67"/>
    </row>
    <row r="25" spans="1:17" ht="15" x14ac:dyDescent="0.15">
      <c r="A25" s="3" t="s">
        <v>1</v>
      </c>
      <c r="B25">
        <v>-7.1380000000000002E-3</v>
      </c>
      <c r="C25" s="25">
        <v>1.1202E-3</v>
      </c>
      <c r="D25" s="6">
        <f t="shared" ref="D25:D52" si="0">ROUND(B25,3)</f>
        <v>-7.0000000000000001E-3</v>
      </c>
      <c r="E25" s="3" t="s">
        <v>149</v>
      </c>
      <c r="F25" s="3">
        <v>-9.3383000000000008E-3</v>
      </c>
      <c r="G25" s="3">
        <v>-4.9452999999999997E-3</v>
      </c>
      <c r="K25" s="8" t="s">
        <v>64</v>
      </c>
      <c r="L25" s="8" t="s">
        <v>76</v>
      </c>
      <c r="M25" s="8" t="s">
        <v>92</v>
      </c>
      <c r="N25" s="8" t="s">
        <v>84</v>
      </c>
      <c r="O25" s="8" t="s">
        <v>85</v>
      </c>
      <c r="P25" s="8" t="s">
        <v>97</v>
      </c>
      <c r="Q25" s="8" t="s">
        <v>87</v>
      </c>
    </row>
    <row r="26" spans="1:17" ht="15" x14ac:dyDescent="0.15">
      <c r="A26" s="3" t="s">
        <v>53</v>
      </c>
      <c r="B26">
        <v>6.9113000000000004E-3</v>
      </c>
      <c r="C26" s="25">
        <v>8.3838999999999997E-2</v>
      </c>
      <c r="D26" s="6">
        <f t="shared" si="0"/>
        <v>7.0000000000000001E-3</v>
      </c>
      <c r="E26" s="3" t="s">
        <v>150</v>
      </c>
      <c r="F26" s="3">
        <v>-0.1549615</v>
      </c>
      <c r="G26" s="3">
        <v>0.1738237</v>
      </c>
      <c r="K26" s="3" t="s">
        <v>58</v>
      </c>
      <c r="L26">
        <v>2.24151E-2</v>
      </c>
      <c r="M26" s="25">
        <v>7.5970999999999999E-3</v>
      </c>
      <c r="N26" s="6">
        <f>ROUND(L26,3)</f>
        <v>2.1999999999999999E-2</v>
      </c>
      <c r="O26" s="3" t="s">
        <v>149</v>
      </c>
      <c r="P26" s="3">
        <v>7.8477000000000009E-3</v>
      </c>
      <c r="Q26" s="3">
        <v>3.7627800000000003E-2</v>
      </c>
    </row>
    <row r="27" spans="1:17" ht="15" x14ac:dyDescent="0.15">
      <c r="A27" s="3" t="s">
        <v>49</v>
      </c>
      <c r="B27">
        <v>1.66377</v>
      </c>
      <c r="C27" s="25">
        <v>0.20608899999999999</v>
      </c>
      <c r="D27" s="6">
        <f t="shared" si="0"/>
        <v>1.6639999999999999</v>
      </c>
      <c r="E27" s="3" t="s">
        <v>149</v>
      </c>
      <c r="F27" s="3">
        <v>1.269773</v>
      </c>
      <c r="G27" s="3">
        <v>2.0779770000000002</v>
      </c>
      <c r="K27" s="3" t="s">
        <v>1</v>
      </c>
      <c r="L27">
        <v>-5.0025E-3</v>
      </c>
      <c r="M27" s="25">
        <v>1.4304000000000001E-3</v>
      </c>
      <c r="N27" s="6">
        <f t="shared" ref="N27:N54" si="1">ROUND(L27,3)</f>
        <v>-5.0000000000000001E-3</v>
      </c>
      <c r="O27" s="3" t="s">
        <v>149</v>
      </c>
      <c r="P27" s="3">
        <v>-7.8277999999999993E-3</v>
      </c>
      <c r="Q27" s="3">
        <v>-2.2206999999999999E-3</v>
      </c>
    </row>
    <row r="28" spans="1:17" ht="15" x14ac:dyDescent="0.15">
      <c r="A28" s="3" t="s">
        <v>51</v>
      </c>
      <c r="B28">
        <v>-2.3862000000000002E-3</v>
      </c>
      <c r="C28" s="25">
        <v>4.2730299999999999E-2</v>
      </c>
      <c r="D28" s="6">
        <f t="shared" si="0"/>
        <v>-2E-3</v>
      </c>
      <c r="E28" s="3" t="s">
        <v>150</v>
      </c>
      <c r="F28" s="3">
        <v>-9.0655299999999994E-2</v>
      </c>
      <c r="G28" s="3">
        <v>7.6917100000000002E-2</v>
      </c>
      <c r="K28" s="3" t="s">
        <v>53</v>
      </c>
      <c r="L28">
        <v>2.1605999999999999E-3</v>
      </c>
      <c r="M28" s="25">
        <v>6.6871600000000003E-2</v>
      </c>
      <c r="N28" s="6">
        <f t="shared" si="1"/>
        <v>2E-3</v>
      </c>
      <c r="O28" s="3" t="s">
        <v>150</v>
      </c>
      <c r="P28" s="3">
        <v>-0.12829779999999999</v>
      </c>
      <c r="Q28" s="3">
        <v>0.13383400000000001</v>
      </c>
    </row>
    <row r="29" spans="1:17" ht="15" x14ac:dyDescent="0.15">
      <c r="A29" s="3" t="s">
        <v>45</v>
      </c>
      <c r="B29">
        <v>1.823755</v>
      </c>
      <c r="C29" s="25">
        <v>0.1740642</v>
      </c>
      <c r="D29" s="6">
        <f t="shared" si="0"/>
        <v>1.8240000000000001</v>
      </c>
      <c r="E29" s="3" t="s">
        <v>149</v>
      </c>
      <c r="F29" s="3">
        <v>1.480315</v>
      </c>
      <c r="G29" s="3">
        <v>2.1629299999999998</v>
      </c>
      <c r="K29" s="3" t="s">
        <v>49</v>
      </c>
      <c r="L29">
        <v>0.89683939999999995</v>
      </c>
      <c r="M29" s="25">
        <v>0.1616871</v>
      </c>
      <c r="N29" s="6">
        <f t="shared" si="1"/>
        <v>0.89700000000000002</v>
      </c>
      <c r="O29" s="3" t="s">
        <v>149</v>
      </c>
      <c r="P29" s="3">
        <v>0.58332349999999999</v>
      </c>
      <c r="Q29" s="3">
        <v>1.217125</v>
      </c>
    </row>
    <row r="30" spans="1:17" ht="15" x14ac:dyDescent="0.15">
      <c r="A30" s="3" t="s">
        <v>56</v>
      </c>
      <c r="B30">
        <v>2.7447200000000001E-2</v>
      </c>
      <c r="C30" s="25">
        <v>4.3423999999999997E-3</v>
      </c>
      <c r="D30" s="6">
        <f t="shared" si="0"/>
        <v>2.7E-2</v>
      </c>
      <c r="E30" s="3" t="s">
        <v>149</v>
      </c>
      <c r="F30" s="3">
        <v>1.89128E-2</v>
      </c>
      <c r="G30" s="3">
        <v>3.5942300000000003E-2</v>
      </c>
      <c r="K30" s="3" t="s">
        <v>51</v>
      </c>
      <c r="L30">
        <v>4.3074099999999997E-2</v>
      </c>
      <c r="M30" s="25">
        <v>3.1537599999999999E-2</v>
      </c>
      <c r="N30" s="6">
        <f t="shared" si="1"/>
        <v>4.2999999999999997E-2</v>
      </c>
      <c r="O30" s="3" t="s">
        <v>150</v>
      </c>
      <c r="P30" s="3">
        <v>-2.09337E-2</v>
      </c>
      <c r="Q30" s="3">
        <v>0.1026915</v>
      </c>
    </row>
    <row r="31" spans="1:17" ht="15" x14ac:dyDescent="0.15">
      <c r="A31" s="3" t="s">
        <v>48</v>
      </c>
      <c r="B31">
        <v>-6.5210500000000005E-2</v>
      </c>
      <c r="C31" s="25">
        <v>2.0874799999999999E-2</v>
      </c>
      <c r="D31" s="6">
        <f t="shared" si="0"/>
        <v>-6.5000000000000002E-2</v>
      </c>
      <c r="E31" s="3" t="s">
        <v>149</v>
      </c>
      <c r="F31" s="3">
        <v>-0.1083852</v>
      </c>
      <c r="G31" s="3">
        <v>-2.6522199999999999E-2</v>
      </c>
      <c r="K31" s="3" t="s">
        <v>45</v>
      </c>
      <c r="L31">
        <v>0.97035039999999995</v>
      </c>
      <c r="M31" s="25">
        <v>0.13988890000000001</v>
      </c>
      <c r="N31" s="6">
        <f t="shared" si="1"/>
        <v>0.97</v>
      </c>
      <c r="O31" s="3" t="s">
        <v>149</v>
      </c>
      <c r="P31" s="3">
        <v>0.69750889999999999</v>
      </c>
      <c r="Q31" s="3">
        <v>1.2458629999999999</v>
      </c>
    </row>
    <row r="32" spans="1:17" ht="15" x14ac:dyDescent="0.15">
      <c r="A32" s="3" t="s">
        <v>59</v>
      </c>
      <c r="B32">
        <v>4.3962999999999997E-3</v>
      </c>
      <c r="C32" s="25">
        <v>6.6450000000000005E-4</v>
      </c>
      <c r="D32" s="6">
        <f t="shared" si="0"/>
        <v>4.0000000000000001E-3</v>
      </c>
      <c r="E32" s="3" t="s">
        <v>149</v>
      </c>
      <c r="F32" s="3">
        <v>3.1020000000000002E-3</v>
      </c>
      <c r="G32" s="3">
        <v>5.7080000000000004E-3</v>
      </c>
      <c r="K32" s="3" t="s">
        <v>56</v>
      </c>
      <c r="L32">
        <v>5.6639000000000004E-3</v>
      </c>
      <c r="M32" s="25">
        <v>3.5422000000000001E-3</v>
      </c>
      <c r="N32" s="6">
        <f t="shared" si="1"/>
        <v>6.0000000000000001E-3</v>
      </c>
      <c r="O32" s="3" t="s">
        <v>150</v>
      </c>
      <c r="P32" s="3">
        <v>-1.2237999999999999E-3</v>
      </c>
      <c r="Q32" s="3">
        <v>1.26613E-2</v>
      </c>
    </row>
    <row r="33" spans="1:17" ht="15" x14ac:dyDescent="0.15">
      <c r="A33" s="3" t="s">
        <v>46</v>
      </c>
      <c r="B33">
        <v>-0.1007469</v>
      </c>
      <c r="C33" s="25">
        <v>1.7803099999999999E-2</v>
      </c>
      <c r="D33" s="6">
        <f t="shared" si="0"/>
        <v>-0.10100000000000001</v>
      </c>
      <c r="E33" s="3" t="s">
        <v>149</v>
      </c>
      <c r="F33" s="3">
        <v>-0.13606969999999999</v>
      </c>
      <c r="G33" s="3">
        <v>-6.6252500000000006E-2</v>
      </c>
      <c r="K33" s="3" t="s">
        <v>48</v>
      </c>
      <c r="L33">
        <v>-3.3088800000000002E-2</v>
      </c>
      <c r="M33" s="25">
        <v>1.58078E-2</v>
      </c>
      <c r="N33" s="6">
        <f t="shared" si="1"/>
        <v>-3.3000000000000002E-2</v>
      </c>
      <c r="O33" s="3" t="s">
        <v>151</v>
      </c>
      <c r="P33" s="3">
        <v>-6.4821699999999996E-2</v>
      </c>
      <c r="Q33" s="3">
        <v>-2.8563999999999998E-3</v>
      </c>
    </row>
    <row r="34" spans="1:17" ht="15" x14ac:dyDescent="0.15">
      <c r="A34" s="3" t="s">
        <v>77</v>
      </c>
      <c r="B34">
        <v>-6.6527299999999998E-2</v>
      </c>
      <c r="C34" s="25">
        <v>1.5721599999999999E-2</v>
      </c>
      <c r="D34" s="6">
        <f t="shared" si="0"/>
        <v>-6.7000000000000004E-2</v>
      </c>
      <c r="E34" s="3" t="s">
        <v>149</v>
      </c>
      <c r="F34" s="3">
        <v>-9.7841999999999998E-2</v>
      </c>
      <c r="G34" s="3">
        <v>-3.6187700000000003E-2</v>
      </c>
      <c r="K34" s="3" t="s">
        <v>59</v>
      </c>
      <c r="L34">
        <v>3.7374000000000001E-3</v>
      </c>
      <c r="M34" s="25">
        <v>5.4659999999999995E-4</v>
      </c>
      <c r="N34" s="6">
        <f t="shared" si="1"/>
        <v>4.0000000000000001E-3</v>
      </c>
      <c r="O34" s="3" t="s">
        <v>149</v>
      </c>
      <c r="P34" s="3">
        <v>2.6611999999999999E-3</v>
      </c>
      <c r="Q34" s="3">
        <v>4.8038000000000004E-3</v>
      </c>
    </row>
    <row r="35" spans="1:17" ht="15" x14ac:dyDescent="0.15">
      <c r="A35" s="3" t="s">
        <v>78</v>
      </c>
      <c r="B35">
        <v>1.51393E-2</v>
      </c>
      <c r="C35" s="25">
        <v>2.4505E-3</v>
      </c>
      <c r="D35" s="6">
        <f t="shared" si="0"/>
        <v>1.4999999999999999E-2</v>
      </c>
      <c r="E35" s="3" t="s">
        <v>149</v>
      </c>
      <c r="F35" s="3">
        <v>1.03167E-2</v>
      </c>
      <c r="G35" s="3">
        <v>1.99265E-2</v>
      </c>
      <c r="K35" s="3" t="s">
        <v>46</v>
      </c>
      <c r="L35">
        <v>-4.7226400000000002E-2</v>
      </c>
      <c r="M35" s="25">
        <v>1.2823899999999999E-2</v>
      </c>
      <c r="N35" s="6">
        <f t="shared" si="1"/>
        <v>-4.7E-2</v>
      </c>
      <c r="O35" s="3" t="s">
        <v>149</v>
      </c>
      <c r="P35" s="3">
        <v>-7.2679599999999997E-2</v>
      </c>
      <c r="Q35" s="3">
        <v>-2.2411E-2</v>
      </c>
    </row>
    <row r="36" spans="1:17" ht="15" x14ac:dyDescent="0.15">
      <c r="A36" s="3" t="s">
        <v>54</v>
      </c>
      <c r="B36">
        <v>2.9053099999999998E-2</v>
      </c>
      <c r="C36" s="25">
        <v>1.0929400000000001E-2</v>
      </c>
      <c r="D36" s="6">
        <f t="shared" si="0"/>
        <v>2.9000000000000001E-2</v>
      </c>
      <c r="E36" s="3" t="s">
        <v>149</v>
      </c>
      <c r="F36" s="3">
        <v>7.6512999999999998E-3</v>
      </c>
      <c r="G36" s="3">
        <v>5.05122E-2</v>
      </c>
      <c r="K36" s="3" t="s">
        <v>77</v>
      </c>
      <c r="L36">
        <v>-7.1763E-3</v>
      </c>
      <c r="M36" s="25">
        <v>1.24063E-2</v>
      </c>
      <c r="N36" s="6">
        <f t="shared" si="1"/>
        <v>-7.0000000000000001E-3</v>
      </c>
      <c r="O36" s="3" t="s">
        <v>150</v>
      </c>
      <c r="P36" s="3">
        <v>-3.18499E-2</v>
      </c>
      <c r="Q36" s="3">
        <v>1.67817E-2</v>
      </c>
    </row>
    <row r="37" spans="1:17" ht="15" x14ac:dyDescent="0.15">
      <c r="A37" s="3" t="s">
        <v>79</v>
      </c>
      <c r="B37">
        <v>-6.0967E-3</v>
      </c>
      <c r="C37" s="25">
        <v>7.5983999999999999E-3</v>
      </c>
      <c r="D37" s="6">
        <f t="shared" si="0"/>
        <v>-6.0000000000000001E-3</v>
      </c>
      <c r="E37" s="3" t="s">
        <v>150</v>
      </c>
      <c r="F37" s="3">
        <v>-1.9679800000000001E-2</v>
      </c>
      <c r="G37" s="3">
        <v>1.0118200000000001E-2</v>
      </c>
      <c r="K37" s="3" t="s">
        <v>78</v>
      </c>
      <c r="L37">
        <v>4.4781999999999999E-3</v>
      </c>
      <c r="M37" s="25">
        <v>1.9315000000000001E-3</v>
      </c>
      <c r="N37" s="6">
        <f t="shared" si="1"/>
        <v>4.0000000000000001E-3</v>
      </c>
      <c r="O37" s="3" t="s">
        <v>152</v>
      </c>
      <c r="P37" s="3">
        <v>6.9030000000000003E-4</v>
      </c>
      <c r="Q37" s="3">
        <v>8.2617000000000003E-3</v>
      </c>
    </row>
    <row r="38" spans="1:17" ht="15" x14ac:dyDescent="0.15">
      <c r="A38" s="3" t="s">
        <v>80</v>
      </c>
      <c r="B38">
        <v>-0.14991589999999999</v>
      </c>
      <c r="C38" s="25">
        <v>2.1303800000000001E-2</v>
      </c>
      <c r="D38" s="6">
        <f t="shared" si="0"/>
        <v>-0.15</v>
      </c>
      <c r="E38" s="3" t="s">
        <v>149</v>
      </c>
      <c r="F38" s="3">
        <v>-0.19012509999999999</v>
      </c>
      <c r="G38" s="3">
        <v>-0.1065793</v>
      </c>
      <c r="K38" s="3" t="s">
        <v>54</v>
      </c>
      <c r="L38">
        <v>-2.9535999999999998E-3</v>
      </c>
      <c r="M38" s="25">
        <v>8.2813999999999995E-3</v>
      </c>
      <c r="N38" s="6">
        <f t="shared" si="1"/>
        <v>-3.0000000000000001E-3</v>
      </c>
      <c r="O38" s="3" t="s">
        <v>150</v>
      </c>
      <c r="P38" s="3">
        <v>-1.8990699999999999E-2</v>
      </c>
      <c r="Q38" s="3">
        <v>1.3471800000000001E-2</v>
      </c>
    </row>
    <row r="39" spans="1:17" ht="15" x14ac:dyDescent="0.15">
      <c r="A39" s="3" t="s">
        <v>81</v>
      </c>
      <c r="B39">
        <v>2.6781999999999999E-3</v>
      </c>
      <c r="C39" s="25">
        <v>3.9496000000000002E-3</v>
      </c>
      <c r="D39" s="6">
        <f t="shared" si="0"/>
        <v>3.0000000000000001E-3</v>
      </c>
      <c r="E39" s="3" t="s">
        <v>150</v>
      </c>
      <c r="F39" s="3">
        <v>-5.5157000000000001E-3</v>
      </c>
      <c r="G39" s="3">
        <v>9.9731000000000004E-3</v>
      </c>
      <c r="K39" s="3" t="s">
        <v>79</v>
      </c>
      <c r="L39">
        <v>-1.16206E-2</v>
      </c>
      <c r="M39" s="25">
        <v>5.4580999999999996E-3</v>
      </c>
      <c r="N39" s="6">
        <f t="shared" si="1"/>
        <v>-1.2E-2</v>
      </c>
      <c r="O39" s="3" t="s">
        <v>151</v>
      </c>
      <c r="P39" s="3">
        <v>-2.16732E-2</v>
      </c>
      <c r="Q39" s="3">
        <v>-2.7789999999999998E-4</v>
      </c>
    </row>
    <row r="40" spans="1:17" ht="15" x14ac:dyDescent="0.15">
      <c r="A40" s="3" t="s">
        <v>15</v>
      </c>
      <c r="B40">
        <v>-1.27066E-2</v>
      </c>
      <c r="C40" s="25">
        <v>8.7478E-3</v>
      </c>
      <c r="D40" s="6">
        <f t="shared" si="0"/>
        <v>-1.2999999999999999E-2</v>
      </c>
      <c r="E40" s="3" t="s">
        <v>150</v>
      </c>
      <c r="F40" s="3">
        <v>-2.9898500000000001E-2</v>
      </c>
      <c r="G40" s="3">
        <v>4.4072E-3</v>
      </c>
      <c r="K40" s="3" t="s">
        <v>80</v>
      </c>
      <c r="L40">
        <v>-8.4278500000000006E-2</v>
      </c>
      <c r="M40" s="25">
        <v>1.64008E-2</v>
      </c>
      <c r="N40" s="6">
        <f t="shared" si="1"/>
        <v>-8.4000000000000005E-2</v>
      </c>
      <c r="O40" s="3" t="s">
        <v>149</v>
      </c>
      <c r="P40" s="3">
        <v>-0.11595750000000001</v>
      </c>
      <c r="Q40" s="3">
        <v>-5.1667400000000002E-2</v>
      </c>
    </row>
    <row r="41" spans="1:17" ht="15" x14ac:dyDescent="0.15">
      <c r="A41" s="3" t="s">
        <v>16</v>
      </c>
      <c r="B41">
        <v>3.436E-4</v>
      </c>
      <c r="C41" s="25">
        <v>3.3110000000000002E-4</v>
      </c>
      <c r="D41" s="6">
        <f t="shared" si="0"/>
        <v>0</v>
      </c>
      <c r="E41" s="3" t="s">
        <v>150</v>
      </c>
      <c r="F41" s="3">
        <v>-3.1179999999999999E-4</v>
      </c>
      <c r="G41" s="3">
        <v>9.8660000000000002E-4</v>
      </c>
      <c r="K41" s="3" t="s">
        <v>81</v>
      </c>
      <c r="L41">
        <v>3.4361999999999999E-3</v>
      </c>
      <c r="M41" s="25">
        <v>2.7162000000000002E-3</v>
      </c>
      <c r="N41" s="6">
        <f t="shared" si="1"/>
        <v>3.0000000000000001E-3</v>
      </c>
      <c r="O41" s="3" t="s">
        <v>150</v>
      </c>
      <c r="P41" s="3">
        <v>-2.1072E-3</v>
      </c>
      <c r="Q41" s="3">
        <v>8.5403000000000007E-3</v>
      </c>
    </row>
    <row r="42" spans="1:17" ht="15" x14ac:dyDescent="0.15">
      <c r="A42" s="3" t="s">
        <v>17</v>
      </c>
      <c r="B42">
        <v>7.2389999999999998E-4</v>
      </c>
      <c r="C42" s="25">
        <v>1.2936E-3</v>
      </c>
      <c r="D42" s="6">
        <f t="shared" si="0"/>
        <v>1E-3</v>
      </c>
      <c r="E42" s="3" t="s">
        <v>150</v>
      </c>
      <c r="F42" s="3">
        <v>-1.8314E-3</v>
      </c>
      <c r="G42" s="3">
        <v>3.2415999999999999E-3</v>
      </c>
      <c r="K42" s="3" t="s">
        <v>15</v>
      </c>
      <c r="L42">
        <v>-3.8165E-3</v>
      </c>
      <c r="M42" s="25">
        <v>6.8136000000000004E-3</v>
      </c>
      <c r="N42" s="6">
        <f t="shared" si="1"/>
        <v>-4.0000000000000001E-3</v>
      </c>
      <c r="O42" s="3" t="s">
        <v>150</v>
      </c>
      <c r="P42" s="3">
        <v>-1.7138500000000001E-2</v>
      </c>
      <c r="Q42" s="3">
        <v>9.5701999999999992E-3</v>
      </c>
    </row>
    <row r="43" spans="1:17" ht="15" x14ac:dyDescent="0.15">
      <c r="A43" s="3" t="s">
        <v>18</v>
      </c>
      <c r="B43">
        <v>7.2655999999999997E-3</v>
      </c>
      <c r="C43" s="25">
        <v>1.3608800000000001E-2</v>
      </c>
      <c r="D43" s="6">
        <f t="shared" si="0"/>
        <v>7.0000000000000001E-3</v>
      </c>
      <c r="E43" s="3" t="s">
        <v>150</v>
      </c>
      <c r="F43" s="3">
        <v>-1.98278E-2</v>
      </c>
      <c r="G43" s="3">
        <v>3.3540800000000003E-2</v>
      </c>
      <c r="K43" s="3" t="s">
        <v>16</v>
      </c>
      <c r="L43">
        <v>8.53E-5</v>
      </c>
      <c r="M43" s="25">
        <v>2.42E-4</v>
      </c>
      <c r="N43" s="6">
        <f t="shared" si="1"/>
        <v>0</v>
      </c>
      <c r="O43" s="3" t="s">
        <v>150</v>
      </c>
      <c r="P43" s="3">
        <v>-3.8830000000000001E-4</v>
      </c>
      <c r="Q43" s="3">
        <v>5.6030000000000001E-4</v>
      </c>
    </row>
    <row r="44" spans="1:17" ht="15" x14ac:dyDescent="0.15">
      <c r="A44" s="3" t="s">
        <v>19</v>
      </c>
      <c r="B44">
        <v>-1.1823000000000001E-3</v>
      </c>
      <c r="C44" s="25">
        <v>4.3531000000000004E-3</v>
      </c>
      <c r="D44" s="6">
        <f t="shared" si="0"/>
        <v>-1E-3</v>
      </c>
      <c r="E44" s="3" t="s">
        <v>150</v>
      </c>
      <c r="F44" s="3">
        <v>-9.7278999999999994E-3</v>
      </c>
      <c r="G44" s="3">
        <v>7.3432000000000002E-3</v>
      </c>
      <c r="K44" s="3" t="s">
        <v>17</v>
      </c>
      <c r="L44">
        <v>3.168E-4</v>
      </c>
      <c r="M44" s="25">
        <v>9.7610000000000004E-4</v>
      </c>
      <c r="N44" s="6">
        <f t="shared" si="1"/>
        <v>0</v>
      </c>
      <c r="O44" s="3" t="s">
        <v>150</v>
      </c>
      <c r="P44" s="3">
        <v>-1.5888E-3</v>
      </c>
      <c r="Q44" s="3">
        <v>2.2374999999999999E-3</v>
      </c>
    </row>
    <row r="45" spans="1:17" ht="15" x14ac:dyDescent="0.15">
      <c r="A45" s="3" t="s">
        <v>20</v>
      </c>
      <c r="B45">
        <v>9.3720999999999995E-3</v>
      </c>
      <c r="C45" s="25">
        <v>6.0149000000000001E-3</v>
      </c>
      <c r="D45" s="6">
        <f t="shared" si="0"/>
        <v>8.9999999999999993E-3</v>
      </c>
      <c r="E45" s="3" t="s">
        <v>150</v>
      </c>
      <c r="F45" s="3">
        <v>-2.1196000000000001E-3</v>
      </c>
      <c r="G45" s="3">
        <v>2.1468500000000001E-2</v>
      </c>
      <c r="K45" s="3" t="s">
        <v>18</v>
      </c>
      <c r="L45">
        <v>1.1609000000000001E-3</v>
      </c>
      <c r="M45" s="25">
        <v>9.3103999999999999E-3</v>
      </c>
      <c r="N45" s="6">
        <f t="shared" si="1"/>
        <v>1E-3</v>
      </c>
      <c r="O45" s="3" t="s">
        <v>150</v>
      </c>
      <c r="P45" s="3">
        <v>-1.70587E-2</v>
      </c>
      <c r="Q45" s="3">
        <v>1.9437200000000002E-2</v>
      </c>
    </row>
    <row r="46" spans="1:17" ht="15" x14ac:dyDescent="0.15">
      <c r="A46" s="3" t="s">
        <v>11</v>
      </c>
      <c r="B46">
        <v>-2.5164599999999999E-2</v>
      </c>
      <c r="C46" s="25">
        <v>5.6902000000000003E-3</v>
      </c>
      <c r="D46" s="6">
        <f t="shared" si="0"/>
        <v>-2.5000000000000001E-2</v>
      </c>
      <c r="E46" s="3" t="s">
        <v>149</v>
      </c>
      <c r="F46" s="3">
        <v>-3.6256900000000002E-2</v>
      </c>
      <c r="G46" s="3">
        <v>-1.39419E-2</v>
      </c>
      <c r="K46" s="3" t="s">
        <v>19</v>
      </c>
      <c r="L46">
        <v>6.0090000000000002E-4</v>
      </c>
      <c r="M46" s="25">
        <v>3.3895000000000002E-3</v>
      </c>
      <c r="N46" s="6">
        <f t="shared" si="1"/>
        <v>1E-3</v>
      </c>
      <c r="O46" s="3" t="s">
        <v>150</v>
      </c>
      <c r="P46" s="3">
        <v>-6.0181000000000002E-3</v>
      </c>
      <c r="Q46" s="3">
        <v>7.2686000000000001E-3</v>
      </c>
    </row>
    <row r="47" spans="1:17" ht="15" x14ac:dyDescent="0.15">
      <c r="A47" s="3" t="s">
        <v>10</v>
      </c>
      <c r="B47">
        <v>1.1238100000000001E-2</v>
      </c>
      <c r="C47" s="25">
        <v>2.4729999999999999E-3</v>
      </c>
      <c r="D47" s="6">
        <f t="shared" si="0"/>
        <v>1.0999999999999999E-2</v>
      </c>
      <c r="E47" s="3" t="s">
        <v>149</v>
      </c>
      <c r="F47" s="3">
        <v>6.4203000000000003E-3</v>
      </c>
      <c r="G47" s="3">
        <v>1.6118500000000001E-2</v>
      </c>
      <c r="K47" s="3" t="s">
        <v>20</v>
      </c>
      <c r="L47">
        <v>1.0135699999999999E-2</v>
      </c>
      <c r="M47" s="25">
        <v>4.9256999999999999E-3</v>
      </c>
      <c r="N47" s="6">
        <f t="shared" si="1"/>
        <v>0.01</v>
      </c>
      <c r="O47" s="3" t="s">
        <v>151</v>
      </c>
      <c r="P47" s="3">
        <v>5.8370000000000004E-4</v>
      </c>
      <c r="Q47" s="3">
        <v>1.9892300000000002E-2</v>
      </c>
    </row>
    <row r="48" spans="1:17" ht="15" x14ac:dyDescent="0.15">
      <c r="A48" s="3" t="s">
        <v>62</v>
      </c>
      <c r="B48">
        <v>-1.4712E-3</v>
      </c>
      <c r="C48" s="25">
        <v>6.1123999999999996E-3</v>
      </c>
      <c r="D48" s="6">
        <f t="shared" si="0"/>
        <v>-1E-3</v>
      </c>
      <c r="E48" s="3" t="s">
        <v>150</v>
      </c>
      <c r="F48" s="3">
        <v>-1.34123E-2</v>
      </c>
      <c r="G48" s="3">
        <v>1.05583E-2</v>
      </c>
      <c r="K48" s="3" t="s">
        <v>11</v>
      </c>
      <c r="L48">
        <v>-1.0304199999999999E-2</v>
      </c>
      <c r="M48" s="25">
        <v>3.9884999999999999E-3</v>
      </c>
      <c r="N48" s="6">
        <f t="shared" si="1"/>
        <v>-0.01</v>
      </c>
      <c r="O48" s="3" t="s">
        <v>149</v>
      </c>
      <c r="P48" s="3">
        <v>-1.80909E-2</v>
      </c>
      <c r="Q48" s="3">
        <v>-2.4562999999999998E-3</v>
      </c>
    </row>
    <row r="49" spans="1:17" ht="15" x14ac:dyDescent="0.15">
      <c r="A49" s="3" t="s">
        <v>60</v>
      </c>
      <c r="B49">
        <v>-4.9337699999999998E-2</v>
      </c>
      <c r="C49" s="25">
        <v>9.2905999999999996E-3</v>
      </c>
      <c r="D49" s="6">
        <f t="shared" si="0"/>
        <v>-4.9000000000000002E-2</v>
      </c>
      <c r="E49" s="3" t="s">
        <v>149</v>
      </c>
      <c r="F49" s="3">
        <v>-6.7496799999999996E-2</v>
      </c>
      <c r="G49" s="3">
        <v>-3.10624E-2</v>
      </c>
      <c r="K49" s="3" t="s">
        <v>10</v>
      </c>
      <c r="L49">
        <v>1.6243299999999999E-2</v>
      </c>
      <c r="M49" s="25">
        <v>2.6101000000000002E-3</v>
      </c>
      <c r="N49" s="6">
        <f t="shared" si="1"/>
        <v>1.6E-2</v>
      </c>
      <c r="O49" s="3" t="s">
        <v>149</v>
      </c>
      <c r="P49" s="3">
        <v>1.09955E-2</v>
      </c>
      <c r="Q49" s="3">
        <v>2.1226999999999999E-2</v>
      </c>
    </row>
    <row r="50" spans="1:17" ht="15" x14ac:dyDescent="0.15">
      <c r="A50" s="3" t="s">
        <v>12</v>
      </c>
      <c r="B50">
        <v>4.0195999999999999E-3</v>
      </c>
      <c r="C50" s="25">
        <v>1.28269E-2</v>
      </c>
      <c r="D50" s="6">
        <f t="shared" si="0"/>
        <v>4.0000000000000001E-3</v>
      </c>
      <c r="E50" s="3" t="s">
        <v>150</v>
      </c>
      <c r="F50" s="3">
        <v>-2.09675E-2</v>
      </c>
      <c r="G50" s="3">
        <v>2.9334900000000001E-2</v>
      </c>
      <c r="K50" s="3" t="s">
        <v>62</v>
      </c>
      <c r="L50">
        <v>6.0439999999999995E-4</v>
      </c>
      <c r="M50" s="25">
        <v>4.4900000000000001E-3</v>
      </c>
      <c r="N50" s="6">
        <f t="shared" si="1"/>
        <v>1E-3</v>
      </c>
      <c r="O50" s="3" t="s">
        <v>150</v>
      </c>
      <c r="P50" s="3">
        <v>-8.2973000000000005E-3</v>
      </c>
      <c r="Q50" s="3">
        <v>9.3030999999999999E-3</v>
      </c>
    </row>
    <row r="51" spans="1:17" ht="15" x14ac:dyDescent="0.15">
      <c r="A51" s="3" t="s">
        <v>61</v>
      </c>
      <c r="B51">
        <v>-4.6137000000000001E-3</v>
      </c>
      <c r="C51" s="25">
        <v>1.1613999999999999E-3</v>
      </c>
      <c r="D51" s="6">
        <f t="shared" si="0"/>
        <v>-5.0000000000000001E-3</v>
      </c>
      <c r="E51" s="3" t="s">
        <v>149</v>
      </c>
      <c r="F51" s="3">
        <v>-6.9290000000000003E-3</v>
      </c>
      <c r="G51" s="3">
        <v>-2.3744E-3</v>
      </c>
      <c r="K51" s="3" t="s">
        <v>60</v>
      </c>
      <c r="L51">
        <v>-1.2668799999999999E-2</v>
      </c>
      <c r="M51" s="25">
        <v>7.7776E-3</v>
      </c>
      <c r="N51" s="6">
        <f t="shared" si="1"/>
        <v>-1.2999999999999999E-2</v>
      </c>
      <c r="O51" s="3" t="s">
        <v>150</v>
      </c>
      <c r="P51" s="3">
        <v>-2.7922099999999998E-2</v>
      </c>
      <c r="Q51" s="3">
        <v>2.5653999999999998E-3</v>
      </c>
    </row>
    <row r="52" spans="1:17" ht="15" x14ac:dyDescent="0.15">
      <c r="A52" s="3" t="s">
        <v>83</v>
      </c>
      <c r="B52" s="6">
        <v>-3.3280720000000001</v>
      </c>
      <c r="C52" s="25">
        <v>0.65346179999999998</v>
      </c>
      <c r="D52" s="6">
        <f t="shared" si="0"/>
        <v>-3.3279999999999998</v>
      </c>
      <c r="E52" s="3" t="s">
        <v>149</v>
      </c>
      <c r="F52" s="3">
        <v>-4.6209319999999998</v>
      </c>
      <c r="G52" s="3">
        <v>-2.058297</v>
      </c>
      <c r="K52" s="3" t="s">
        <v>12</v>
      </c>
      <c r="L52">
        <v>-5.8793999999999999E-3</v>
      </c>
      <c r="M52" s="25">
        <v>1.06839E-2</v>
      </c>
      <c r="N52" s="6">
        <f t="shared" si="1"/>
        <v>-6.0000000000000001E-3</v>
      </c>
      <c r="O52" s="3" t="s">
        <v>150</v>
      </c>
      <c r="P52" s="3">
        <v>-2.6623600000000001E-2</v>
      </c>
      <c r="Q52" s="3">
        <v>1.52564E-2</v>
      </c>
    </row>
    <row r="53" spans="1:17" ht="15" x14ac:dyDescent="0.15">
      <c r="A53" s="2" t="s">
        <v>88</v>
      </c>
      <c r="B53" s="2">
        <v>0</v>
      </c>
      <c r="C53" s="2"/>
      <c r="D53" s="2"/>
      <c r="E53" s="2"/>
      <c r="F53" s="2"/>
      <c r="G53" s="2"/>
      <c r="K53" s="3" t="s">
        <v>61</v>
      </c>
      <c r="L53">
        <v>-9.9839999999999998E-4</v>
      </c>
      <c r="M53" s="25">
        <v>8.432E-4</v>
      </c>
      <c r="N53" s="6">
        <f t="shared" si="1"/>
        <v>-1E-3</v>
      </c>
      <c r="O53" s="3" t="s">
        <v>150</v>
      </c>
      <c r="P53" s="3">
        <v>-2.6592E-3</v>
      </c>
      <c r="Q53" s="3">
        <v>6.4590000000000003E-4</v>
      </c>
    </row>
    <row r="54" spans="1:17" ht="15" x14ac:dyDescent="0.15">
      <c r="A54" s="3" t="s">
        <v>89</v>
      </c>
      <c r="B54" s="3">
        <v>0.41510000000000002</v>
      </c>
      <c r="C54" s="3"/>
      <c r="D54" s="3"/>
      <c r="E54" s="3"/>
      <c r="F54" s="3"/>
      <c r="G54" s="3"/>
      <c r="K54" s="3" t="s">
        <v>83</v>
      </c>
      <c r="L54" s="6">
        <v>0.76566869999999998</v>
      </c>
      <c r="M54" s="25">
        <v>0.54602910000000004</v>
      </c>
      <c r="N54" s="6">
        <f t="shared" si="1"/>
        <v>0.76600000000000001</v>
      </c>
      <c r="O54" s="3" t="s">
        <v>150</v>
      </c>
      <c r="P54" s="3">
        <v>-0.31266149999999998</v>
      </c>
      <c r="Q54" s="3">
        <v>1.8277330000000001</v>
      </c>
    </row>
    <row r="55" spans="1:17" ht="15" x14ac:dyDescent="0.15">
      <c r="A55" s="5" t="s">
        <v>90</v>
      </c>
      <c r="B55" s="5">
        <v>0.18423999999999999</v>
      </c>
      <c r="C55" s="5"/>
      <c r="D55" s="5"/>
      <c r="E55" s="5"/>
      <c r="F55" s="5"/>
      <c r="G55" s="5"/>
      <c r="K55" s="3" t="s">
        <v>94</v>
      </c>
      <c r="L55" s="3">
        <v>0.15700020000000001</v>
      </c>
      <c r="M55" s="3"/>
      <c r="N55" s="3"/>
      <c r="O55" s="3"/>
      <c r="P55" s="3"/>
      <c r="Q55" s="3"/>
    </row>
    <row r="56" spans="1:17" ht="15" x14ac:dyDescent="0.15">
      <c r="K56" s="3" t="s">
        <v>95</v>
      </c>
      <c r="L56" s="3">
        <v>0.11343760999999999</v>
      </c>
      <c r="M56" s="3"/>
      <c r="N56" s="3"/>
      <c r="O56" s="3"/>
      <c r="P56" s="3"/>
      <c r="Q56" s="3"/>
    </row>
    <row r="57" spans="1:17" ht="15" x14ac:dyDescent="0.15">
      <c r="E57" s="9"/>
      <c r="F57" s="9"/>
      <c r="G57" s="9"/>
      <c r="K57" s="5" t="s">
        <v>98</v>
      </c>
      <c r="L57" s="5">
        <v>0.65700778000000004</v>
      </c>
      <c r="M57" s="5" t="s">
        <v>99</v>
      </c>
      <c r="N57" s="5"/>
      <c r="O57" s="5"/>
      <c r="P57" s="5"/>
      <c r="Q57" s="5"/>
    </row>
    <row r="65" spans="1:23" ht="14.25" thickBot="1" x14ac:dyDescent="0.2"/>
    <row r="66" spans="1:23" ht="14.25" thickBot="1" x14ac:dyDescent="0.2">
      <c r="Q66" s="41" t="s">
        <v>140</v>
      </c>
      <c r="R66" s="70" t="s">
        <v>141</v>
      </c>
      <c r="S66" s="70"/>
      <c r="T66" s="70" t="s">
        <v>142</v>
      </c>
      <c r="U66" s="70"/>
      <c r="V66" s="70" t="s">
        <v>143</v>
      </c>
      <c r="W66" s="70"/>
    </row>
    <row r="67" spans="1:23" ht="15" x14ac:dyDescent="0.15">
      <c r="Q67" s="42" t="s">
        <v>58</v>
      </c>
      <c r="R67" s="36" t="str">
        <f>D24&amp;E24</f>
        <v>0.064***</v>
      </c>
      <c r="S67" s="25">
        <v>6.8788E-3</v>
      </c>
      <c r="T67" s="36" t="str">
        <f>N26&amp;O26</f>
        <v>0.022***</v>
      </c>
      <c r="U67" s="25">
        <v>7.5970999999999999E-3</v>
      </c>
      <c r="V67" s="33" t="str">
        <f>D74&amp;E74</f>
        <v>-0.034***</v>
      </c>
      <c r="W67" s="25">
        <v>9.9617999999999998E-3</v>
      </c>
    </row>
    <row r="68" spans="1:23" ht="15" x14ac:dyDescent="0.15">
      <c r="H68" s="9"/>
      <c r="I68" s="9"/>
      <c r="J68" s="9"/>
      <c r="Q68" s="42" t="s">
        <v>1</v>
      </c>
      <c r="R68" s="36" t="str">
        <f t="shared" ref="R68:R94" si="2">D25&amp;E25</f>
        <v>-0.007***</v>
      </c>
      <c r="S68" s="25">
        <v>1.1202E-3</v>
      </c>
      <c r="T68" s="36" t="str">
        <f t="shared" ref="T68:T95" si="3">N27&amp;O27</f>
        <v>-0.005***</v>
      </c>
      <c r="U68" s="25">
        <v>1.4304000000000001E-3</v>
      </c>
      <c r="V68" s="33" t="str">
        <f t="shared" ref="V68:V94" si="4">D75&amp;E75</f>
        <v xml:space="preserve">-0.001 </v>
      </c>
      <c r="W68" s="25">
        <v>1.4759E-3</v>
      </c>
    </row>
    <row r="69" spans="1:23" ht="15" x14ac:dyDescent="0.15">
      <c r="Q69" s="42" t="s">
        <v>53</v>
      </c>
      <c r="R69" s="36" t="str">
        <f t="shared" si="2"/>
        <v xml:space="preserve">0.007 </v>
      </c>
      <c r="S69" s="25">
        <v>8.3838999999999997E-2</v>
      </c>
      <c r="T69" s="36" t="str">
        <f t="shared" si="3"/>
        <v xml:space="preserve">0.002 </v>
      </c>
      <c r="U69" s="25">
        <v>6.6871600000000003E-2</v>
      </c>
      <c r="V69" s="33" t="str">
        <f t="shared" si="4"/>
        <v xml:space="preserve">0.063 </v>
      </c>
      <c r="W69" s="25">
        <v>6.9199899999999995E-2</v>
      </c>
    </row>
    <row r="70" spans="1:23" ht="15" x14ac:dyDescent="0.15">
      <c r="Q70" s="42" t="s">
        <v>49</v>
      </c>
      <c r="R70" s="36" t="str">
        <f t="shared" si="2"/>
        <v>1.664***</v>
      </c>
      <c r="S70" s="25">
        <v>0.20608899999999999</v>
      </c>
      <c r="T70" s="36" t="str">
        <f t="shared" si="3"/>
        <v>0.897***</v>
      </c>
      <c r="U70" s="25">
        <v>0.1616871</v>
      </c>
      <c r="V70" s="33" t="str">
        <f t="shared" si="4"/>
        <v>0.266*</v>
      </c>
      <c r="W70" s="25">
        <v>0.15767970000000001</v>
      </c>
    </row>
    <row r="71" spans="1:23" ht="15" x14ac:dyDescent="0.15">
      <c r="A71" s="69" t="s">
        <v>103</v>
      </c>
      <c r="B71" s="63"/>
      <c r="C71" s="63"/>
      <c r="D71" s="63"/>
      <c r="E71" s="63"/>
      <c r="F71" s="63"/>
      <c r="G71" s="63"/>
      <c r="Q71" s="42" t="s">
        <v>51</v>
      </c>
      <c r="R71" s="36" t="str">
        <f t="shared" si="2"/>
        <v xml:space="preserve">-0.002 </v>
      </c>
      <c r="S71" s="25">
        <v>4.2730299999999999E-2</v>
      </c>
      <c r="T71" s="36" t="str">
        <f t="shared" si="3"/>
        <v xml:space="preserve">0.043 </v>
      </c>
      <c r="U71" s="25">
        <v>3.1537599999999999E-2</v>
      </c>
      <c r="V71" s="33" t="str">
        <f t="shared" si="4"/>
        <v>0.068**</v>
      </c>
      <c r="W71" s="25">
        <v>3.0636400000000001E-2</v>
      </c>
    </row>
    <row r="72" spans="1:23" ht="15" x14ac:dyDescent="0.15">
      <c r="A72" s="67" t="s">
        <v>91</v>
      </c>
      <c r="B72" s="67"/>
      <c r="C72" s="67"/>
      <c r="D72" s="67"/>
      <c r="E72" s="67"/>
      <c r="F72" s="67"/>
      <c r="G72" s="67"/>
      <c r="Q72" s="42" t="s">
        <v>45</v>
      </c>
      <c r="R72" s="36" t="str">
        <f t="shared" si="2"/>
        <v>1.824***</v>
      </c>
      <c r="S72" s="25">
        <v>0.1740642</v>
      </c>
      <c r="T72" s="36" t="str">
        <f t="shared" si="3"/>
        <v>0.97***</v>
      </c>
      <c r="U72" s="25">
        <v>0.13988890000000001</v>
      </c>
      <c r="V72" s="33" t="str">
        <f t="shared" si="4"/>
        <v xml:space="preserve">0.007 </v>
      </c>
      <c r="W72" s="25">
        <v>0.1426451</v>
      </c>
    </row>
    <row r="73" spans="1:23" ht="15" x14ac:dyDescent="0.15">
      <c r="A73" s="8" t="s">
        <v>64</v>
      </c>
      <c r="B73" s="8" t="s">
        <v>76</v>
      </c>
      <c r="C73" s="8" t="s">
        <v>92</v>
      </c>
      <c r="D73" s="8" t="s">
        <v>84</v>
      </c>
      <c r="E73" s="8" t="s">
        <v>85</v>
      </c>
      <c r="F73" s="8" t="s">
        <v>96</v>
      </c>
      <c r="G73" s="8" t="s">
        <v>87</v>
      </c>
      <c r="Q73" s="42" t="s">
        <v>56</v>
      </c>
      <c r="R73" s="36" t="str">
        <f t="shared" si="2"/>
        <v>0.027***</v>
      </c>
      <c r="S73" s="25">
        <v>4.3423999999999997E-3</v>
      </c>
      <c r="T73" s="36" t="str">
        <f t="shared" si="3"/>
        <v xml:space="preserve">0.006 </v>
      </c>
      <c r="U73" s="25">
        <v>3.5422000000000001E-3</v>
      </c>
      <c r="V73" s="33" t="str">
        <f t="shared" si="4"/>
        <v xml:space="preserve">-0.006 </v>
      </c>
      <c r="W73" s="25">
        <v>4.1818999999999997E-3</v>
      </c>
    </row>
    <row r="74" spans="1:23" ht="15" x14ac:dyDescent="0.15">
      <c r="A74" s="3" t="s">
        <v>58</v>
      </c>
      <c r="B74">
        <v>-3.4109599999999997E-2</v>
      </c>
      <c r="C74" s="25">
        <v>9.9617999999999998E-3</v>
      </c>
      <c r="D74" s="6">
        <f>ROUND(B74,3)</f>
        <v>-3.4000000000000002E-2</v>
      </c>
      <c r="E74" s="3" t="s">
        <v>149</v>
      </c>
      <c r="F74" s="3">
        <v>-5.3495899999999999E-2</v>
      </c>
      <c r="G74" s="3">
        <v>-1.4429600000000001E-2</v>
      </c>
      <c r="H74" s="47" t="s">
        <v>149</v>
      </c>
      <c r="Q74" s="42" t="s">
        <v>48</v>
      </c>
      <c r="R74" s="36" t="str">
        <f t="shared" si="2"/>
        <v>-0.065***</v>
      </c>
      <c r="S74" s="25">
        <v>2.0874799999999999E-2</v>
      </c>
      <c r="T74" s="36" t="str">
        <f t="shared" si="3"/>
        <v>-0.033**</v>
      </c>
      <c r="U74" s="25">
        <v>1.58078E-2</v>
      </c>
      <c r="V74" s="33" t="str">
        <f t="shared" si="4"/>
        <v xml:space="preserve">-0.009 </v>
      </c>
      <c r="W74" s="25">
        <v>1.5200399999999999E-2</v>
      </c>
    </row>
    <row r="75" spans="1:23" ht="15" x14ac:dyDescent="0.15">
      <c r="A75" s="3" t="s">
        <v>1</v>
      </c>
      <c r="B75">
        <v>-9.5949999999999996E-4</v>
      </c>
      <c r="C75" s="25">
        <v>1.4759E-3</v>
      </c>
      <c r="D75" s="6">
        <f t="shared" ref="D75:D107" si="5">ROUND(B75,3)</f>
        <v>-1E-3</v>
      </c>
      <c r="E75" s="3" t="s">
        <v>150</v>
      </c>
      <c r="F75" s="3">
        <v>-3.8438000000000001E-3</v>
      </c>
      <c r="G75" s="3">
        <v>1.944E-3</v>
      </c>
      <c r="H75" s="47" t="s">
        <v>150</v>
      </c>
      <c r="Q75" s="42" t="s">
        <v>59</v>
      </c>
      <c r="R75" s="36" t="str">
        <f t="shared" si="2"/>
        <v>0.004***</v>
      </c>
      <c r="S75" s="25">
        <v>6.6450000000000005E-4</v>
      </c>
      <c r="T75" s="36" t="str">
        <f t="shared" si="3"/>
        <v>0.004***</v>
      </c>
      <c r="U75" s="25">
        <v>5.4659999999999995E-4</v>
      </c>
      <c r="V75" s="33" t="str">
        <f t="shared" si="4"/>
        <v>0.001**</v>
      </c>
      <c r="W75" s="25">
        <v>5.9559999999999995E-4</v>
      </c>
    </row>
    <row r="76" spans="1:23" ht="15" x14ac:dyDescent="0.15">
      <c r="A76" s="3" t="s">
        <v>53</v>
      </c>
      <c r="B76">
        <v>6.3163300000000006E-2</v>
      </c>
      <c r="C76" s="25">
        <v>6.9199899999999995E-2</v>
      </c>
      <c r="D76" s="6">
        <f t="shared" si="5"/>
        <v>6.3E-2</v>
      </c>
      <c r="E76" s="3" t="s">
        <v>150</v>
      </c>
      <c r="F76" s="3">
        <v>-7.2238200000000002E-2</v>
      </c>
      <c r="G76" s="3">
        <v>0.19913790000000001</v>
      </c>
      <c r="H76" s="47" t="s">
        <v>150</v>
      </c>
      <c r="Q76" s="42" t="s">
        <v>46</v>
      </c>
      <c r="R76" s="36" t="str">
        <f t="shared" si="2"/>
        <v>-0.101***</v>
      </c>
      <c r="S76" s="25">
        <v>1.7803099999999999E-2</v>
      </c>
      <c r="T76" s="36" t="str">
        <f t="shared" si="3"/>
        <v>-0.047***</v>
      </c>
      <c r="U76" s="25">
        <v>1.2823899999999999E-2</v>
      </c>
      <c r="V76" s="33" t="str">
        <f t="shared" si="4"/>
        <v xml:space="preserve">0.016 </v>
      </c>
      <c r="W76" s="25">
        <v>1.3734E-2</v>
      </c>
    </row>
    <row r="77" spans="1:23" ht="15" x14ac:dyDescent="0.15">
      <c r="A77" s="3" t="s">
        <v>49</v>
      </c>
      <c r="B77">
        <v>0.26557380000000003</v>
      </c>
      <c r="C77" s="25">
        <v>0.15767970000000001</v>
      </c>
      <c r="D77" s="6">
        <f t="shared" si="5"/>
        <v>0.26600000000000001</v>
      </c>
      <c r="E77" s="3" t="s">
        <v>153</v>
      </c>
      <c r="F77" s="3">
        <v>-4.60864E-2</v>
      </c>
      <c r="G77" s="3">
        <v>0.57227459999999997</v>
      </c>
      <c r="H77" s="47" t="s">
        <v>153</v>
      </c>
      <c r="Q77" s="42" t="s">
        <v>77</v>
      </c>
      <c r="R77" s="36" t="str">
        <f t="shared" si="2"/>
        <v>-0.067***</v>
      </c>
      <c r="S77" s="25">
        <v>1.5721599999999999E-2</v>
      </c>
      <c r="T77" s="36" t="str">
        <f t="shared" si="3"/>
        <v xml:space="preserve">-0.007 </v>
      </c>
      <c r="U77" s="25">
        <v>1.24063E-2</v>
      </c>
      <c r="V77" s="33" t="str">
        <f t="shared" si="4"/>
        <v xml:space="preserve">0.005 </v>
      </c>
      <c r="W77" s="25">
        <v>1.2445599999999999E-2</v>
      </c>
    </row>
    <row r="78" spans="1:23" ht="15" x14ac:dyDescent="0.15">
      <c r="A78" s="3" t="s">
        <v>51</v>
      </c>
      <c r="B78">
        <v>6.7592299999999994E-2</v>
      </c>
      <c r="C78" s="25">
        <v>3.0636400000000001E-2</v>
      </c>
      <c r="D78" s="6">
        <f t="shared" si="5"/>
        <v>6.8000000000000005E-2</v>
      </c>
      <c r="E78" s="3" t="s">
        <v>151</v>
      </c>
      <c r="F78" s="3">
        <v>7.4996999999999998E-3</v>
      </c>
      <c r="G78" s="3">
        <v>0.12764449999999999</v>
      </c>
      <c r="H78" s="47" t="s">
        <v>151</v>
      </c>
      <c r="Q78" s="42" t="s">
        <v>78</v>
      </c>
      <c r="R78" s="36" t="str">
        <f t="shared" si="2"/>
        <v>0.015***</v>
      </c>
      <c r="S78" s="25">
        <v>2.4505E-3</v>
      </c>
      <c r="T78" s="36" t="str">
        <f t="shared" si="3"/>
        <v>0.004 ***</v>
      </c>
      <c r="U78" s="25">
        <v>1.9315000000000001E-3</v>
      </c>
      <c r="V78" s="33" t="str">
        <f t="shared" si="4"/>
        <v xml:space="preserve">-0.002 </v>
      </c>
      <c r="W78" s="25">
        <v>2.0907999999999999E-3</v>
      </c>
    </row>
    <row r="79" spans="1:23" ht="15" x14ac:dyDescent="0.15">
      <c r="A79" s="3" t="s">
        <v>45</v>
      </c>
      <c r="B79">
        <v>7.1273999999999999E-3</v>
      </c>
      <c r="C79" s="25">
        <v>0.1426451</v>
      </c>
      <c r="D79" s="6">
        <f t="shared" si="5"/>
        <v>7.0000000000000001E-3</v>
      </c>
      <c r="E79" s="3" t="s">
        <v>150</v>
      </c>
      <c r="F79" s="3">
        <v>-0.2757117</v>
      </c>
      <c r="G79" s="3">
        <v>0.28368949999999998</v>
      </c>
      <c r="H79" s="47" t="s">
        <v>150</v>
      </c>
      <c r="K79" s="45"/>
      <c r="Q79" s="42" t="s">
        <v>54</v>
      </c>
      <c r="R79" s="36" t="str">
        <f t="shared" si="2"/>
        <v>0.029***</v>
      </c>
      <c r="S79" s="25">
        <v>1.0929400000000001E-2</v>
      </c>
      <c r="T79" s="36" t="str">
        <f t="shared" si="3"/>
        <v xml:space="preserve">-0.003 </v>
      </c>
      <c r="U79" s="25">
        <v>8.2813999999999995E-3</v>
      </c>
      <c r="V79" s="33" t="str">
        <f t="shared" si="4"/>
        <v xml:space="preserve">-0.013 </v>
      </c>
      <c r="W79" s="25">
        <v>8.9283000000000001E-3</v>
      </c>
    </row>
    <row r="80" spans="1:23" ht="15" x14ac:dyDescent="0.15">
      <c r="A80" s="3" t="s">
        <v>56</v>
      </c>
      <c r="B80">
        <v>-5.6363999999999997E-3</v>
      </c>
      <c r="C80" s="25">
        <v>4.1818999999999997E-3</v>
      </c>
      <c r="D80" s="6">
        <f t="shared" si="5"/>
        <v>-6.0000000000000001E-3</v>
      </c>
      <c r="E80" s="3" t="s">
        <v>150</v>
      </c>
      <c r="F80" s="3">
        <v>-1.38169E-2</v>
      </c>
      <c r="G80" s="3">
        <v>2.5829E-3</v>
      </c>
      <c r="H80" s="47" t="s">
        <v>150</v>
      </c>
      <c r="K80" s="12"/>
      <c r="L80" s="22"/>
      <c r="Q80" s="42" t="s">
        <v>79</v>
      </c>
      <c r="R80" s="36" t="str">
        <f t="shared" si="2"/>
        <v xml:space="preserve">-0.006 </v>
      </c>
      <c r="S80" s="25">
        <v>7.5983999999999999E-3</v>
      </c>
      <c r="T80" s="36" t="str">
        <f t="shared" si="3"/>
        <v>-0.012**</v>
      </c>
      <c r="U80" s="25">
        <v>5.4580999999999996E-3</v>
      </c>
      <c r="V80" s="33" t="str">
        <f t="shared" si="4"/>
        <v>-0.013**</v>
      </c>
      <c r="W80" s="25">
        <v>5.169E-3</v>
      </c>
    </row>
    <row r="81" spans="1:23" ht="15" x14ac:dyDescent="0.15">
      <c r="A81" s="3" t="s">
        <v>48</v>
      </c>
      <c r="B81">
        <v>-9.3001000000000004E-3</v>
      </c>
      <c r="C81" s="25">
        <v>1.5200399999999999E-2</v>
      </c>
      <c r="D81" s="6">
        <f t="shared" si="5"/>
        <v>-8.9999999999999993E-3</v>
      </c>
      <c r="E81" s="3" t="s">
        <v>150</v>
      </c>
      <c r="F81" s="3">
        <v>-3.8788499999999997E-2</v>
      </c>
      <c r="G81" s="3">
        <v>2.0821900000000001E-2</v>
      </c>
      <c r="H81" s="47" t="s">
        <v>150</v>
      </c>
      <c r="K81" s="31"/>
      <c r="L81" s="22"/>
      <c r="Q81" s="42" t="s">
        <v>80</v>
      </c>
      <c r="R81" s="36" t="str">
        <f t="shared" si="2"/>
        <v>-0.15***</v>
      </c>
      <c r="S81" s="25">
        <v>2.1303800000000001E-2</v>
      </c>
      <c r="T81" s="36" t="str">
        <f t="shared" si="3"/>
        <v>-0.084***</v>
      </c>
      <c r="U81" s="25">
        <v>1.64008E-2</v>
      </c>
      <c r="V81" s="33" t="str">
        <f t="shared" si="4"/>
        <v xml:space="preserve">-0.02 </v>
      </c>
      <c r="W81" s="25">
        <v>1.6178499999999998E-2</v>
      </c>
    </row>
    <row r="82" spans="1:23" ht="15" x14ac:dyDescent="0.15">
      <c r="A82" s="3" t="s">
        <v>59</v>
      </c>
      <c r="B82">
        <v>1.3927E-3</v>
      </c>
      <c r="C82" s="25">
        <v>5.9559999999999995E-4</v>
      </c>
      <c r="D82" s="6">
        <f t="shared" si="5"/>
        <v>1E-3</v>
      </c>
      <c r="E82" s="3" t="s">
        <v>151</v>
      </c>
      <c r="F82" s="3">
        <v>2.31E-4</v>
      </c>
      <c r="G82" s="3">
        <v>2.5666999999999999E-3</v>
      </c>
      <c r="H82" s="47" t="s">
        <v>156</v>
      </c>
      <c r="K82" s="31"/>
      <c r="L82" s="22"/>
      <c r="Q82" s="42" t="s">
        <v>81</v>
      </c>
      <c r="R82" s="36" t="str">
        <f t="shared" si="2"/>
        <v xml:space="preserve">0.003 </v>
      </c>
      <c r="S82" s="25">
        <v>3.9496000000000002E-3</v>
      </c>
      <c r="T82" s="36" t="str">
        <f t="shared" si="3"/>
        <v xml:space="preserve">0.003 </v>
      </c>
      <c r="U82" s="25">
        <v>2.7162000000000002E-3</v>
      </c>
      <c r="V82" s="33" t="str">
        <f t="shared" si="4"/>
        <v xml:space="preserve">0.001 </v>
      </c>
      <c r="W82" s="25">
        <v>2.8176E-3</v>
      </c>
    </row>
    <row r="83" spans="1:23" ht="15" x14ac:dyDescent="0.15">
      <c r="A83" s="3" t="s">
        <v>46</v>
      </c>
      <c r="B83">
        <v>1.58879E-2</v>
      </c>
      <c r="C83" s="25">
        <v>1.3734E-2</v>
      </c>
      <c r="D83" s="6">
        <f t="shared" si="5"/>
        <v>1.6E-2</v>
      </c>
      <c r="E83" s="3" t="s">
        <v>150</v>
      </c>
      <c r="F83" s="3">
        <v>-1.07481E-2</v>
      </c>
      <c r="G83" s="3">
        <v>4.3111400000000001E-2</v>
      </c>
      <c r="H83" s="47" t="s">
        <v>150</v>
      </c>
      <c r="K83" s="31"/>
      <c r="L83" s="22"/>
      <c r="Q83" s="42" t="s">
        <v>15</v>
      </c>
      <c r="R83" s="36" t="str">
        <f t="shared" si="2"/>
        <v xml:space="preserve">-0.013 </v>
      </c>
      <c r="S83" s="25">
        <v>8.7478E-3</v>
      </c>
      <c r="T83" s="36" t="str">
        <f t="shared" si="3"/>
        <v xml:space="preserve">-0.004 </v>
      </c>
      <c r="U83" s="25">
        <v>6.8136000000000004E-3</v>
      </c>
      <c r="V83" s="33" t="str">
        <f t="shared" si="4"/>
        <v xml:space="preserve">-0.009 </v>
      </c>
      <c r="W83" s="25">
        <v>7.1787999999999999E-3</v>
      </c>
    </row>
    <row r="84" spans="1:23" ht="15" x14ac:dyDescent="0.15">
      <c r="A84" s="3" t="s">
        <v>77</v>
      </c>
      <c r="B84">
        <v>4.7957E-3</v>
      </c>
      <c r="C84" s="25">
        <v>1.2445599999999999E-2</v>
      </c>
      <c r="D84" s="6">
        <f t="shared" si="5"/>
        <v>5.0000000000000001E-3</v>
      </c>
      <c r="E84" s="3" t="s">
        <v>150</v>
      </c>
      <c r="F84" s="3">
        <v>-1.98733E-2</v>
      </c>
      <c r="G84" s="3">
        <v>2.89337E-2</v>
      </c>
      <c r="H84" s="47" t="s">
        <v>150</v>
      </c>
      <c r="J84" s="45"/>
      <c r="K84" s="31"/>
      <c r="L84" s="22"/>
      <c r="Q84" s="42" t="s">
        <v>16</v>
      </c>
      <c r="R84" s="36" t="str">
        <f>D41&amp;E41</f>
        <v xml:space="preserve">0 </v>
      </c>
      <c r="S84" s="25">
        <v>3.3110000000000002E-4</v>
      </c>
      <c r="T84" s="36" t="str">
        <f>N43&amp;O43</f>
        <v xml:space="preserve">0 </v>
      </c>
      <c r="U84" s="25">
        <v>2.42E-4</v>
      </c>
      <c r="V84" s="33" t="str">
        <f t="shared" si="4"/>
        <v xml:space="preserve">0 </v>
      </c>
      <c r="W84" s="25">
        <v>2.5339999999999998E-4</v>
      </c>
    </row>
    <row r="85" spans="1:23" ht="15" x14ac:dyDescent="0.15">
      <c r="A85" s="3" t="s">
        <v>78</v>
      </c>
      <c r="B85">
        <v>-2.0598999999999999E-3</v>
      </c>
      <c r="C85" s="25">
        <v>2.0907999999999999E-3</v>
      </c>
      <c r="D85" s="6">
        <f t="shared" si="5"/>
        <v>-2E-3</v>
      </c>
      <c r="E85" s="3" t="s">
        <v>150</v>
      </c>
      <c r="F85" s="3">
        <v>-6.1539000000000003E-3</v>
      </c>
      <c r="G85" s="3">
        <v>2.0455999999999998E-3</v>
      </c>
      <c r="H85" s="47" t="s">
        <v>150</v>
      </c>
      <c r="J85" s="11"/>
      <c r="K85" s="31"/>
      <c r="L85" s="22"/>
      <c r="Q85" s="42" t="s">
        <v>17</v>
      </c>
      <c r="R85" s="36" t="str">
        <f t="shared" si="2"/>
        <v xml:space="preserve">0.001 </v>
      </c>
      <c r="S85" s="25">
        <v>1.2936E-3</v>
      </c>
      <c r="T85" s="36" t="str">
        <f t="shared" si="3"/>
        <v xml:space="preserve">0 </v>
      </c>
      <c r="U85" s="25">
        <v>9.7610000000000004E-4</v>
      </c>
      <c r="V85" s="33" t="str">
        <f t="shared" si="4"/>
        <v xml:space="preserve">0 </v>
      </c>
      <c r="W85" s="25">
        <v>1.0403000000000001E-3</v>
      </c>
    </row>
    <row r="86" spans="1:23" ht="15" x14ac:dyDescent="0.15">
      <c r="A86" s="3" t="s">
        <v>54</v>
      </c>
      <c r="B86">
        <v>-1.3213600000000001E-2</v>
      </c>
      <c r="C86" s="25">
        <v>8.9283000000000001E-3</v>
      </c>
      <c r="D86" s="6">
        <f t="shared" si="5"/>
        <v>-1.2999999999999999E-2</v>
      </c>
      <c r="E86" s="3" t="s">
        <v>150</v>
      </c>
      <c r="F86" s="3">
        <v>-3.05525E-2</v>
      </c>
      <c r="G86" s="3">
        <v>4.4611E-3</v>
      </c>
      <c r="H86" s="47" t="s">
        <v>150</v>
      </c>
      <c r="J86" s="13"/>
      <c r="K86" s="31"/>
      <c r="L86" s="22"/>
      <c r="Q86" s="42" t="s">
        <v>18</v>
      </c>
      <c r="R86" s="36" t="str">
        <f t="shared" si="2"/>
        <v xml:space="preserve">0.007 </v>
      </c>
      <c r="S86" s="25">
        <v>1.3608800000000001E-2</v>
      </c>
      <c r="T86" s="36" t="str">
        <f t="shared" si="3"/>
        <v xml:space="preserve">0.001 </v>
      </c>
      <c r="U86" s="25">
        <v>9.3103999999999999E-3</v>
      </c>
      <c r="V86" s="33" t="str">
        <f t="shared" si="4"/>
        <v xml:space="preserve">-0.005 </v>
      </c>
      <c r="W86" s="25">
        <v>9.1734E-3</v>
      </c>
    </row>
    <row r="87" spans="1:23" ht="15" x14ac:dyDescent="0.15">
      <c r="A87" s="3" t="s">
        <v>79</v>
      </c>
      <c r="B87">
        <v>-1.29528E-2</v>
      </c>
      <c r="C87" s="25">
        <v>5.169E-3</v>
      </c>
      <c r="D87" s="6">
        <f t="shared" si="5"/>
        <v>-1.2999999999999999E-2</v>
      </c>
      <c r="E87" s="3" t="s">
        <v>151</v>
      </c>
      <c r="F87" s="3">
        <v>-2.30788E-2</v>
      </c>
      <c r="G87" s="3">
        <v>-2.8081E-3</v>
      </c>
      <c r="H87" s="47" t="s">
        <v>151</v>
      </c>
      <c r="J87" s="13"/>
      <c r="K87" s="31"/>
      <c r="L87" s="22"/>
      <c r="Q87" s="42" t="s">
        <v>19</v>
      </c>
      <c r="R87" s="36" t="str">
        <f t="shared" si="2"/>
        <v xml:space="preserve">-0.001 </v>
      </c>
      <c r="S87" s="25">
        <v>4.3531000000000004E-3</v>
      </c>
      <c r="T87" s="36" t="str">
        <f t="shared" si="3"/>
        <v xml:space="preserve">0.001 </v>
      </c>
      <c r="U87" s="25">
        <v>3.3895000000000002E-3</v>
      </c>
      <c r="V87" s="33" t="str">
        <f t="shared" si="4"/>
        <v xml:space="preserve">-0.004 </v>
      </c>
      <c r="W87" s="25">
        <v>3.5033999999999998E-3</v>
      </c>
    </row>
    <row r="88" spans="1:23" ht="15" x14ac:dyDescent="0.15">
      <c r="A88" s="3" t="s">
        <v>80</v>
      </c>
      <c r="B88">
        <v>-2.0144599999999999E-2</v>
      </c>
      <c r="C88" s="25">
        <v>1.6178499999999998E-2</v>
      </c>
      <c r="D88" s="6">
        <f t="shared" si="5"/>
        <v>-0.02</v>
      </c>
      <c r="E88" s="3" t="s">
        <v>150</v>
      </c>
      <c r="F88" s="3">
        <v>-5.1875699999999997E-2</v>
      </c>
      <c r="G88" s="3">
        <v>1.15703E-2</v>
      </c>
      <c r="H88" s="47" t="s">
        <v>150</v>
      </c>
      <c r="J88" s="13"/>
      <c r="K88" s="31"/>
      <c r="L88" s="22"/>
      <c r="Q88" s="42" t="s">
        <v>20</v>
      </c>
      <c r="R88" s="36" t="str">
        <f t="shared" si="2"/>
        <v xml:space="preserve">0.009 </v>
      </c>
      <c r="S88" s="25">
        <v>6.0149000000000001E-3</v>
      </c>
      <c r="T88" s="36" t="str">
        <f>N47&amp;O47</f>
        <v>0.01**</v>
      </c>
      <c r="U88" s="25">
        <v>4.9256999999999999E-3</v>
      </c>
      <c r="V88" s="33" t="str">
        <f>D95&amp;E95</f>
        <v>0.009 *</v>
      </c>
      <c r="W88" s="25">
        <v>5.5145000000000003E-3</v>
      </c>
    </row>
    <row r="89" spans="1:23" ht="15" x14ac:dyDescent="0.15">
      <c r="A89" s="3" t="s">
        <v>81</v>
      </c>
      <c r="B89">
        <v>1.2224E-3</v>
      </c>
      <c r="C89" s="25">
        <v>2.8176E-3</v>
      </c>
      <c r="D89" s="6">
        <f t="shared" si="5"/>
        <v>1E-3</v>
      </c>
      <c r="E89" s="3" t="s">
        <v>150</v>
      </c>
      <c r="F89" s="3">
        <v>-4.3086000000000001E-3</v>
      </c>
      <c r="G89" s="3">
        <v>6.7410999999999999E-3</v>
      </c>
      <c r="H89" s="47" t="s">
        <v>150</v>
      </c>
      <c r="J89" s="13"/>
      <c r="K89" s="31"/>
      <c r="L89" s="22"/>
      <c r="Q89" s="42" t="s">
        <v>11</v>
      </c>
      <c r="R89" s="36" t="str">
        <f t="shared" si="2"/>
        <v>-0.025***</v>
      </c>
      <c r="S89" s="25">
        <v>5.6902000000000003E-3</v>
      </c>
      <c r="T89" s="36" t="str">
        <f t="shared" si="3"/>
        <v>-0.01***</v>
      </c>
      <c r="U89" s="25">
        <v>3.9884999999999999E-3</v>
      </c>
      <c r="V89" s="33" t="str">
        <f t="shared" si="4"/>
        <v xml:space="preserve">-0.005 </v>
      </c>
      <c r="W89" s="25">
        <v>4.0582999999999999E-3</v>
      </c>
    </row>
    <row r="90" spans="1:23" ht="15" x14ac:dyDescent="0.15">
      <c r="A90" s="3" t="s">
        <v>15</v>
      </c>
      <c r="B90">
        <v>-9.3618E-3</v>
      </c>
      <c r="C90" s="25">
        <v>7.1787999999999999E-3</v>
      </c>
      <c r="D90" s="6">
        <f t="shared" si="5"/>
        <v>-8.9999999999999993E-3</v>
      </c>
      <c r="E90" s="3" t="s">
        <v>150</v>
      </c>
      <c r="F90" s="3">
        <v>-2.3448199999999999E-2</v>
      </c>
      <c r="G90" s="3">
        <v>4.7042999999999998E-3</v>
      </c>
      <c r="H90" s="47" t="s">
        <v>150</v>
      </c>
      <c r="J90" s="13"/>
      <c r="K90" s="31"/>
      <c r="L90" s="22"/>
      <c r="Q90" s="42" t="s">
        <v>10</v>
      </c>
      <c r="R90" s="36" t="str">
        <f t="shared" si="2"/>
        <v>0.011***</v>
      </c>
      <c r="S90" s="25">
        <v>2.4729999999999999E-3</v>
      </c>
      <c r="T90" s="36" t="str">
        <f t="shared" si="3"/>
        <v>0.016***</v>
      </c>
      <c r="U90" s="25">
        <v>2.6101000000000002E-3</v>
      </c>
      <c r="V90" s="33" t="str">
        <f t="shared" si="4"/>
        <v xml:space="preserve">0.007 </v>
      </c>
      <c r="W90" s="25">
        <v>4.2249000000000002E-3</v>
      </c>
    </row>
    <row r="91" spans="1:23" ht="15" x14ac:dyDescent="0.15">
      <c r="A91" s="3" t="s">
        <v>16</v>
      </c>
      <c r="B91">
        <v>1.607E-4</v>
      </c>
      <c r="C91" s="25">
        <v>2.5339999999999998E-4</v>
      </c>
      <c r="D91" s="6">
        <f t="shared" si="5"/>
        <v>0</v>
      </c>
      <c r="E91" s="3" t="s">
        <v>150</v>
      </c>
      <c r="F91" s="3">
        <v>-3.3060000000000001E-4</v>
      </c>
      <c r="G91" s="3">
        <v>6.6310000000000002E-4</v>
      </c>
      <c r="H91" s="47" t="s">
        <v>150</v>
      </c>
      <c r="J91" s="13"/>
      <c r="K91" s="14"/>
      <c r="L91" s="22"/>
      <c r="Q91" s="42" t="s">
        <v>62</v>
      </c>
      <c r="R91" s="36" t="str">
        <f t="shared" si="2"/>
        <v xml:space="preserve">-0.001 </v>
      </c>
      <c r="S91" s="25">
        <v>6.1123999999999996E-3</v>
      </c>
      <c r="T91" s="36" t="str">
        <f t="shared" si="3"/>
        <v xml:space="preserve">0.001 </v>
      </c>
      <c r="U91" s="25">
        <v>4.4900000000000001E-3</v>
      </c>
      <c r="V91" s="33" t="str">
        <f t="shared" si="4"/>
        <v xml:space="preserve">0.005 </v>
      </c>
      <c r="W91" s="25">
        <v>4.9354000000000004E-3</v>
      </c>
    </row>
    <row r="92" spans="1:23" ht="15" x14ac:dyDescent="0.15">
      <c r="A92" s="3" t="s">
        <v>17</v>
      </c>
      <c r="B92">
        <v>1.92E-4</v>
      </c>
      <c r="C92" s="25">
        <v>1.0403000000000001E-3</v>
      </c>
      <c r="D92" s="6">
        <f t="shared" si="5"/>
        <v>0</v>
      </c>
      <c r="E92" s="3" t="s">
        <v>150</v>
      </c>
      <c r="F92" s="3">
        <v>-1.8393000000000001E-3</v>
      </c>
      <c r="G92" s="3">
        <v>2.2406000000000001E-3</v>
      </c>
      <c r="H92" s="47" t="s">
        <v>150</v>
      </c>
      <c r="J92" s="13"/>
      <c r="Q92" s="42" t="s">
        <v>60</v>
      </c>
      <c r="R92" s="36" t="str">
        <f t="shared" si="2"/>
        <v>-0.049***</v>
      </c>
      <c r="S92" s="25">
        <v>9.2905999999999996E-3</v>
      </c>
      <c r="T92" s="36" t="str">
        <f t="shared" si="3"/>
        <v xml:space="preserve">-0.013 </v>
      </c>
      <c r="U92" s="25">
        <v>7.7776E-3</v>
      </c>
      <c r="V92" s="33" t="str">
        <f t="shared" si="4"/>
        <v xml:space="preserve">0.005 </v>
      </c>
      <c r="W92" s="25">
        <v>7.7936999999999998E-3</v>
      </c>
    </row>
    <row r="93" spans="1:23" ht="15" x14ac:dyDescent="0.15">
      <c r="A93" s="3" t="s">
        <v>18</v>
      </c>
      <c r="B93">
        <v>-4.6312999999999997E-3</v>
      </c>
      <c r="C93" s="25">
        <v>9.1734E-3</v>
      </c>
      <c r="D93" s="6">
        <f t="shared" si="5"/>
        <v>-5.0000000000000001E-3</v>
      </c>
      <c r="E93" s="3" t="s">
        <v>150</v>
      </c>
      <c r="F93" s="3">
        <v>-2.2199199999999999E-2</v>
      </c>
      <c r="G93" s="3">
        <v>1.37755E-2</v>
      </c>
      <c r="H93" s="47" t="s">
        <v>150</v>
      </c>
      <c r="J93" s="13"/>
      <c r="K93" s="46"/>
      <c r="L93" s="16"/>
      <c r="M93" s="16"/>
      <c r="Q93" s="42" t="s">
        <v>12</v>
      </c>
      <c r="R93" s="36" t="str">
        <f t="shared" si="2"/>
        <v xml:space="preserve">0.004 </v>
      </c>
      <c r="S93" s="25">
        <v>1.28269E-2</v>
      </c>
      <c r="T93" s="36" t="str">
        <f t="shared" si="3"/>
        <v xml:space="preserve">-0.006 </v>
      </c>
      <c r="U93" s="25">
        <v>1.06839E-2</v>
      </c>
      <c r="V93" s="33" t="str">
        <f t="shared" si="4"/>
        <v xml:space="preserve">-0.002 </v>
      </c>
      <c r="W93" s="25">
        <v>1.2818299999999999E-2</v>
      </c>
    </row>
    <row r="94" spans="1:23" ht="15" x14ac:dyDescent="0.15">
      <c r="A94" s="3" t="s">
        <v>19</v>
      </c>
      <c r="B94">
        <v>-3.8381000000000001E-3</v>
      </c>
      <c r="C94" s="25">
        <v>3.5033999999999998E-3</v>
      </c>
      <c r="D94" s="6">
        <f t="shared" si="5"/>
        <v>-4.0000000000000001E-3</v>
      </c>
      <c r="E94" s="3" t="s">
        <v>150</v>
      </c>
      <c r="F94" s="3">
        <v>-1.07335E-2</v>
      </c>
      <c r="G94" s="3">
        <v>3.0056000000000002E-3</v>
      </c>
      <c r="H94" s="47" t="s">
        <v>150</v>
      </c>
      <c r="J94" s="13"/>
      <c r="K94" s="18"/>
      <c r="L94" s="16"/>
      <c r="M94" s="16"/>
      <c r="Q94" s="42" t="s">
        <v>61</v>
      </c>
      <c r="R94" s="36" t="str">
        <f t="shared" si="2"/>
        <v>-0.005***</v>
      </c>
      <c r="S94" s="25">
        <v>1.1613999999999999E-3</v>
      </c>
      <c r="T94" s="36" t="str">
        <f t="shared" si="3"/>
        <v xml:space="preserve">-0.001 </v>
      </c>
      <c r="U94" s="25">
        <v>8.432E-4</v>
      </c>
      <c r="V94" s="33" t="str">
        <f t="shared" si="4"/>
        <v xml:space="preserve">0.001 </v>
      </c>
      <c r="W94" s="25">
        <v>9.0339999999999995E-4</v>
      </c>
    </row>
    <row r="95" spans="1:23" ht="15" x14ac:dyDescent="0.15">
      <c r="A95" s="3" t="s">
        <v>20</v>
      </c>
      <c r="B95">
        <v>9.2239000000000002E-3</v>
      </c>
      <c r="C95" s="25">
        <v>5.5145000000000003E-3</v>
      </c>
      <c r="D95" s="6">
        <f t="shared" si="5"/>
        <v>8.9999999999999993E-3</v>
      </c>
      <c r="E95" s="3" t="s">
        <v>154</v>
      </c>
      <c r="F95" s="3">
        <v>-1.5744999999999999E-3</v>
      </c>
      <c r="G95" s="3">
        <v>2.00514E-2</v>
      </c>
      <c r="H95" s="47" t="s">
        <v>153</v>
      </c>
      <c r="J95" s="29"/>
      <c r="K95" s="16"/>
      <c r="L95" s="16"/>
      <c r="M95" s="16"/>
      <c r="Q95" s="42" t="s">
        <v>83</v>
      </c>
      <c r="R95" s="36" t="str">
        <f>D52&amp;E52</f>
        <v>-3.328***</v>
      </c>
      <c r="S95" s="25">
        <v>0.65346179999999998</v>
      </c>
      <c r="T95" s="36" t="str">
        <f t="shared" si="3"/>
        <v xml:space="preserve">0.766 </v>
      </c>
      <c r="U95" s="25">
        <v>0.54602910000000004</v>
      </c>
      <c r="V95" s="36" t="str">
        <f>D107&amp;E107</f>
        <v>4.981***</v>
      </c>
      <c r="W95" s="25">
        <v>0.54624240000000002</v>
      </c>
    </row>
    <row r="96" spans="1:23" ht="15" x14ac:dyDescent="0.15">
      <c r="A96" s="3" t="s">
        <v>11</v>
      </c>
      <c r="B96">
        <v>-5.0673000000000003E-3</v>
      </c>
      <c r="C96" s="25">
        <v>4.0582999999999999E-3</v>
      </c>
      <c r="D96" s="6">
        <f t="shared" si="5"/>
        <v>-5.0000000000000001E-3</v>
      </c>
      <c r="E96" s="3" t="s">
        <v>150</v>
      </c>
      <c r="F96" s="3">
        <v>-1.30165E-2</v>
      </c>
      <c r="G96" s="3">
        <v>2.8985999999999999E-3</v>
      </c>
      <c r="H96" s="47" t="s">
        <v>150</v>
      </c>
      <c r="J96" s="23"/>
      <c r="K96" s="16"/>
      <c r="L96" s="16"/>
      <c r="M96" s="16"/>
      <c r="Q96" s="43" t="s">
        <v>144</v>
      </c>
      <c r="R96" s="71" t="s">
        <v>136</v>
      </c>
      <c r="S96" s="71"/>
      <c r="T96" s="71" t="s">
        <v>137</v>
      </c>
      <c r="U96" s="71"/>
      <c r="V96" s="71" t="s">
        <v>137</v>
      </c>
      <c r="W96" s="71"/>
    </row>
    <row r="97" spans="1:23" ht="15" x14ac:dyDescent="0.15">
      <c r="A97" s="3" t="s">
        <v>10</v>
      </c>
      <c r="B97">
        <v>6.6905000000000003E-3</v>
      </c>
      <c r="C97" s="25">
        <v>4.2249000000000002E-3</v>
      </c>
      <c r="D97" s="6">
        <f t="shared" si="5"/>
        <v>7.0000000000000001E-3</v>
      </c>
      <c r="E97" s="3" t="s">
        <v>150</v>
      </c>
      <c r="F97" s="3">
        <v>-2.1361000000000002E-3</v>
      </c>
      <c r="G97" s="3">
        <v>1.44324E-2</v>
      </c>
      <c r="H97" s="47" t="s">
        <v>150</v>
      </c>
      <c r="K97" s="16"/>
      <c r="L97" s="3"/>
      <c r="M97" s="3"/>
      <c r="Q97" s="43" t="s">
        <v>145</v>
      </c>
      <c r="R97" s="75" t="s">
        <v>138</v>
      </c>
      <c r="S97" s="75"/>
      <c r="T97" s="71" t="s">
        <v>136</v>
      </c>
      <c r="U97" s="71"/>
      <c r="V97" s="71" t="s">
        <v>136</v>
      </c>
      <c r="W97" s="71"/>
    </row>
    <row r="98" spans="1:23" ht="15" x14ac:dyDescent="0.15">
      <c r="A98" s="3" t="s">
        <v>62</v>
      </c>
      <c r="B98">
        <v>5.1964999999999997E-3</v>
      </c>
      <c r="C98" s="25">
        <v>4.9354000000000004E-3</v>
      </c>
      <c r="D98" s="6">
        <f t="shared" si="5"/>
        <v>5.0000000000000001E-3</v>
      </c>
      <c r="E98" s="3" t="s">
        <v>150</v>
      </c>
      <c r="F98" s="3">
        <v>-4.5055E-3</v>
      </c>
      <c r="G98" s="3">
        <v>1.4849299999999999E-2</v>
      </c>
      <c r="H98" s="47" t="s">
        <v>150</v>
      </c>
      <c r="J98" s="46"/>
      <c r="K98" s="31"/>
      <c r="L98" s="3"/>
      <c r="M98" s="3"/>
      <c r="Q98" s="43" t="s">
        <v>146</v>
      </c>
      <c r="R98" s="71" t="s">
        <v>136</v>
      </c>
      <c r="S98" s="71"/>
      <c r="T98" s="71" t="s">
        <v>136</v>
      </c>
      <c r="U98" s="71"/>
      <c r="V98" s="71" t="s">
        <v>136</v>
      </c>
      <c r="W98" s="71"/>
    </row>
    <row r="99" spans="1:23" ht="15" x14ac:dyDescent="0.15">
      <c r="A99" s="3" t="s">
        <v>60</v>
      </c>
      <c r="B99">
        <v>4.5858000000000001E-3</v>
      </c>
      <c r="C99" s="25">
        <v>7.7936999999999998E-3</v>
      </c>
      <c r="D99" s="6">
        <f t="shared" si="5"/>
        <v>5.0000000000000001E-3</v>
      </c>
      <c r="E99" s="3" t="s">
        <v>150</v>
      </c>
      <c r="F99" s="3">
        <v>-1.0711500000000001E-2</v>
      </c>
      <c r="G99" s="3">
        <v>1.9852700000000001E-2</v>
      </c>
      <c r="H99" s="47" t="s">
        <v>150</v>
      </c>
      <c r="J99" s="17"/>
      <c r="K99" s="14"/>
      <c r="Q99" s="43" t="s">
        <v>147</v>
      </c>
      <c r="R99" s="72" t="s">
        <v>155</v>
      </c>
      <c r="S99" s="72"/>
      <c r="T99" s="72"/>
      <c r="U99" s="72"/>
      <c r="V99" s="72"/>
      <c r="W99" s="72"/>
    </row>
    <row r="100" spans="1:23" ht="15.75" thickBot="1" x14ac:dyDescent="0.2">
      <c r="A100" s="3" t="s">
        <v>12</v>
      </c>
      <c r="B100">
        <v>-2.1369000000000002E-3</v>
      </c>
      <c r="C100" s="25">
        <v>1.2818299999999999E-2</v>
      </c>
      <c r="D100" s="6">
        <f>ROUND(B100,3)</f>
        <v>-2E-3</v>
      </c>
      <c r="E100" s="3" t="s">
        <v>150</v>
      </c>
      <c r="F100" s="3">
        <v>-2.7133500000000001E-2</v>
      </c>
      <c r="G100" s="3">
        <v>2.3134999999999999E-2</v>
      </c>
      <c r="H100" s="47" t="s">
        <v>150</v>
      </c>
      <c r="J100" s="15"/>
      <c r="Q100" s="44" t="s">
        <v>148</v>
      </c>
      <c r="R100" s="73">
        <v>0.41510000000000002</v>
      </c>
      <c r="S100" s="73"/>
      <c r="T100" s="74" t="s">
        <v>138</v>
      </c>
      <c r="U100" s="74"/>
      <c r="V100" s="74" t="s">
        <v>138</v>
      </c>
      <c r="W100" s="74"/>
    </row>
    <row r="101" spans="1:23" ht="15" x14ac:dyDescent="0.15">
      <c r="A101" s="3" t="s">
        <v>61</v>
      </c>
      <c r="B101">
        <v>7.8969999999999995E-4</v>
      </c>
      <c r="C101" s="25">
        <v>9.0339999999999995E-4</v>
      </c>
      <c r="D101" s="6">
        <f t="shared" si="5"/>
        <v>1E-3</v>
      </c>
      <c r="E101" s="3" t="s">
        <v>150</v>
      </c>
      <c r="F101" s="3">
        <v>-9.6449999999999997E-4</v>
      </c>
      <c r="G101" s="3">
        <v>2.5783999999999998E-3</v>
      </c>
      <c r="H101" s="47" t="s">
        <v>150</v>
      </c>
      <c r="J101" s="15"/>
    </row>
    <row r="102" spans="1:23" ht="15" x14ac:dyDescent="0.15">
      <c r="A102" s="3" t="s">
        <v>82</v>
      </c>
      <c r="B102" s="3"/>
      <c r="C102" s="25"/>
      <c r="D102" s="6"/>
      <c r="E102" s="3"/>
      <c r="F102" s="3"/>
      <c r="G102" s="3"/>
      <c r="J102" s="15"/>
    </row>
    <row r="103" spans="1:23" ht="15" x14ac:dyDescent="0.15">
      <c r="A103" s="3">
        <v>2012</v>
      </c>
      <c r="B103">
        <v>-4.8071599999999999E-2</v>
      </c>
      <c r="C103" s="25">
        <v>4.3189999999999999E-3</v>
      </c>
      <c r="D103" s="6">
        <f t="shared" si="5"/>
        <v>-4.8000000000000001E-2</v>
      </c>
      <c r="E103" s="3"/>
      <c r="F103" s="3">
        <v>-5.6727300000000001E-2</v>
      </c>
      <c r="G103" s="3">
        <v>-3.9789699999999997E-2</v>
      </c>
      <c r="J103" s="3"/>
    </row>
    <row r="104" spans="1:23" ht="15" x14ac:dyDescent="0.15">
      <c r="A104" s="3">
        <v>2013</v>
      </c>
      <c r="B104">
        <v>-4.1680399999999999E-2</v>
      </c>
      <c r="C104" s="25">
        <v>7.9801000000000004E-3</v>
      </c>
      <c r="D104" s="6">
        <f t="shared" si="5"/>
        <v>-4.2000000000000003E-2</v>
      </c>
      <c r="E104" s="3"/>
      <c r="F104" s="3">
        <v>-5.7460299999999999E-2</v>
      </c>
      <c r="G104" s="3">
        <v>-2.6165299999999999E-2</v>
      </c>
      <c r="J104" s="5"/>
    </row>
    <row r="105" spans="1:23" ht="15" x14ac:dyDescent="0.15">
      <c r="A105" s="3">
        <v>2014</v>
      </c>
      <c r="B105">
        <v>3.8307099999999997E-2</v>
      </c>
      <c r="C105" s="25">
        <v>5.0004000000000003E-3</v>
      </c>
      <c r="D105" s="6">
        <f t="shared" si="5"/>
        <v>3.7999999999999999E-2</v>
      </c>
      <c r="E105" s="3"/>
      <c r="F105" s="3">
        <v>2.8390100000000001E-2</v>
      </c>
      <c r="G105" s="3">
        <v>4.8000000000000001E-2</v>
      </c>
    </row>
    <row r="106" spans="1:23" ht="15" x14ac:dyDescent="0.15">
      <c r="A106" s="3">
        <v>2015</v>
      </c>
      <c r="B106">
        <v>1.4837899999999999E-2</v>
      </c>
      <c r="C106" s="25">
        <v>8.0038999999999996E-3</v>
      </c>
      <c r="D106" s="6">
        <f t="shared" si="5"/>
        <v>1.4999999999999999E-2</v>
      </c>
      <c r="E106" s="3"/>
      <c r="F106" s="3">
        <v>-1.0796E-3</v>
      </c>
      <c r="G106" s="3">
        <v>3.03089E-2</v>
      </c>
    </row>
    <row r="107" spans="1:23" ht="15" x14ac:dyDescent="0.15">
      <c r="A107" s="3" t="s">
        <v>83</v>
      </c>
      <c r="B107">
        <v>4.9809349999999997</v>
      </c>
      <c r="C107" s="25">
        <v>0.54624240000000002</v>
      </c>
      <c r="D107" s="6">
        <f t="shared" si="5"/>
        <v>4.9809999999999999</v>
      </c>
      <c r="E107" s="3" t="s">
        <v>149</v>
      </c>
      <c r="F107" s="3">
        <v>3.923413</v>
      </c>
      <c r="G107" s="3">
        <v>6.0655729999999997</v>
      </c>
    </row>
    <row r="108" spans="1:23" ht="15" x14ac:dyDescent="0.15">
      <c r="A108" s="2" t="s">
        <v>94</v>
      </c>
      <c r="B108" s="2">
        <v>0.23398557</v>
      </c>
      <c r="C108" s="2"/>
      <c r="D108" s="2"/>
      <c r="E108" s="2"/>
      <c r="F108" s="2"/>
      <c r="G108" s="2"/>
    </row>
    <row r="109" spans="1:23" ht="15" x14ac:dyDescent="0.15">
      <c r="A109" s="3" t="s">
        <v>95</v>
      </c>
      <c r="B109" s="3">
        <v>0.11343760999999999</v>
      </c>
      <c r="C109" s="3"/>
      <c r="D109" s="3"/>
      <c r="E109" s="3"/>
      <c r="F109" s="3"/>
      <c r="G109" s="3"/>
    </row>
    <row r="110" spans="1:23" ht="15" x14ac:dyDescent="0.15">
      <c r="A110" s="5" t="s">
        <v>101</v>
      </c>
      <c r="B110" s="5">
        <v>0.80969241999999997</v>
      </c>
      <c r="C110" s="5" t="s">
        <v>102</v>
      </c>
      <c r="D110" s="5"/>
      <c r="E110" s="5"/>
      <c r="F110" s="5"/>
      <c r="G110" s="5"/>
    </row>
  </sheetData>
  <mergeCells count="22">
    <mergeCell ref="R99:W99"/>
    <mergeCell ref="R100:S100"/>
    <mergeCell ref="T100:U100"/>
    <mergeCell ref="V100:W100"/>
    <mergeCell ref="R97:S97"/>
    <mergeCell ref="T97:U97"/>
    <mergeCell ref="V97:W97"/>
    <mergeCell ref="R98:S98"/>
    <mergeCell ref="T98:U98"/>
    <mergeCell ref="V98:W98"/>
    <mergeCell ref="R66:S66"/>
    <mergeCell ref="T66:U66"/>
    <mergeCell ref="V66:W66"/>
    <mergeCell ref="R96:S96"/>
    <mergeCell ref="T96:U96"/>
    <mergeCell ref="V96:W96"/>
    <mergeCell ref="A72:G72"/>
    <mergeCell ref="A21:G21"/>
    <mergeCell ref="A22:G22"/>
    <mergeCell ref="K23:Q23"/>
    <mergeCell ref="K24:Q24"/>
    <mergeCell ref="A71:G7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38"/>
  <sheetViews>
    <sheetView zoomScaleNormal="100" workbookViewId="0">
      <selection activeCell="CA3" sqref="CA3:CX8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</cols>
  <sheetData>
    <row r="2" spans="1:103" ht="15" x14ac:dyDescent="0.15">
      <c r="A2" s="24" t="s">
        <v>106</v>
      </c>
      <c r="B2" s="76" t="s">
        <v>120</v>
      </c>
      <c r="C2" s="76"/>
      <c r="D2" s="76" t="s">
        <v>121</v>
      </c>
      <c r="E2" s="76"/>
      <c r="F2" s="76" t="s">
        <v>122</v>
      </c>
      <c r="G2" s="76"/>
      <c r="J2" s="8" t="s">
        <v>64</v>
      </c>
      <c r="K2" s="8" t="s">
        <v>76</v>
      </c>
      <c r="N2" t="s">
        <v>123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123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124</v>
      </c>
      <c r="BW2" t="s">
        <v>171</v>
      </c>
      <c r="BX2" t="s">
        <v>125</v>
      </c>
      <c r="CA2" t="s">
        <v>123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3" ht="15" x14ac:dyDescent="0.15">
      <c r="A3" s="3" t="s">
        <v>58</v>
      </c>
      <c r="B3" s="33"/>
      <c r="C3" s="34"/>
      <c r="D3" s="33"/>
      <c r="E3" s="34"/>
      <c r="F3" s="33"/>
      <c r="G3" s="34"/>
      <c r="J3" s="3" t="s">
        <v>58</v>
      </c>
      <c r="K3" s="47">
        <v>-3.4109599999999997E-2</v>
      </c>
      <c r="M3" s="3" t="s">
        <v>0</v>
      </c>
      <c r="N3">
        <v>420.74630000000002</v>
      </c>
      <c r="P3">
        <v>419.72239999999999</v>
      </c>
      <c r="Q3">
        <v>432.19720000000001</v>
      </c>
      <c r="R3">
        <v>348.85219999999998</v>
      </c>
      <c r="S3" s="3">
        <v>413.00360000000001</v>
      </c>
      <c r="T3" s="3">
        <v>413.24540000000002</v>
      </c>
      <c r="U3" s="3">
        <v>410.1628</v>
      </c>
      <c r="V3" s="6"/>
      <c r="W3" s="3">
        <v>403.57569999999998</v>
      </c>
      <c r="X3" s="3">
        <v>403.46190000000001</v>
      </c>
      <c r="Y3" s="3">
        <v>405.7242</v>
      </c>
      <c r="Z3" s="3">
        <v>300</v>
      </c>
      <c r="AA3" s="1">
        <v>412.16340000000002</v>
      </c>
      <c r="AB3" s="1">
        <v>411.87</v>
      </c>
      <c r="AC3" s="1">
        <v>416.03890000000001</v>
      </c>
      <c r="AD3" s="1">
        <v>347.5</v>
      </c>
      <c r="AE3" s="3">
        <v>441.85579999999999</v>
      </c>
      <c r="AF3" s="3">
        <v>438.9973</v>
      </c>
      <c r="AG3" s="3">
        <v>468.64089999999999</v>
      </c>
      <c r="AH3" s="3">
        <v>347.90879999999999</v>
      </c>
      <c r="AI3" s="3">
        <v>442.43209999999999</v>
      </c>
      <c r="AJ3" s="3">
        <v>440.81569999999999</v>
      </c>
      <c r="AK3" s="3">
        <v>456.67059999999998</v>
      </c>
      <c r="AL3" s="3">
        <v>400</v>
      </c>
      <c r="AM3">
        <f t="shared" ref="AM3:AM10" si="0">LN(N3)</f>
        <v>6.0420300392116912</v>
      </c>
      <c r="AN3">
        <f t="shared" ref="AN3:AW5" si="1">LN(P3)</f>
        <v>6.0395935403711416</v>
      </c>
      <c r="AO3">
        <f t="shared" si="1"/>
        <v>6.0688819655696156</v>
      </c>
      <c r="AP3">
        <f t="shared" si="1"/>
        <v>5.8546483368007909</v>
      </c>
      <c r="AQ3">
        <f t="shared" si="1"/>
        <v>6.0234563096300642</v>
      </c>
      <c r="AR3">
        <f t="shared" si="1"/>
        <v>6.0240416053627133</v>
      </c>
      <c r="AS3">
        <f t="shared" si="1"/>
        <v>6.0165541540563963</v>
      </c>
      <c r="AT3" t="e">
        <f t="shared" si="1"/>
        <v>#NUM!</v>
      </c>
      <c r="AU3">
        <f t="shared" si="1"/>
        <v>6.0003640785400139</v>
      </c>
      <c r="AV3">
        <f t="shared" si="1"/>
        <v>6.0000820594599755</v>
      </c>
      <c r="AW3">
        <f t="shared" si="1"/>
        <v>6.0056736184210875</v>
      </c>
      <c r="AX3">
        <f t="shared" ref="AX3:BG5" si="2">LN(Z3)</f>
        <v>5.7037824746562009</v>
      </c>
      <c r="AY3">
        <f t="shared" si="2"/>
        <v>6.0214198726655122</v>
      </c>
      <c r="AZ3">
        <f t="shared" si="2"/>
        <v>6.0207077655776233</v>
      </c>
      <c r="BA3">
        <f t="shared" si="2"/>
        <v>6.0307787655048966</v>
      </c>
      <c r="BB3">
        <f t="shared" si="2"/>
        <v>5.8507646650048466</v>
      </c>
      <c r="BC3">
        <f t="shared" si="2"/>
        <v>6.090983584504543</v>
      </c>
      <c r="BD3">
        <f t="shared" si="2"/>
        <v>6.084493262714572</v>
      </c>
      <c r="BE3">
        <f t="shared" si="2"/>
        <v>6.1498368035282454</v>
      </c>
      <c r="BF3">
        <f t="shared" si="2"/>
        <v>5.8519403764628848</v>
      </c>
      <c r="BG3">
        <f t="shared" si="2"/>
        <v>6.0922870063462087</v>
      </c>
      <c r="BH3">
        <f t="shared" ref="BH3:BJ5" si="3">LN(AJ3)</f>
        <v>6.0886268742643237</v>
      </c>
      <c r="BI3">
        <f t="shared" si="3"/>
        <v>6.1239623432556538</v>
      </c>
      <c r="BJ3">
        <f t="shared" si="3"/>
        <v>5.9914645471079817</v>
      </c>
      <c r="BV3">
        <v>0.1</v>
      </c>
      <c r="BW3">
        <f>EXP($K$3*LN($BV3)+BV3*$K$4+$O$37)</f>
        <v>401.00466670733152</v>
      </c>
      <c r="BX3" s="37">
        <f>$K$3+BV3*$K$4</f>
        <v>-3.4205549999999994E-2</v>
      </c>
      <c r="BY3" s="26"/>
      <c r="BZ3" s="26" t="s">
        <v>126</v>
      </c>
      <c r="CA3" s="37">
        <f>$K$5+2*$K$9*AM5+$K$13*AM8+$K$14*AM9+$K$15*AM10</f>
        <v>-1.1316714898457793E-2</v>
      </c>
      <c r="CB3" s="37">
        <f t="shared" ref="CB3:CX3" si="4">$K$5+2*$K$9*AN5+$K$13*AN8+$K$14*AN9+$K$15*AN10</f>
        <v>-1.1660394911036813E-2</v>
      </c>
      <c r="CC3" s="37">
        <f t="shared" si="4"/>
        <v>-6.5651709072619691E-3</v>
      </c>
      <c r="CD3" s="37">
        <f t="shared" si="4"/>
        <v>-6.9245682811951842E-3</v>
      </c>
      <c r="CE3" s="37">
        <f t="shared" si="4"/>
        <v>-1.000728051737567E-2</v>
      </c>
      <c r="CF3" s="37">
        <f t="shared" si="4"/>
        <v>-1.0504831505202296E-2</v>
      </c>
      <c r="CG3" s="37">
        <f t="shared" si="4"/>
        <v>-2.6780689610039557E-3</v>
      </c>
      <c r="CH3" s="37" t="e">
        <f t="shared" si="4"/>
        <v>#NUM!</v>
      </c>
      <c r="CI3" s="37">
        <f t="shared" si="4"/>
        <v>-1.0707332846759711E-2</v>
      </c>
      <c r="CJ3" s="37">
        <f t="shared" si="4"/>
        <v>-1.1018001394355985E-2</v>
      </c>
      <c r="CK3" s="37">
        <f t="shared" si="4"/>
        <v>-5.8607392686490997E-3</v>
      </c>
      <c r="CL3" s="37">
        <f t="shared" si="4"/>
        <v>-8.2654471661685117E-3</v>
      </c>
      <c r="CM3" s="37">
        <f t="shared" si="4"/>
        <v>-1.1730970646299813E-2</v>
      </c>
      <c r="CN3" s="37">
        <f t="shared" si="4"/>
        <v>-1.2038061621415283E-2</v>
      </c>
      <c r="CO3" s="37">
        <f t="shared" si="4"/>
        <v>-7.1401297119309676E-3</v>
      </c>
      <c r="CP3" s="37">
        <f t="shared" si="4"/>
        <v>-5.8598403489895784E-3</v>
      </c>
      <c r="CQ3" s="37">
        <f t="shared" si="4"/>
        <v>-1.1260988154840494E-2</v>
      </c>
      <c r="CR3" s="37">
        <f t="shared" si="4"/>
        <v>-1.1688885090932466E-2</v>
      </c>
      <c r="CS3" s="37">
        <f t="shared" si="4"/>
        <v>-5.9424535480918014E-3</v>
      </c>
      <c r="CT3" s="37">
        <f t="shared" si="4"/>
        <v>-7.5526009065324251E-3</v>
      </c>
      <c r="CU3" s="37">
        <f t="shared" si="4"/>
        <v>-1.2885247221909715E-2</v>
      </c>
      <c r="CV3" s="37">
        <f t="shared" si="4"/>
        <v>-1.3144600410425152E-2</v>
      </c>
      <c r="CW3" s="37">
        <f t="shared" si="4"/>
        <v>-9.9370969927014829E-3</v>
      </c>
      <c r="CX3" s="37">
        <f t="shared" si="4"/>
        <v>-5.2683927775931116E-3</v>
      </c>
    </row>
    <row r="4" spans="1:103" ht="15" x14ac:dyDescent="0.15">
      <c r="A4" s="3" t="s">
        <v>1</v>
      </c>
      <c r="B4" s="33"/>
      <c r="C4" s="34"/>
      <c r="D4" s="36"/>
      <c r="E4" s="34"/>
      <c r="F4" s="36"/>
      <c r="G4" s="34"/>
      <c r="J4" s="3" t="s">
        <v>1</v>
      </c>
      <c r="K4" s="47">
        <v>-9.5949999999999996E-4</v>
      </c>
      <c r="M4" s="3" t="s">
        <v>1</v>
      </c>
      <c r="N4">
        <v>4.5392450000000002</v>
      </c>
      <c r="P4">
        <v>3.64805</v>
      </c>
      <c r="Q4">
        <v>13.79668</v>
      </c>
      <c r="R4">
        <v>80.974999999999994</v>
      </c>
      <c r="S4" s="3">
        <v>4.5088699999999999</v>
      </c>
      <c r="T4" s="3">
        <v>3.7339790000000002</v>
      </c>
      <c r="U4" s="3">
        <v>13.615170000000001</v>
      </c>
      <c r="V4" s="6"/>
      <c r="W4" s="3">
        <v>4.3940989999999998</v>
      </c>
      <c r="X4" s="3">
        <v>3.6563850000000002</v>
      </c>
      <c r="Y4" s="3">
        <v>13.534420000000001</v>
      </c>
      <c r="Z4" s="3">
        <v>70</v>
      </c>
      <c r="AA4" s="1">
        <v>4.4411389999999997</v>
      </c>
      <c r="AB4" s="1">
        <v>3.6600630000000001</v>
      </c>
      <c r="AC4" s="1">
        <v>13.21</v>
      </c>
      <c r="AD4" s="1">
        <v>80</v>
      </c>
      <c r="AE4" s="3">
        <v>4.6147799999999997</v>
      </c>
      <c r="AF4" s="3">
        <v>3.567742</v>
      </c>
      <c r="AG4" s="3">
        <v>13.742139999999999</v>
      </c>
      <c r="AH4" s="3">
        <v>78.900000000000006</v>
      </c>
      <c r="AI4" s="3">
        <v>4.8186530000000003</v>
      </c>
      <c r="AJ4" s="3">
        <v>3.600139</v>
      </c>
      <c r="AK4" s="3">
        <v>14.816269999999999</v>
      </c>
      <c r="AL4" s="3">
        <v>95</v>
      </c>
      <c r="AM4">
        <f t="shared" si="0"/>
        <v>1.5127606986644804</v>
      </c>
      <c r="AN4">
        <f t="shared" si="1"/>
        <v>1.2941927782585076</v>
      </c>
      <c r="AO4">
        <f t="shared" si="1"/>
        <v>2.6244279835090731</v>
      </c>
      <c r="AP4">
        <f t="shared" si="1"/>
        <v>4.3941404650573928</v>
      </c>
      <c r="AQ4">
        <f t="shared" si="1"/>
        <v>1.5060465677968833</v>
      </c>
      <c r="AR4">
        <f t="shared" si="1"/>
        <v>1.3174744211080012</v>
      </c>
      <c r="AS4">
        <f t="shared" si="1"/>
        <v>2.6111846122761952</v>
      </c>
      <c r="AT4" t="e">
        <f t="shared" si="1"/>
        <v>#NUM!</v>
      </c>
      <c r="AU4">
        <f t="shared" si="1"/>
        <v>1.4802625044323197</v>
      </c>
      <c r="AV4">
        <f t="shared" si="1"/>
        <v>1.2964749543933127</v>
      </c>
      <c r="AW4">
        <f t="shared" si="1"/>
        <v>2.6052360702825634</v>
      </c>
      <c r="AX4">
        <f t="shared" si="2"/>
        <v>4.2484952420493594</v>
      </c>
      <c r="AY4">
        <f t="shared" si="2"/>
        <v>1.4909108750770776</v>
      </c>
      <c r="AZ4">
        <f t="shared" si="2"/>
        <v>1.297480360379885</v>
      </c>
      <c r="BA4">
        <f t="shared" si="2"/>
        <v>2.5809741185342339</v>
      </c>
      <c r="BB4">
        <f t="shared" si="2"/>
        <v>4.3820266346738812</v>
      </c>
      <c r="BC4">
        <f t="shared" si="2"/>
        <v>1.5292641961793145</v>
      </c>
      <c r="BD4">
        <f t="shared" si="2"/>
        <v>1.2719329026862707</v>
      </c>
      <c r="BE4">
        <f t="shared" si="2"/>
        <v>2.6204670243025867</v>
      </c>
      <c r="BF4">
        <f t="shared" si="2"/>
        <v>4.3681812278518288</v>
      </c>
      <c r="BG4">
        <f t="shared" si="2"/>
        <v>1.5724944284252114</v>
      </c>
      <c r="BH4">
        <f t="shared" si="3"/>
        <v>1.2809724558277857</v>
      </c>
      <c r="BI4">
        <f t="shared" si="3"/>
        <v>2.6957259012798933</v>
      </c>
      <c r="BJ4">
        <f t="shared" si="3"/>
        <v>4.5538768916005408</v>
      </c>
      <c r="BK4" t="s">
        <v>123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34" si="5">EXP($K$3*LN($BV4)+BV4*$K$4+$O$37)</f>
        <v>391.59734934164845</v>
      </c>
      <c r="BX4" s="37">
        <f>$K$3+BV4*$K$4</f>
        <v>-3.4301499999999999E-2</v>
      </c>
      <c r="BY4" s="26"/>
      <c r="BZ4" s="26" t="s">
        <v>127</v>
      </c>
      <c r="CA4" s="37">
        <f>$K$6+2*$K$10*AM8+$K$13*AM5+$K$16*AM9+$K$17*AM10</f>
        <v>2.1827164910523458E-2</v>
      </c>
      <c r="CB4" s="37">
        <f t="shared" ref="CB4:CX4" si="6">$K$6+2*$K$10*AN8+$K$13*AN5+$K$16*AN9+$K$17*AN10</f>
        <v>2.2022506506770984E-2</v>
      </c>
      <c r="CC4" s="37">
        <f t="shared" si="6"/>
        <v>1.9317926587103379E-2</v>
      </c>
      <c r="CD4" s="37">
        <f t="shared" si="6"/>
        <v>1.4544907372373031E-2</v>
      </c>
      <c r="CE4" s="37">
        <f t="shared" si="6"/>
        <v>2.7788202161809328E-2</v>
      </c>
      <c r="CF4" s="37">
        <f t="shared" si="6"/>
        <v>2.7760426625962037E-2</v>
      </c>
      <c r="CG4" s="37">
        <f t="shared" si="6"/>
        <v>2.7623333320066001E-2</v>
      </c>
      <c r="CH4" s="37" t="e">
        <f t="shared" si="6"/>
        <v>#NUM!</v>
      </c>
      <c r="CI4" s="37">
        <f t="shared" si="6"/>
        <v>2.2459852403350786E-2</v>
      </c>
      <c r="CJ4" s="37">
        <f t="shared" si="6"/>
        <v>2.2581168788867359E-2</v>
      </c>
      <c r="CK4" s="37">
        <f t="shared" si="6"/>
        <v>2.072663056688559E-2</v>
      </c>
      <c r="CL4" s="37">
        <f t="shared" si="6"/>
        <v>4.8265903253074255E-3</v>
      </c>
      <c r="CM4" s="37">
        <f t="shared" si="6"/>
        <v>2.0429503867177623E-2</v>
      </c>
      <c r="CN4" s="37">
        <f t="shared" si="6"/>
        <v>2.0573812053895774E-2</v>
      </c>
      <c r="CO4" s="37">
        <f t="shared" si="6"/>
        <v>1.8329270602093078E-2</v>
      </c>
      <c r="CP4" s="37">
        <f t="shared" si="6"/>
        <v>1.7124609276406702E-2</v>
      </c>
      <c r="CQ4" s="37">
        <f t="shared" si="6"/>
        <v>2.0163631771545079E-2</v>
      </c>
      <c r="CR4" s="37">
        <f t="shared" si="6"/>
        <v>2.0425298248292992E-2</v>
      </c>
      <c r="CS4" s="37">
        <f t="shared" si="6"/>
        <v>1.7254899411335303E-2</v>
      </c>
      <c r="CT4" s="37">
        <f t="shared" si="6"/>
        <v>1.69277729911127E-2</v>
      </c>
      <c r="CU4" s="37">
        <f t="shared" si="6"/>
        <v>1.8333870989510531E-2</v>
      </c>
      <c r="CV4" s="37">
        <f t="shared" si="6"/>
        <v>1.8679500108775185E-2</v>
      </c>
      <c r="CW4" s="37">
        <f t="shared" si="6"/>
        <v>1.5136828840008054E-2</v>
      </c>
      <c r="CX4" s="37">
        <f t="shared" si="6"/>
        <v>2.2156324335271899E-2</v>
      </c>
      <c r="CY4" s="26"/>
    </row>
    <row r="5" spans="1:103" ht="15" x14ac:dyDescent="0.15">
      <c r="A5" s="3" t="s">
        <v>53</v>
      </c>
      <c r="B5" s="33"/>
      <c r="C5" s="34"/>
      <c r="D5" s="36"/>
      <c r="E5" s="34"/>
      <c r="F5" s="36"/>
      <c r="G5" s="34"/>
      <c r="J5" s="3" t="s">
        <v>53</v>
      </c>
      <c r="K5" s="47">
        <v>6.3163300000000006E-2</v>
      </c>
      <c r="M5" s="3" t="s">
        <v>2</v>
      </c>
      <c r="N5">
        <v>10.346500000000001</v>
      </c>
      <c r="O5" s="37">
        <f>K5*AM5</f>
        <v>0.1475904174581015</v>
      </c>
      <c r="P5">
        <v>10.6927</v>
      </c>
      <c r="Q5">
        <v>6.6273759999999999</v>
      </c>
      <c r="R5">
        <v>4.7413800000000004</v>
      </c>
      <c r="S5" s="3">
        <v>10.597340000000001</v>
      </c>
      <c r="T5" s="3">
        <v>10.967890000000001</v>
      </c>
      <c r="U5" s="3">
        <v>6.2426870000000001</v>
      </c>
      <c r="V5" s="6"/>
      <c r="W5" s="3">
        <v>10.592449999999999</v>
      </c>
      <c r="X5" s="3">
        <v>10.85913</v>
      </c>
      <c r="Y5" s="3">
        <v>7.1751690000000004</v>
      </c>
      <c r="Z5" s="3">
        <v>4.2857139999999996</v>
      </c>
      <c r="AA5" s="1">
        <v>10.41488</v>
      </c>
      <c r="AB5" s="1">
        <v>10.72691</v>
      </c>
      <c r="AC5" s="1">
        <v>6.7570189999999997</v>
      </c>
      <c r="AD5" s="1">
        <v>5</v>
      </c>
      <c r="AE5" s="3">
        <v>9.8227410000000006</v>
      </c>
      <c r="AF5" s="3">
        <v>10.262</v>
      </c>
      <c r="AG5" s="3">
        <v>5.8283100000000001</v>
      </c>
      <c r="AH5" s="3">
        <v>4.9429660000000002</v>
      </c>
      <c r="AI5" s="3">
        <v>10.167719999999999</v>
      </c>
      <c r="AJ5" s="3">
        <v>10.526630000000001</v>
      </c>
      <c r="AK5" s="3">
        <v>7.095618</v>
      </c>
      <c r="AL5" s="3">
        <v>4.7368420000000002</v>
      </c>
      <c r="AM5">
        <f t="shared" si="0"/>
        <v>2.3366482982697465</v>
      </c>
      <c r="AN5">
        <f t="shared" si="1"/>
        <v>2.3695612656435516</v>
      </c>
      <c r="AO5">
        <f t="shared" si="1"/>
        <v>1.8912089490852262</v>
      </c>
      <c r="AP5">
        <f t="shared" si="1"/>
        <v>1.556328232574687</v>
      </c>
      <c r="AQ5">
        <f t="shared" si="1"/>
        <v>2.3606030262302324</v>
      </c>
      <c r="AR5">
        <f t="shared" si="1"/>
        <v>2.3949719130339369</v>
      </c>
      <c r="AS5">
        <f t="shared" si="1"/>
        <v>1.8314106986702574</v>
      </c>
      <c r="AT5" t="e">
        <f t="shared" si="1"/>
        <v>#NUM!</v>
      </c>
      <c r="AU5">
        <f t="shared" si="1"/>
        <v>2.3601414831864544</v>
      </c>
      <c r="AV5">
        <f t="shared" si="1"/>
        <v>2.3850062007995345</v>
      </c>
      <c r="AW5">
        <f t="shared" si="1"/>
        <v>1.9706263153752623</v>
      </c>
      <c r="AX5">
        <f t="shared" si="2"/>
        <v>1.4552871659401732</v>
      </c>
      <c r="AY5">
        <f t="shared" si="2"/>
        <v>2.3432355528030633</v>
      </c>
      <c r="AZ5">
        <f t="shared" si="2"/>
        <v>2.372755537536281</v>
      </c>
      <c r="BA5">
        <f t="shared" si="2"/>
        <v>1.9105818164648558</v>
      </c>
      <c r="BB5">
        <f t="shared" si="2"/>
        <v>1.6094379124341003</v>
      </c>
      <c r="BC5">
        <f t="shared" si="2"/>
        <v>2.2847002076547049</v>
      </c>
      <c r="BD5">
        <f t="shared" si="2"/>
        <v>2.3284477525197733</v>
      </c>
      <c r="BE5">
        <f t="shared" si="2"/>
        <v>1.7627270784077029</v>
      </c>
      <c r="BF5">
        <f t="shared" si="2"/>
        <v>1.5979655558872472</v>
      </c>
      <c r="BG5">
        <f t="shared" si="2"/>
        <v>2.3192179961358446</v>
      </c>
      <c r="BH5">
        <f t="shared" si="3"/>
        <v>2.353908236936094</v>
      </c>
      <c r="BI5">
        <f t="shared" si="3"/>
        <v>1.9594774104127886</v>
      </c>
      <c r="BJ5">
        <f t="shared" si="3"/>
        <v>1.5553706689416023</v>
      </c>
      <c r="BK5">
        <f>$K$5*AM5</f>
        <v>0.1475904174581015</v>
      </c>
      <c r="BM5">
        <f>$K$5*AQ5</f>
        <v>0.14910347712668806</v>
      </c>
      <c r="BO5">
        <f>$K$5*AU5</f>
        <v>0.14907432454495098</v>
      </c>
      <c r="BQ5">
        <f>$K$5*AY5</f>
        <v>0.14800649019236575</v>
      </c>
      <c r="BS5">
        <f>$K$5*BC5</f>
        <v>0.14430920462615643</v>
      </c>
      <c r="BU5">
        <f>$K$5*BG5</f>
        <v>0.1464894620553272</v>
      </c>
      <c r="BV5">
        <v>0.3</v>
      </c>
      <c r="BW5">
        <f t="shared" si="5"/>
        <v>386.18168265829866</v>
      </c>
      <c r="BX5" s="37">
        <f t="shared" ref="BX5:BX67" si="7">$K$3+BV5*$K$4</f>
        <v>-3.4397449999999996E-2</v>
      </c>
      <c r="BY5" s="26"/>
      <c r="BZ5" s="26" t="s">
        <v>134</v>
      </c>
      <c r="CA5" s="37">
        <f>$K$7+2*$K$11*AM9+$K$14*AM5+$K$16*AM8+$K$18*AM10</f>
        <v>1.5242123274131381E-2</v>
      </c>
      <c r="CB5" s="37">
        <f t="shared" ref="CB5:CX5" si="8">$K$7+2*$K$11*AN9+$K$14*AN5+$K$16*AN8+$K$18*AN10</f>
        <v>1.5148519776280655E-2</v>
      </c>
      <c r="CC5" s="37">
        <f t="shared" si="8"/>
        <v>1.6425527971115558E-2</v>
      </c>
      <c r="CD5" s="37">
        <f t="shared" si="8"/>
        <v>1.953212873272955E-2</v>
      </c>
      <c r="CE5" s="37">
        <f t="shared" si="8"/>
        <v>1.5292493009143548E-2</v>
      </c>
      <c r="CF5" s="37">
        <f t="shared" si="8"/>
        <v>1.5235474352656351E-2</v>
      </c>
      <c r="CG5" s="37">
        <f t="shared" si="8"/>
        <v>1.6213365546680868E-2</v>
      </c>
      <c r="CH5" s="37" t="e">
        <f t="shared" si="8"/>
        <v>#NUM!</v>
      </c>
      <c r="CI5" s="37">
        <f t="shared" si="8"/>
        <v>1.4526415757942153E-2</v>
      </c>
      <c r="CJ5" s="37">
        <f t="shared" si="8"/>
        <v>1.4530881856650406E-2</v>
      </c>
      <c r="CK5" s="37">
        <f t="shared" si="8"/>
        <v>1.4585997310211991E-2</v>
      </c>
      <c r="CL5" s="37">
        <f t="shared" si="8"/>
        <v>2.0387432126883959E-2</v>
      </c>
      <c r="CM5" s="37">
        <f t="shared" si="8"/>
        <v>1.5157768424027095E-2</v>
      </c>
      <c r="CN5" s="37">
        <f t="shared" si="8"/>
        <v>1.5082592573067648E-2</v>
      </c>
      <c r="CO5" s="37">
        <f t="shared" si="8"/>
        <v>1.6206527969399118E-2</v>
      </c>
      <c r="CP5" s="37">
        <f t="shared" si="8"/>
        <v>1.892867298150331E-2</v>
      </c>
      <c r="CQ5" s="37">
        <f t="shared" si="8"/>
        <v>1.5724280315265113E-2</v>
      </c>
      <c r="CR5" s="37">
        <f t="shared" si="8"/>
        <v>1.5547601954767763E-2</v>
      </c>
      <c r="CS5" s="37">
        <f t="shared" si="8"/>
        <v>1.7590406531577313E-2</v>
      </c>
      <c r="CT5" s="37">
        <f t="shared" si="8"/>
        <v>1.8363656269195335E-2</v>
      </c>
      <c r="CU5" s="37">
        <f t="shared" si="8"/>
        <v>1.5713749919211199E-2</v>
      </c>
      <c r="CV5" s="37">
        <f t="shared" si="8"/>
        <v>1.5536689922928495E-2</v>
      </c>
      <c r="CW5" s="37">
        <f t="shared" si="8"/>
        <v>1.7351232710827003E-2</v>
      </c>
      <c r="CX5" s="37">
        <f t="shared" si="8"/>
        <v>2.0045897097851127E-2</v>
      </c>
    </row>
    <row r="6" spans="1:103" ht="15" x14ac:dyDescent="0.15">
      <c r="A6" s="3" t="s">
        <v>49</v>
      </c>
      <c r="B6" s="33"/>
      <c r="C6" s="34"/>
      <c r="D6" s="36"/>
      <c r="E6" s="34"/>
      <c r="F6" s="36"/>
      <c r="G6" s="34"/>
      <c r="J6" s="3" t="s">
        <v>49</v>
      </c>
      <c r="K6" s="47">
        <v>0.26557380000000003</v>
      </c>
      <c r="M6" s="3" t="s">
        <v>3</v>
      </c>
      <c r="N6">
        <v>10.337730000000001</v>
      </c>
      <c r="O6" s="37"/>
      <c r="P6">
        <v>10.6869</v>
      </c>
      <c r="Q6">
        <v>6.5948659999999997</v>
      </c>
      <c r="R6">
        <v>3.0859239999999999</v>
      </c>
      <c r="S6" s="3">
        <v>10.59276</v>
      </c>
      <c r="T6" s="3">
        <v>10.96546</v>
      </c>
      <c r="U6" s="3">
        <v>6.2129529999999997</v>
      </c>
      <c r="V6" s="6"/>
      <c r="W6" s="3">
        <v>10.58179</v>
      </c>
      <c r="X6" s="3">
        <v>10.85051</v>
      </c>
      <c r="Y6" s="3">
        <v>7.1519560000000002</v>
      </c>
      <c r="Z6" s="3">
        <v>2.1438570000000001</v>
      </c>
      <c r="AA6" s="1">
        <v>10.40108</v>
      </c>
      <c r="AB6" s="1">
        <v>10.71646</v>
      </c>
      <c r="AC6" s="1">
        <v>6.7123150000000003</v>
      </c>
      <c r="AD6" s="1">
        <v>3.5760000000000001</v>
      </c>
      <c r="AE6" s="3">
        <v>9.8176179999999995</v>
      </c>
      <c r="AF6" s="3">
        <v>10.25999</v>
      </c>
      <c r="AG6" s="3">
        <v>5.8045939999999998</v>
      </c>
      <c r="AH6" s="3">
        <v>3.3596819999999998</v>
      </c>
      <c r="AI6" s="3">
        <v>10.159420000000001</v>
      </c>
      <c r="AJ6" s="3">
        <v>10.52304</v>
      </c>
      <c r="AK6" s="3">
        <v>7.0553889999999999</v>
      </c>
      <c r="AL6" s="3">
        <v>3.2641580000000001</v>
      </c>
      <c r="AM6">
        <f t="shared" si="0"/>
        <v>2.33580030919541</v>
      </c>
      <c r="BV6">
        <v>0.4</v>
      </c>
      <c r="BW6">
        <f t="shared" si="5"/>
        <v>382.37403117840597</v>
      </c>
      <c r="BX6" s="37">
        <f t="shared" si="7"/>
        <v>-3.4493399999999994E-2</v>
      </c>
      <c r="BY6" s="26"/>
      <c r="BZ6" s="26" t="s">
        <v>128</v>
      </c>
      <c r="CA6" s="37">
        <f>(1+2*($K$13-(CA4/CA3)*$K$9-(CA3/CA4)*$K$10)*((CA3+CA4)^(-1)))^(-1)</f>
        <v>-0.93142683563853856</v>
      </c>
      <c r="CB6" s="37">
        <f t="shared" ref="CB6:CX6" si="9">(1+2*($K$13-(CB4/CB3)*$K$9-(CB3/CB4)*$K$10)*((CB3+CB4)^(-1)))^(-1)</f>
        <v>-0.92640235550366867</v>
      </c>
      <c r="CC6" s="37">
        <f t="shared" si="9"/>
        <v>-0.74372414519035845</v>
      </c>
      <c r="CD6" s="37">
        <f t="shared" si="9"/>
        <v>-0.49735416362288509</v>
      </c>
      <c r="CE6" s="37">
        <f t="shared" si="9"/>
        <v>-1.6729621345191594</v>
      </c>
      <c r="CF6" s="37">
        <f t="shared" si="9"/>
        <v>-1.7287752690366411</v>
      </c>
      <c r="CG6" s="37">
        <f t="shared" si="9"/>
        <v>-0.29859707019197806</v>
      </c>
      <c r="CH6" s="37" t="e">
        <f t="shared" si="9"/>
        <v>#NUM!</v>
      </c>
      <c r="CI6" s="37">
        <f t="shared" si="9"/>
        <v>-1.0522090181857704</v>
      </c>
      <c r="CJ6" s="37">
        <f t="shared" si="9"/>
        <v>-1.0488725233516365</v>
      </c>
      <c r="CK6" s="37">
        <f t="shared" si="9"/>
        <v>-0.71924758733764838</v>
      </c>
      <c r="CL6" s="37">
        <f t="shared" si="9"/>
        <v>0.10652326014195339</v>
      </c>
      <c r="CM6" s="37">
        <f t="shared" si="9"/>
        <v>-0.72353808866471225</v>
      </c>
      <c r="CN6" s="37">
        <f t="shared" si="9"/>
        <v>-0.7100078371540417</v>
      </c>
      <c r="CO6" s="37">
        <f t="shared" si="9"/>
        <v>-0.72641255316937436</v>
      </c>
      <c r="CP6" s="37">
        <f t="shared" si="9"/>
        <v>-0.61049470464895939</v>
      </c>
      <c r="CQ6" s="37">
        <f t="shared" si="9"/>
        <v>-0.73706040924094696</v>
      </c>
      <c r="CR6" s="37">
        <f t="shared" si="9"/>
        <v>-0.72713519290299888</v>
      </c>
      <c r="CS6" s="37">
        <f t="shared" si="9"/>
        <v>-0.62039160807277172</v>
      </c>
      <c r="CT6" s="37">
        <f t="shared" si="9"/>
        <v>-0.64221742530366432</v>
      </c>
      <c r="CU6" s="37">
        <f t="shared" si="9"/>
        <v>-0.38719637213789271</v>
      </c>
      <c r="CV6" s="37">
        <f t="shared" si="9"/>
        <v>-0.3958582609918353</v>
      </c>
      <c r="CW6" s="37">
        <f t="shared" si="9"/>
        <v>-0.3563638998823267</v>
      </c>
      <c r="CX6" s="37">
        <f t="shared" si="9"/>
        <v>-0.66615256394979072</v>
      </c>
    </row>
    <row r="7" spans="1:103" ht="15" x14ac:dyDescent="0.15">
      <c r="A7" s="3" t="s">
        <v>51</v>
      </c>
      <c r="B7" s="33"/>
      <c r="C7" s="34"/>
      <c r="D7" s="36"/>
      <c r="E7" s="34"/>
      <c r="F7" s="36"/>
      <c r="G7" s="34"/>
      <c r="J7" s="3" t="s">
        <v>51</v>
      </c>
      <c r="K7" s="47">
        <v>6.7592299999999994E-2</v>
      </c>
      <c r="M7" s="3" t="s">
        <v>4</v>
      </c>
      <c r="N7">
        <v>1.0770399999999999E-2</v>
      </c>
      <c r="O7" s="37"/>
      <c r="P7">
        <v>7.8012999999999997E-3</v>
      </c>
      <c r="Q7">
        <v>3.4510100000000002E-2</v>
      </c>
      <c r="R7">
        <v>1.657456</v>
      </c>
      <c r="S7" s="3">
        <v>6.5721E-3</v>
      </c>
      <c r="T7" s="3">
        <v>4.4308999999999998E-3</v>
      </c>
      <c r="U7" s="3">
        <v>3.1734600000000002E-2</v>
      </c>
      <c r="V7" s="6"/>
      <c r="W7" s="3">
        <v>1.26614E-2</v>
      </c>
      <c r="X7" s="3">
        <v>1.06263E-2</v>
      </c>
      <c r="Y7" s="3">
        <v>2.5213300000000001E-2</v>
      </c>
      <c r="Z7" s="3">
        <v>2.1438570000000001</v>
      </c>
      <c r="AA7" s="1">
        <v>1.5806400000000002E-2</v>
      </c>
      <c r="AB7" s="1">
        <v>1.24499E-2</v>
      </c>
      <c r="AC7" s="1">
        <v>4.67039E-2</v>
      </c>
      <c r="AD7" s="1">
        <v>1.4259999999999999</v>
      </c>
      <c r="AE7" s="3">
        <v>7.1227E-3</v>
      </c>
      <c r="AF7" s="3">
        <v>4.0105000000000002E-3</v>
      </c>
      <c r="AG7" s="3">
        <v>2.5716300000000001E-2</v>
      </c>
      <c r="AH7" s="3">
        <v>1.5852839999999999</v>
      </c>
      <c r="AI7" s="3">
        <v>1.03012E-2</v>
      </c>
      <c r="AJ7" s="3">
        <v>5.5906000000000003E-3</v>
      </c>
      <c r="AK7" s="3">
        <v>4.2229200000000001E-2</v>
      </c>
      <c r="AL7" s="3">
        <v>1.4746840000000001</v>
      </c>
      <c r="AM7">
        <f t="shared" si="0"/>
        <v>-4.5309536482992492</v>
      </c>
      <c r="BV7">
        <v>0.5</v>
      </c>
      <c r="BW7">
        <f t="shared" si="5"/>
        <v>379.43829249565221</v>
      </c>
      <c r="BX7" s="37">
        <f t="shared" si="7"/>
        <v>-3.4589349999999998E-2</v>
      </c>
      <c r="BY7" s="26"/>
      <c r="BZ7" s="26" t="s">
        <v>129</v>
      </c>
      <c r="CA7" s="37">
        <f>(1+2*($K$14-(CA5/CA3)*$K$9-(CA3/CA5)*$K$11)*((CA3+CA5)^(-1)))^(-1)</f>
        <v>-0.2949370209203605</v>
      </c>
      <c r="CB7" s="37">
        <f t="shared" ref="CB7:CX7" si="10">(1+2*($K$14-(CB5/CB3)*$K$9-(CB3/CB5)*$K$11)*((CB3+CB5)^(-1)))^(-1)</f>
        <v>-0.26560759255532634</v>
      </c>
      <c r="CC7" s="37">
        <f t="shared" si="10"/>
        <v>-0.46184831471206461</v>
      </c>
      <c r="CD7" s="37">
        <f t="shared" si="10"/>
        <v>-0.56480578198046749</v>
      </c>
      <c r="CE7" s="37">
        <f t="shared" si="10"/>
        <v>-0.37119884030119471</v>
      </c>
      <c r="CF7" s="37">
        <f t="shared" si="10"/>
        <v>-0.34235585735586044</v>
      </c>
      <c r="CG7" s="37">
        <f t="shared" si="10"/>
        <v>-0.23188247018261354</v>
      </c>
      <c r="CH7" s="37" t="e">
        <f t="shared" si="10"/>
        <v>#NUM!</v>
      </c>
      <c r="CI7" s="37">
        <f t="shared" si="10"/>
        <v>-0.2820345337899004</v>
      </c>
      <c r="CJ7" s="37">
        <f t="shared" si="10"/>
        <v>-0.26290442278470894</v>
      </c>
      <c r="CK7" s="37">
        <f t="shared" si="10"/>
        <v>-0.39072941568518338</v>
      </c>
      <c r="CL7" s="37">
        <f t="shared" si="10"/>
        <v>-0.64914097244550018</v>
      </c>
      <c r="CM7" s="37">
        <f t="shared" si="10"/>
        <v>-0.26152629667663702</v>
      </c>
      <c r="CN7" s="37">
        <f t="shared" si="10"/>
        <v>-0.23462944090672463</v>
      </c>
      <c r="CO7" s="37">
        <f t="shared" si="10"/>
        <v>-0.46702673814743673</v>
      </c>
      <c r="CP7" s="37">
        <f t="shared" si="10"/>
        <v>-0.49126345355164847</v>
      </c>
      <c r="CQ7" s="37">
        <f t="shared" si="10"/>
        <v>-0.33301913854437354</v>
      </c>
      <c r="CR7" s="37">
        <f t="shared" si="10"/>
        <v>-0.29319009249420647</v>
      </c>
      <c r="CS7" s="37">
        <f t="shared" si="10"/>
        <v>-0.46779354624294756</v>
      </c>
      <c r="CT7" s="37">
        <f t="shared" si="10"/>
        <v>-0.55236669062642807</v>
      </c>
      <c r="CU7" s="37">
        <f t="shared" si="10"/>
        <v>-0.22176297748873766</v>
      </c>
      <c r="CV7" s="37">
        <f t="shared" si="10"/>
        <v>-0.18842151721472566</v>
      </c>
      <c r="CW7" s="37">
        <f t="shared" si="10"/>
        <v>-0.50115926603416994</v>
      </c>
      <c r="CX7" s="37">
        <f t="shared" si="10"/>
        <v>-0.46908946629992138</v>
      </c>
    </row>
    <row r="8" spans="1:103" ht="15" x14ac:dyDescent="0.15">
      <c r="A8" s="3" t="s">
        <v>45</v>
      </c>
      <c r="B8" s="33"/>
      <c r="C8" s="34"/>
      <c r="D8" s="36"/>
      <c r="E8" s="34"/>
      <c r="F8" s="36"/>
      <c r="G8" s="34"/>
      <c r="J8" s="3" t="s">
        <v>45</v>
      </c>
      <c r="K8" s="47">
        <v>7.1273999999999999E-3</v>
      </c>
      <c r="M8" s="3" t="s">
        <v>5</v>
      </c>
      <c r="N8">
        <v>175.05969999999999</v>
      </c>
      <c r="O8" s="37">
        <f t="shared" ref="O8:O20" si="11">K6*AM8</f>
        <v>1.3717224204364631</v>
      </c>
      <c r="P8">
        <v>175.28030000000001</v>
      </c>
      <c r="Q8">
        <v>172.8048</v>
      </c>
      <c r="R8">
        <v>149.04650000000001</v>
      </c>
      <c r="S8" s="3">
        <v>164.92150000000001</v>
      </c>
      <c r="T8" s="3">
        <v>164.94659999999999</v>
      </c>
      <c r="U8" s="3">
        <v>164.62639999999999</v>
      </c>
      <c r="V8" s="6"/>
      <c r="W8" s="3">
        <v>182.45750000000001</v>
      </c>
      <c r="X8" s="3">
        <v>181.83969999999999</v>
      </c>
      <c r="Y8" s="3">
        <v>190.63329999999999</v>
      </c>
      <c r="Z8" s="3">
        <v>157.1439</v>
      </c>
      <c r="AA8" s="1">
        <v>178.18979999999999</v>
      </c>
      <c r="AB8" s="1">
        <v>178.38890000000001</v>
      </c>
      <c r="AC8" s="1">
        <v>175.9965</v>
      </c>
      <c r="AD8" s="1">
        <v>152.126</v>
      </c>
      <c r="AE8" s="3">
        <v>173.5677</v>
      </c>
      <c r="AF8" s="3">
        <v>174.40450000000001</v>
      </c>
      <c r="AG8" s="3">
        <v>166.03219999999999</v>
      </c>
      <c r="AH8" s="3">
        <v>152.5992</v>
      </c>
      <c r="AI8" s="3">
        <v>174.3168</v>
      </c>
      <c r="AJ8" s="3">
        <v>175.2114</v>
      </c>
      <c r="AK8" s="3">
        <v>166.81950000000001</v>
      </c>
      <c r="AL8" s="3">
        <v>134.3168</v>
      </c>
      <c r="AM8">
        <f t="shared" si="0"/>
        <v>5.1651270586046625</v>
      </c>
      <c r="AN8">
        <f t="shared" ref="AN8:AW10" si="12">LN(P8)</f>
        <v>5.1663864068329852</v>
      </c>
      <c r="AO8">
        <f t="shared" si="12"/>
        <v>5.1521626337619377</v>
      </c>
      <c r="AP8">
        <f t="shared" si="12"/>
        <v>5.0042583377953704</v>
      </c>
      <c r="AQ8">
        <f t="shared" si="12"/>
        <v>5.1054696031162798</v>
      </c>
      <c r="AR8">
        <f t="shared" si="12"/>
        <v>5.1056217851553942</v>
      </c>
      <c r="AS8">
        <f t="shared" si="12"/>
        <v>5.1036786642034428</v>
      </c>
      <c r="AT8" t="e">
        <f t="shared" si="12"/>
        <v>#NUM!</v>
      </c>
      <c r="AU8">
        <f t="shared" si="12"/>
        <v>5.2065172691902255</v>
      </c>
      <c r="AV8">
        <f t="shared" si="12"/>
        <v>5.2031255297409027</v>
      </c>
      <c r="AW8">
        <f t="shared" si="12"/>
        <v>5.2503516873974014</v>
      </c>
      <c r="AX8">
        <f t="shared" ref="AX8:BG10" si="13">LN(Z8)</f>
        <v>5.0571619460727648</v>
      </c>
      <c r="AY8">
        <f t="shared" si="13"/>
        <v>5.1828492743412529</v>
      </c>
      <c r="AZ8">
        <f t="shared" si="13"/>
        <v>5.1839659984792394</v>
      </c>
      <c r="BA8">
        <f t="shared" si="13"/>
        <v>5.1704641084767786</v>
      </c>
      <c r="BB8">
        <f t="shared" si="13"/>
        <v>5.0247091248275808</v>
      </c>
      <c r="BC8">
        <f t="shared" si="13"/>
        <v>5.1565677250071236</v>
      </c>
      <c r="BD8">
        <f t="shared" si="13"/>
        <v>5.1613773138942873</v>
      </c>
      <c r="BE8">
        <f t="shared" si="13"/>
        <v>5.1121817454492646</v>
      </c>
      <c r="BF8">
        <f t="shared" si="13"/>
        <v>5.0278148763726564</v>
      </c>
      <c r="BG8">
        <f t="shared" si="13"/>
        <v>5.1608743334233562</v>
      </c>
      <c r="BH8">
        <f t="shared" ref="BH8:BJ10" si="14">LN(AJ8)</f>
        <v>5.165993244878579</v>
      </c>
      <c r="BI8">
        <f t="shared" si="14"/>
        <v>5.116912389566437</v>
      </c>
      <c r="BJ8">
        <f t="shared" si="14"/>
        <v>4.90020118878091</v>
      </c>
      <c r="BK8">
        <f>$K$6*AM8</f>
        <v>1.3717224204364631</v>
      </c>
      <c r="BM8">
        <f>$K$6*AQ8</f>
        <v>1.3558789632840824</v>
      </c>
      <c r="BO8">
        <f>$K$6*AU8</f>
        <v>1.3827145759444712</v>
      </c>
      <c r="BQ8">
        <f>$K$6*AY8</f>
        <v>1.3764289766140492</v>
      </c>
      <c r="BS8">
        <f>$K$6*BC8</f>
        <v>1.3694492856874969</v>
      </c>
      <c r="BU8">
        <f>$K$6*BG8</f>
        <v>1.370593008049708</v>
      </c>
      <c r="BV8">
        <v>0.6</v>
      </c>
      <c r="BW8">
        <f t="shared" si="5"/>
        <v>377.04974039089262</v>
      </c>
      <c r="BX8" s="37">
        <f t="shared" si="7"/>
        <v>-3.4685299999999995E-2</v>
      </c>
      <c r="BY8" s="26"/>
      <c r="BZ8" s="26" t="s">
        <v>130</v>
      </c>
      <c r="CA8" s="37">
        <f t="shared" ref="CA8:CX8" si="15">(1+2*($K$16-(CA4/CA5)*$K$11-(CA5/CA4)*$K$10)*((CA4+CA5)^(-1)))^(-1)</f>
        <v>1.8384246056242137</v>
      </c>
      <c r="CB8" s="37">
        <f t="shared" si="15"/>
        <v>1.857574132631693</v>
      </c>
      <c r="CC8" s="37">
        <f t="shared" si="15"/>
        <v>1.5973134447822168</v>
      </c>
      <c r="CD8" s="37">
        <f t="shared" si="15"/>
        <v>1.0966004358218631</v>
      </c>
      <c r="CE8" s="37">
        <f t="shared" si="15"/>
        <v>1.9275627121734538</v>
      </c>
      <c r="CF8" s="37">
        <f t="shared" si="15"/>
        <v>1.934729772933564</v>
      </c>
      <c r="CG8" s="37">
        <f t="shared" si="15"/>
        <v>1.8187394298212689</v>
      </c>
      <c r="CH8" s="37" t="e">
        <f t="shared" si="15"/>
        <v>#NUM!</v>
      </c>
      <c r="CI8" s="37">
        <f t="shared" si="15"/>
        <v>1.9669202693945094</v>
      </c>
      <c r="CJ8" s="37">
        <f t="shared" si="15"/>
        <v>1.9691171159381278</v>
      </c>
      <c r="CK8" s="37">
        <f t="shared" si="15"/>
        <v>1.9048216857094564</v>
      </c>
      <c r="CL8" s="37">
        <f t="shared" si="15"/>
        <v>0.32653919988712266</v>
      </c>
      <c r="CM8" s="37">
        <f t="shared" si="15"/>
        <v>1.8038926874903565</v>
      </c>
      <c r="CN8" s="37">
        <f t="shared" si="15"/>
        <v>1.8204071070789112</v>
      </c>
      <c r="CO8" s="37">
        <f t="shared" si="15"/>
        <v>1.575103846444472</v>
      </c>
      <c r="CP8" s="37">
        <f t="shared" si="15"/>
        <v>1.2790534768913369</v>
      </c>
      <c r="CQ8" s="37">
        <f t="shared" si="15"/>
        <v>1.715845192371007</v>
      </c>
      <c r="CR8" s="37">
        <f t="shared" si="15"/>
        <v>1.749110602804244</v>
      </c>
      <c r="CS8" s="37">
        <f t="shared" si="15"/>
        <v>1.3844369369182614</v>
      </c>
      <c r="CT8" s="37">
        <f t="shared" si="15"/>
        <v>1.3072754365054799</v>
      </c>
      <c r="CU8" s="37">
        <f t="shared" si="15"/>
        <v>1.6342179050262022</v>
      </c>
      <c r="CV8" s="37">
        <f t="shared" si="15"/>
        <v>1.6745977809035835</v>
      </c>
      <c r="CW8" s="37">
        <f t="shared" si="15"/>
        <v>1.2753515108279427</v>
      </c>
      <c r="CX8" s="37">
        <f t="shared" si="15"/>
        <v>1.4045648193306743</v>
      </c>
    </row>
    <row r="9" spans="1:103" ht="15" x14ac:dyDescent="0.15">
      <c r="A9" s="3" t="s">
        <v>56</v>
      </c>
      <c r="B9" s="33"/>
      <c r="C9" s="34"/>
      <c r="D9" s="36"/>
      <c r="E9" s="34"/>
      <c r="F9" s="36"/>
      <c r="G9" s="34"/>
      <c r="J9" s="3" t="s">
        <v>56</v>
      </c>
      <c r="K9" s="47">
        <v>-5.6363999999999997E-3</v>
      </c>
      <c r="M9" s="3" t="s">
        <v>6</v>
      </c>
      <c r="N9">
        <v>129.52690000000001</v>
      </c>
      <c r="O9" s="37">
        <f t="shared" si="11"/>
        <v>0.32876141617246518</v>
      </c>
      <c r="P9">
        <v>129.15190000000001</v>
      </c>
      <c r="Q9">
        <v>133.51609999999999</v>
      </c>
      <c r="R9">
        <v>143.33539999999999</v>
      </c>
      <c r="S9" s="3">
        <v>106.8079</v>
      </c>
      <c r="T9" s="3">
        <v>107.0343</v>
      </c>
      <c r="U9" s="3">
        <v>104.1474</v>
      </c>
      <c r="V9" s="6"/>
      <c r="W9" s="3">
        <v>126.1434</v>
      </c>
      <c r="X9" s="3">
        <v>126.6523</v>
      </c>
      <c r="Y9" s="3">
        <v>118.9529</v>
      </c>
      <c r="Z9" s="3">
        <v>217.2867</v>
      </c>
      <c r="AA9" s="1">
        <v>135.62889999999999</v>
      </c>
      <c r="AB9" s="1">
        <v>135.73230000000001</v>
      </c>
      <c r="AC9" s="1">
        <v>134.3862</v>
      </c>
      <c r="AD9" s="1">
        <v>138.751</v>
      </c>
      <c r="AE9" s="3">
        <v>140.9366</v>
      </c>
      <c r="AF9" s="3">
        <v>139.83500000000001</v>
      </c>
      <c r="AG9" s="3">
        <v>151.2561</v>
      </c>
      <c r="AH9" s="3">
        <v>105.1974</v>
      </c>
      <c r="AI9" s="3">
        <v>140.94640000000001</v>
      </c>
      <c r="AJ9" s="3">
        <v>139.35929999999999</v>
      </c>
      <c r="AK9" s="3">
        <v>154.8494</v>
      </c>
      <c r="AL9" s="3">
        <v>112.1063</v>
      </c>
      <c r="AM9">
        <f t="shared" si="0"/>
        <v>4.8638885815760853</v>
      </c>
      <c r="AN9">
        <f t="shared" si="12"/>
        <v>4.8609892310093228</v>
      </c>
      <c r="AO9">
        <f t="shared" si="12"/>
        <v>4.8942220698197358</v>
      </c>
      <c r="AP9">
        <f t="shared" si="12"/>
        <v>4.9651873385202023</v>
      </c>
      <c r="AQ9">
        <f t="shared" si="12"/>
        <v>4.671031893827899</v>
      </c>
      <c r="AR9">
        <f t="shared" si="12"/>
        <v>4.6731493438409508</v>
      </c>
      <c r="AS9">
        <f t="shared" si="12"/>
        <v>4.6458072034011364</v>
      </c>
      <c r="AT9" t="e">
        <f t="shared" si="12"/>
        <v>#NUM!</v>
      </c>
      <c r="AU9">
        <f t="shared" si="12"/>
        <v>4.8374193550501454</v>
      </c>
      <c r="AV9">
        <f t="shared" si="12"/>
        <v>4.8414455365670364</v>
      </c>
      <c r="AW9">
        <f t="shared" si="12"/>
        <v>4.7787276164433727</v>
      </c>
      <c r="AX9">
        <f t="shared" si="13"/>
        <v>5.3812176796828419</v>
      </c>
      <c r="AY9">
        <f t="shared" si="13"/>
        <v>4.9099224796416534</v>
      </c>
      <c r="AZ9">
        <f t="shared" si="13"/>
        <v>4.9106845635726231</v>
      </c>
      <c r="BA9">
        <f t="shared" si="13"/>
        <v>4.9007177442458154</v>
      </c>
      <c r="BB9">
        <f t="shared" si="13"/>
        <v>4.9326809598077794</v>
      </c>
      <c r="BC9">
        <f t="shared" si="13"/>
        <v>4.9483101438672952</v>
      </c>
      <c r="BD9">
        <f t="shared" si="13"/>
        <v>4.9404631561192538</v>
      </c>
      <c r="BE9">
        <f t="shared" si="13"/>
        <v>5.0189744266762073</v>
      </c>
      <c r="BF9">
        <f t="shared" si="13"/>
        <v>4.6558385851692954</v>
      </c>
      <c r="BG9">
        <f t="shared" si="13"/>
        <v>4.9483796762619692</v>
      </c>
      <c r="BH9">
        <f t="shared" si="14"/>
        <v>4.937055490129465</v>
      </c>
      <c r="BI9">
        <f t="shared" si="14"/>
        <v>5.0424530316942366</v>
      </c>
      <c r="BJ9">
        <f t="shared" si="14"/>
        <v>4.7194475283205515</v>
      </c>
      <c r="BK9">
        <f>$K$7*AM9</f>
        <v>0.32876141617246518</v>
      </c>
      <c r="BM9">
        <f>$K$7*AQ9</f>
        <v>0.31572578907718346</v>
      </c>
      <c r="BO9">
        <f>$K$7*AU9</f>
        <v>0.32697230027235591</v>
      </c>
      <c r="BQ9">
        <f>$K$7*AY9</f>
        <v>0.3318729532206825</v>
      </c>
      <c r="BS9">
        <f>$K$7*BC9</f>
        <v>0.33446766373732134</v>
      </c>
      <c r="BU9">
        <f>$K$7*BG9</f>
        <v>0.33447236359180188</v>
      </c>
      <c r="BV9">
        <v>0.7</v>
      </c>
      <c r="BW9">
        <f t="shared" si="5"/>
        <v>375.03642256457755</v>
      </c>
      <c r="BX9" s="37">
        <f t="shared" si="7"/>
        <v>-3.478125E-2</v>
      </c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</row>
    <row r="10" spans="1:103" ht="15" x14ac:dyDescent="0.15">
      <c r="A10" s="3" t="s">
        <v>48</v>
      </c>
      <c r="B10" s="33"/>
      <c r="C10" s="34"/>
      <c r="D10" s="36"/>
      <c r="E10" s="34"/>
      <c r="F10" s="36"/>
      <c r="G10" s="34"/>
      <c r="J10" s="3" t="s">
        <v>48</v>
      </c>
      <c r="K10" s="47">
        <v>-9.3001000000000004E-3</v>
      </c>
      <c r="M10" s="3" t="s">
        <v>7</v>
      </c>
      <c r="N10">
        <v>116.69280000000001</v>
      </c>
      <c r="O10" s="37">
        <f t="shared" si="11"/>
        <v>3.3923179897826811E-2</v>
      </c>
      <c r="P10">
        <v>116.5575</v>
      </c>
      <c r="Q10">
        <v>117.9817</v>
      </c>
      <c r="R10">
        <v>151.2115</v>
      </c>
      <c r="S10" s="3">
        <v>104.4203</v>
      </c>
      <c r="T10" s="3">
        <v>105.26519999999999</v>
      </c>
      <c r="U10" s="3">
        <v>94.490539999999996</v>
      </c>
      <c r="V10" s="6"/>
      <c r="W10" s="3">
        <v>111.3338</v>
      </c>
      <c r="X10" s="3">
        <v>111.3828</v>
      </c>
      <c r="Y10" s="3">
        <v>110.2893</v>
      </c>
      <c r="Z10" s="3">
        <v>174.2867</v>
      </c>
      <c r="AA10" s="1">
        <v>119.64530000000001</v>
      </c>
      <c r="AB10" s="1">
        <v>119.4472</v>
      </c>
      <c r="AC10" s="1">
        <v>121.8931</v>
      </c>
      <c r="AD10" s="1">
        <v>135.001</v>
      </c>
      <c r="AE10" s="3">
        <v>119.5074</v>
      </c>
      <c r="AF10" s="3">
        <v>119.2722</v>
      </c>
      <c r="AG10" s="3">
        <v>121.3956</v>
      </c>
      <c r="AH10" s="3">
        <v>161.97819999999999</v>
      </c>
      <c r="AI10" s="3">
        <v>131.42099999999999</v>
      </c>
      <c r="AJ10" s="3">
        <v>130.5899</v>
      </c>
      <c r="AK10" s="3">
        <v>138.59729999999999</v>
      </c>
      <c r="AL10" s="3">
        <v>133.58000000000001</v>
      </c>
      <c r="AM10">
        <f t="shared" si="0"/>
        <v>4.7595448407310954</v>
      </c>
      <c r="AN10">
        <f t="shared" si="12"/>
        <v>4.7583847134757393</v>
      </c>
      <c r="AO10">
        <f t="shared" si="12"/>
        <v>4.7705295276930197</v>
      </c>
      <c r="AP10">
        <f t="shared" si="12"/>
        <v>5.0186795190542126</v>
      </c>
      <c r="AQ10">
        <f t="shared" si="12"/>
        <v>4.6484241009911118</v>
      </c>
      <c r="AR10">
        <f t="shared" si="12"/>
        <v>4.6564828801874647</v>
      </c>
      <c r="AS10">
        <f t="shared" si="12"/>
        <v>4.5484997236686695</v>
      </c>
      <c r="AT10" t="e">
        <f t="shared" si="12"/>
        <v>#NUM!</v>
      </c>
      <c r="AU10">
        <f t="shared" si="12"/>
        <v>4.7125328959165724</v>
      </c>
      <c r="AV10">
        <f t="shared" si="12"/>
        <v>4.7129729170087638</v>
      </c>
      <c r="AW10">
        <f t="shared" si="12"/>
        <v>4.7031069133942962</v>
      </c>
      <c r="AX10">
        <f t="shared" si="13"/>
        <v>5.1607016443937006</v>
      </c>
      <c r="AY10">
        <f t="shared" si="13"/>
        <v>4.7845315323459134</v>
      </c>
      <c r="AZ10">
        <f t="shared" si="13"/>
        <v>4.7828744327268824</v>
      </c>
      <c r="BA10">
        <f t="shared" si="13"/>
        <v>4.803144431111587</v>
      </c>
      <c r="BB10">
        <f t="shared" si="13"/>
        <v>4.9052821858184021</v>
      </c>
      <c r="BC10">
        <f t="shared" si="13"/>
        <v>4.7833782941405039</v>
      </c>
      <c r="BD10">
        <f t="shared" si="13"/>
        <v>4.7814082759641847</v>
      </c>
      <c r="BE10">
        <f t="shared" si="13"/>
        <v>4.7990546341464988</v>
      </c>
      <c r="BF10">
        <f t="shared" si="13"/>
        <v>5.0874617582760768</v>
      </c>
      <c r="BG10">
        <f t="shared" si="13"/>
        <v>4.8784059106326758</v>
      </c>
      <c r="BH10">
        <f t="shared" si="14"/>
        <v>4.8720618784766048</v>
      </c>
      <c r="BI10">
        <f t="shared" si="14"/>
        <v>4.9315726060465748</v>
      </c>
      <c r="BJ10">
        <f t="shared" si="14"/>
        <v>4.8947005492974904</v>
      </c>
      <c r="BK10">
        <f>$K$8*AM10</f>
        <v>3.3923179897826811E-2</v>
      </c>
      <c r="BM10">
        <f>$K$8*AQ10</f>
        <v>3.3131177937404048E-2</v>
      </c>
      <c r="BO10">
        <f>$K$8*AU10</f>
        <v>3.3588106962355778E-2</v>
      </c>
      <c r="BQ10">
        <f>$K$8*AY10</f>
        <v>3.4101270043642259E-2</v>
      </c>
      <c r="BS10">
        <f>$K$8*BC10</f>
        <v>3.4093050453657028E-2</v>
      </c>
      <c r="BU10">
        <f>$K$8*BG10</f>
        <v>3.4770350287443332E-2</v>
      </c>
      <c r="BV10">
        <v>0.8</v>
      </c>
      <c r="BW10">
        <f t="shared" si="5"/>
        <v>373.2963080000178</v>
      </c>
      <c r="BX10" s="37">
        <f t="shared" si="7"/>
        <v>-3.4877199999999997E-2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</row>
    <row r="11" spans="1:103" ht="15" x14ac:dyDescent="0.15">
      <c r="A11" s="3" t="s">
        <v>59</v>
      </c>
      <c r="B11" s="33"/>
      <c r="C11" s="34"/>
      <c r="D11" s="36"/>
      <c r="E11" s="34"/>
      <c r="F11" s="36"/>
      <c r="G11" s="34"/>
      <c r="J11" s="3" t="s">
        <v>59</v>
      </c>
      <c r="K11" s="47">
        <v>1.3927E-3</v>
      </c>
      <c r="M11" s="38" t="s">
        <v>56</v>
      </c>
      <c r="N11" s="20"/>
      <c r="O11" s="37">
        <f t="shared" si="11"/>
        <v>-3.0774322790739623E-2</v>
      </c>
      <c r="P11" s="20"/>
      <c r="Q11" s="20"/>
      <c r="R11" s="20"/>
      <c r="S11" s="35"/>
      <c r="T11" s="35"/>
      <c r="U11" s="35"/>
      <c r="V11" s="2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7"/>
      <c r="AI11" s="1"/>
      <c r="AJ11" s="1"/>
      <c r="AK11" s="1"/>
      <c r="AL11" s="27"/>
      <c r="AM11">
        <f>AM5^2</f>
        <v>5.4599252698069023</v>
      </c>
      <c r="AN11">
        <f t="shared" ref="AN11:BJ11" si="16">AN5^2</f>
        <v>5.6148205916382699</v>
      </c>
      <c r="AO11">
        <f t="shared" si="16"/>
        <v>3.5766712891000458</v>
      </c>
      <c r="AP11">
        <f t="shared" si="16"/>
        <v>2.422157567509049</v>
      </c>
      <c r="AQ11">
        <f t="shared" si="16"/>
        <v>5.5724466474473315</v>
      </c>
      <c r="AR11">
        <f t="shared" si="16"/>
        <v>5.735890464221435</v>
      </c>
      <c r="AS11">
        <f t="shared" si="16"/>
        <v>3.3540651472038805</v>
      </c>
      <c r="AT11" t="e">
        <f t="shared" si="16"/>
        <v>#NUM!</v>
      </c>
      <c r="AU11">
        <f t="shared" si="16"/>
        <v>5.5702678206575573</v>
      </c>
      <c r="AV11">
        <f t="shared" si="16"/>
        <v>5.6882545778522298</v>
      </c>
      <c r="AW11">
        <f t="shared" si="16"/>
        <v>3.883368074849483</v>
      </c>
      <c r="AX11">
        <f t="shared" si="16"/>
        <v>2.117860735350181</v>
      </c>
      <c r="AY11">
        <f t="shared" si="16"/>
        <v>5.4907528559202774</v>
      </c>
      <c r="AZ11">
        <f t="shared" si="16"/>
        <v>5.6299688409090853</v>
      </c>
      <c r="BA11">
        <f t="shared" si="16"/>
        <v>3.6503228774061478</v>
      </c>
      <c r="BB11">
        <f t="shared" si="16"/>
        <v>2.5902903939802346</v>
      </c>
      <c r="BC11">
        <f t="shared" si="16"/>
        <v>5.2198550388574523</v>
      </c>
      <c r="BD11">
        <f t="shared" si="16"/>
        <v>5.4216689362143837</v>
      </c>
      <c r="BE11">
        <f t="shared" si="16"/>
        <v>3.1072067529517562</v>
      </c>
      <c r="BF11">
        <f t="shared" si="16"/>
        <v>2.5534939178020388</v>
      </c>
      <c r="BG11">
        <f t="shared" si="16"/>
        <v>5.3787721136003626</v>
      </c>
      <c r="BH11">
        <f t="shared" si="16"/>
        <v>5.5408839879155902</v>
      </c>
      <c r="BI11">
        <f t="shared" si="16"/>
        <v>3.8395517219180078</v>
      </c>
      <c r="BJ11">
        <f t="shared" si="16"/>
        <v>2.4191779178038471</v>
      </c>
      <c r="BK11">
        <f>$K$9*AM11</f>
        <v>-3.0774322790739623E-2</v>
      </c>
      <c r="BM11">
        <f>$K$9*AQ11</f>
        <v>-3.1408538283672141E-2</v>
      </c>
      <c r="BO11">
        <f>$K$9*AU11</f>
        <v>-3.1396257544354253E-2</v>
      </c>
      <c r="BQ11">
        <f>$K$9*AY11</f>
        <v>-3.094807939710905E-2</v>
      </c>
      <c r="BS11">
        <f>$K$9*BC11</f>
        <v>-2.9421190941016143E-2</v>
      </c>
      <c r="BU11">
        <f>$K$9*BG11</f>
        <v>-3.0316911141097084E-2</v>
      </c>
      <c r="BV11">
        <v>0.9</v>
      </c>
      <c r="BW11">
        <f t="shared" si="5"/>
        <v>371.76391416757633</v>
      </c>
      <c r="BX11" s="37">
        <f t="shared" si="7"/>
        <v>-3.4973149999999995E-2</v>
      </c>
      <c r="BY11" s="26"/>
      <c r="BZ11" s="26"/>
      <c r="CA11" s="26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</row>
    <row r="12" spans="1:103" ht="15" x14ac:dyDescent="0.15">
      <c r="A12" s="3" t="s">
        <v>46</v>
      </c>
      <c r="B12" s="33"/>
      <c r="C12" s="34"/>
      <c r="D12" s="36"/>
      <c r="E12" s="34"/>
      <c r="F12" s="36"/>
      <c r="G12" s="34"/>
      <c r="J12" s="3" t="s">
        <v>46</v>
      </c>
      <c r="K12" s="47">
        <v>1.58879E-2</v>
      </c>
      <c r="M12" s="38" t="s">
        <v>48</v>
      </c>
      <c r="N12" s="20"/>
      <c r="O12" s="37">
        <f t="shared" si="11"/>
        <v>-0.24811306689698268</v>
      </c>
      <c r="P12" s="20"/>
      <c r="Q12" s="20"/>
      <c r="R12" s="20"/>
      <c r="S12" s="35"/>
      <c r="T12" s="35"/>
      <c r="U12" s="35"/>
      <c r="V12" s="2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7"/>
      <c r="AI12" s="1"/>
      <c r="AJ12" s="1"/>
      <c r="AK12" s="1"/>
      <c r="AL12" s="27"/>
      <c r="AM12">
        <f>AM8^2</f>
        <v>26.678537531530054</v>
      </c>
      <c r="AN12">
        <f t="shared" ref="AN12:BJ14" si="17">AN8^2</f>
        <v>26.691548504708646</v>
      </c>
      <c r="AO12">
        <f t="shared" si="17"/>
        <v>26.544779804732748</v>
      </c>
      <c r="AP12">
        <f t="shared" si="17"/>
        <v>25.042601511394484</v>
      </c>
      <c r="AQ12">
        <f t="shared" si="17"/>
        <v>26.065819868344303</v>
      </c>
      <c r="AR12">
        <f t="shared" si="17"/>
        <v>26.067373813053354</v>
      </c>
      <c r="AS12">
        <f t="shared" si="17"/>
        <v>26.04753590744544</v>
      </c>
      <c r="AT12" t="e">
        <f t="shared" si="17"/>
        <v>#NUM!</v>
      </c>
      <c r="AU12">
        <f t="shared" si="17"/>
        <v>27.107822074376042</v>
      </c>
      <c r="AV12">
        <f t="shared" si="17"/>
        <v>27.07251527824155</v>
      </c>
      <c r="AW12">
        <f t="shared" si="17"/>
        <v>27.566192841356742</v>
      </c>
      <c r="AX12">
        <f t="shared" si="17"/>
        <v>25.574886948806473</v>
      </c>
      <c r="AY12">
        <f t="shared" si="17"/>
        <v>26.86192660053965</v>
      </c>
      <c r="AZ12">
        <f t="shared" si="17"/>
        <v>26.873503473388858</v>
      </c>
      <c r="BA12">
        <f t="shared" si="17"/>
        <v>26.733699097046568</v>
      </c>
      <c r="BB12">
        <f t="shared" si="17"/>
        <v>25.247701789125554</v>
      </c>
      <c r="BC12">
        <f t="shared" si="17"/>
        <v>26.590190702585144</v>
      </c>
      <c r="BD12">
        <f t="shared" si="17"/>
        <v>26.639815776382608</v>
      </c>
      <c r="BE12">
        <f t="shared" si="17"/>
        <v>26.134402198504691</v>
      </c>
      <c r="BF12">
        <f t="shared" si="17"/>
        <v>25.278922431074189</v>
      </c>
      <c r="BG12">
        <f t="shared" si="17"/>
        <v>26.63462388538797</v>
      </c>
      <c r="BH12">
        <f t="shared" si="17"/>
        <v>26.687486206131108</v>
      </c>
      <c r="BI12">
        <f t="shared" si="17"/>
        <v>26.182792402498503</v>
      </c>
      <c r="BJ12">
        <f t="shared" si="17"/>
        <v>24.011971690529844</v>
      </c>
      <c r="BK12">
        <f>$K$10*AM12</f>
        <v>-0.24811306689698268</v>
      </c>
      <c r="BM12">
        <f>$K$10*AQ12</f>
        <v>-0.24241473135758887</v>
      </c>
      <c r="BO12">
        <f>$K$10*AU12</f>
        <v>-0.25210545607390461</v>
      </c>
      <c r="BQ12">
        <f>$K$10*AY12</f>
        <v>-0.24981860357767882</v>
      </c>
      <c r="BS12">
        <f>$K$10*BC12</f>
        <v>-0.24729143255311212</v>
      </c>
      <c r="BU12">
        <f>$K$10*BG12</f>
        <v>-0.24770466559649668</v>
      </c>
      <c r="BV12">
        <v>1</v>
      </c>
      <c r="BW12">
        <f t="shared" si="5"/>
        <v>370.3947239314416</v>
      </c>
      <c r="BX12" s="37">
        <f t="shared" si="7"/>
        <v>-3.5069099999999999E-2</v>
      </c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</row>
    <row r="13" spans="1:103" ht="15" x14ac:dyDescent="0.15">
      <c r="A13" s="3" t="s">
        <v>77</v>
      </c>
      <c r="B13" s="33"/>
      <c r="C13" s="34"/>
      <c r="D13" s="36"/>
      <c r="E13" s="34"/>
      <c r="F13" s="36"/>
      <c r="G13" s="34"/>
      <c r="J13" s="3" t="s">
        <v>77</v>
      </c>
      <c r="K13" s="47">
        <v>4.7957E-3</v>
      </c>
      <c r="M13" s="38" t="s">
        <v>59</v>
      </c>
      <c r="N13" s="20"/>
      <c r="O13" s="37">
        <f t="shared" si="11"/>
        <v>3.2947677879002615E-2</v>
      </c>
      <c r="P13" s="20"/>
      <c r="Q13" s="20"/>
      <c r="R13" s="20"/>
      <c r="S13" s="35"/>
      <c r="T13" s="35"/>
      <c r="U13" s="35"/>
      <c r="V13" s="2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7"/>
      <c r="AI13" s="1"/>
      <c r="AJ13" s="1"/>
      <c r="AK13" s="1"/>
      <c r="AL13" s="27"/>
      <c r="AM13">
        <f t="shared" ref="AM13:AM14" si="18">AM9^2</f>
        <v>23.657412133986224</v>
      </c>
      <c r="AN13">
        <f>AN9^2</f>
        <v>23.629216303988606</v>
      </c>
      <c r="AO13">
        <f>AO9^2</f>
        <v>23.953409668710581</v>
      </c>
      <c r="AP13">
        <f>AP9^2</f>
        <v>24.65308530660133</v>
      </c>
      <c r="AQ13">
        <f t="shared" si="17"/>
        <v>21.81853895315745</v>
      </c>
      <c r="AR13">
        <f t="shared" si="17"/>
        <v>21.83832478984111</v>
      </c>
      <c r="AS13">
        <f t="shared" si="17"/>
        <v>21.583524571173889</v>
      </c>
      <c r="AT13" t="e">
        <f t="shared" si="17"/>
        <v>#NUM!</v>
      </c>
      <c r="AU13">
        <f t="shared" si="17"/>
        <v>23.400626016613764</v>
      </c>
      <c r="AV13">
        <f t="shared" si="17"/>
        <v>23.439594883544878</v>
      </c>
      <c r="AW13">
        <f t="shared" si="17"/>
        <v>22.836237632158557</v>
      </c>
      <c r="AX13">
        <f t="shared" si="17"/>
        <v>28.957503716131189</v>
      </c>
      <c r="AY13">
        <f t="shared" si="17"/>
        <v>24.107338756090442</v>
      </c>
      <c r="AZ13">
        <f t="shared" si="17"/>
        <v>24.114822882910442</v>
      </c>
      <c r="BA13">
        <f t="shared" si="17"/>
        <v>24.017034408765792</v>
      </c>
      <c r="BB13">
        <f t="shared" si="17"/>
        <v>24.331341451250196</v>
      </c>
      <c r="BC13">
        <f t="shared" si="17"/>
        <v>24.48577327989997</v>
      </c>
      <c r="BD13">
        <f t="shared" si="17"/>
        <v>24.408176196971819</v>
      </c>
      <c r="BE13">
        <f t="shared" si="17"/>
        <v>25.190104295629762</v>
      </c>
      <c r="BF13">
        <f t="shared" si="17"/>
        <v>21.676832931151225</v>
      </c>
      <c r="BG13">
        <f t="shared" si="17"/>
        <v>24.48646142044251</v>
      </c>
      <c r="BH13">
        <f t="shared" si="17"/>
        <v>24.374516912617491</v>
      </c>
      <c r="BI13">
        <f t="shared" si="17"/>
        <v>25.426332576842398</v>
      </c>
      <c r="BJ13">
        <f t="shared" si="17"/>
        <v>22.273184972570963</v>
      </c>
      <c r="BK13">
        <f>$K$11*AM13</f>
        <v>3.2947677879002615E-2</v>
      </c>
      <c r="BM13">
        <f>$K$11*AQ13</f>
        <v>3.038667920006238E-2</v>
      </c>
      <c r="BO13">
        <f>$K$11*AU13</f>
        <v>3.2590051853337985E-2</v>
      </c>
      <c r="BQ13">
        <f>$K$11*AY13</f>
        <v>3.3574290685607161E-2</v>
      </c>
      <c r="BS13">
        <f>$K$11*BC13</f>
        <v>3.4101336446916687E-2</v>
      </c>
      <c r="BU13">
        <f>$K$11*BG13</f>
        <v>3.4102294820250283E-2</v>
      </c>
      <c r="BV13">
        <v>2</v>
      </c>
      <c r="BW13">
        <f t="shared" si="5"/>
        <v>361.39328062340769</v>
      </c>
      <c r="BX13" s="37">
        <f t="shared" si="7"/>
        <v>-3.6028599999999994E-2</v>
      </c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</row>
    <row r="14" spans="1:103" ht="15" x14ac:dyDescent="0.15">
      <c r="A14" s="3" t="s">
        <v>78</v>
      </c>
      <c r="B14" s="33"/>
      <c r="C14" s="34"/>
      <c r="D14" s="36"/>
      <c r="E14" s="34"/>
      <c r="F14" s="36"/>
      <c r="G14" s="34"/>
      <c r="J14" s="3" t="s">
        <v>78</v>
      </c>
      <c r="K14" s="47">
        <v>-2.0598999999999999E-3</v>
      </c>
      <c r="M14" s="38" t="s">
        <v>46</v>
      </c>
      <c r="N14" s="20"/>
      <c r="O14" s="37">
        <f t="shared" si="11"/>
        <v>0.35991284221398656</v>
      </c>
      <c r="P14" s="20"/>
      <c r="Q14" s="20"/>
      <c r="R14" s="20"/>
      <c r="S14" s="35"/>
      <c r="T14" s="35"/>
      <c r="U14" s="35"/>
      <c r="V14" s="27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7"/>
      <c r="AI14" s="1"/>
      <c r="AJ14" s="1"/>
      <c r="AK14" s="1"/>
      <c r="AL14" s="27"/>
      <c r="AM14">
        <f t="shared" si="18"/>
        <v>22.653267090929987</v>
      </c>
      <c r="AN14">
        <f t="shared" ref="AN14:AP14" si="19">AN10^2</f>
        <v>22.642225081439594</v>
      </c>
      <c r="AO14">
        <f t="shared" si="19"/>
        <v>22.757951974590988</v>
      </c>
      <c r="AP14">
        <f t="shared" si="19"/>
        <v>25.187144114974224</v>
      </c>
      <c r="AQ14">
        <f t="shared" si="17"/>
        <v>21.607846622675027</v>
      </c>
      <c r="AR14">
        <f t="shared" si="17"/>
        <v>21.682832813478946</v>
      </c>
      <c r="AS14">
        <f t="shared" si="17"/>
        <v>20.688849736213964</v>
      </c>
      <c r="AT14" t="e">
        <f t="shared" si="17"/>
        <v>#NUM!</v>
      </c>
      <c r="AU14">
        <f t="shared" si="17"/>
        <v>22.207966295095837</v>
      </c>
      <c r="AV14">
        <f t="shared" si="17"/>
        <v>22.212113716458095</v>
      </c>
      <c r="AW14">
        <f t="shared" si="17"/>
        <v>22.119214638817223</v>
      </c>
      <c r="AX14">
        <f t="shared" si="17"/>
        <v>26.632841462447846</v>
      </c>
      <c r="AY14">
        <f t="shared" si="17"/>
        <v>22.891741984012334</v>
      </c>
      <c r="AZ14">
        <f t="shared" si="17"/>
        <v>22.875887839232497</v>
      </c>
      <c r="BA14">
        <f t="shared" si="17"/>
        <v>23.070196426118251</v>
      </c>
      <c r="BB14">
        <f t="shared" si="17"/>
        <v>24.061793322507363</v>
      </c>
      <c r="BC14">
        <f t="shared" si="17"/>
        <v>22.880707904854518</v>
      </c>
      <c r="BD14">
        <f t="shared" si="17"/>
        <v>22.861865101458797</v>
      </c>
      <c r="BE14">
        <f t="shared" si="17"/>
        <v>23.030925381522984</v>
      </c>
      <c r="BF14">
        <f t="shared" si="17"/>
        <v>25.88226714192151</v>
      </c>
      <c r="BG14">
        <f t="shared" si="17"/>
        <v>23.798844228895828</v>
      </c>
      <c r="BH14">
        <f t="shared" si="17"/>
        <v>23.736986947704981</v>
      </c>
      <c r="BI14">
        <f t="shared" si="17"/>
        <v>24.320408368709003</v>
      </c>
      <c r="BJ14">
        <f t="shared" si="17"/>
        <v>23.958093467293153</v>
      </c>
      <c r="BK14">
        <f>$K$12*AM14</f>
        <v>0.35991284221398656</v>
      </c>
      <c r="BM14">
        <f>$K$12*AQ14</f>
        <v>0.34330330635639855</v>
      </c>
      <c r="BO14">
        <f>$K$12*AU14</f>
        <v>0.35283794769985316</v>
      </c>
      <c r="BQ14">
        <f>$K$12*AY14</f>
        <v>0.36370170746778957</v>
      </c>
      <c r="BS14">
        <f>$K$12*BC14</f>
        <v>0.36352639912153811</v>
      </c>
      <c r="BU14">
        <f>$K$12*BG14</f>
        <v>0.37811365722427404</v>
      </c>
      <c r="BV14">
        <v>3</v>
      </c>
      <c r="BW14">
        <f t="shared" si="5"/>
        <v>356.08769425829195</v>
      </c>
      <c r="BX14" s="37">
        <f t="shared" si="7"/>
        <v>-3.6988099999999996E-2</v>
      </c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</row>
    <row r="15" spans="1:103" ht="15" x14ac:dyDescent="0.15">
      <c r="A15" s="3" t="s">
        <v>54</v>
      </c>
      <c r="B15" s="33"/>
      <c r="C15" s="34"/>
      <c r="D15" s="36"/>
      <c r="E15" s="34"/>
      <c r="F15" s="36"/>
      <c r="G15" s="34"/>
      <c r="J15" s="3" t="s">
        <v>54</v>
      </c>
      <c r="K15" s="47">
        <v>-1.3213600000000001E-2</v>
      </c>
      <c r="M15" s="38" t="s">
        <v>77</v>
      </c>
      <c r="N15" s="20"/>
      <c r="O15" s="37">
        <f t="shared" si="11"/>
        <v>5.7879712621798016E-2</v>
      </c>
      <c r="P15" s="20"/>
      <c r="Q15" s="20"/>
      <c r="R15" s="20"/>
      <c r="S15" s="35"/>
      <c r="T15" s="35"/>
      <c r="U15" s="35"/>
      <c r="V15" s="27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7"/>
      <c r="AI15" s="1"/>
      <c r="AJ15" s="1"/>
      <c r="AK15" s="1"/>
      <c r="AL15" s="27"/>
      <c r="AM15">
        <f>$AM$5*AM8</f>
        <v>12.069085351835605</v>
      </c>
      <c r="AN15">
        <f t="shared" ref="AN15:BJ15" si="20">AN5*AN8</f>
        <v>12.242069112978809</v>
      </c>
      <c r="AO15">
        <f t="shared" si="20"/>
        <v>9.7438160801130849</v>
      </c>
      <c r="AP15">
        <f t="shared" si="20"/>
        <v>7.7882685342082096</v>
      </c>
      <c r="AQ15">
        <f t="shared" si="20"/>
        <v>12.051986995442753</v>
      </c>
      <c r="AR15">
        <f t="shared" si="20"/>
        <v>12.227820774021358</v>
      </c>
      <c r="AS15">
        <f t="shared" si="20"/>
        <v>9.3469317081973138</v>
      </c>
      <c r="AT15" t="e">
        <f t="shared" si="20"/>
        <v>#NUM!</v>
      </c>
      <c r="AU15">
        <f t="shared" si="20"/>
        <v>12.288117389942506</v>
      </c>
      <c r="AV15">
        <f t="shared" si="20"/>
        <v>12.409486651970417</v>
      </c>
      <c r="AW15">
        <f t="shared" si="20"/>
        <v>10.346481200160232</v>
      </c>
      <c r="AX15">
        <f t="shared" si="20"/>
        <v>7.3596228762007243</v>
      </c>
      <c r="AY15">
        <f t="shared" si="20"/>
        <v>12.144636684455982</v>
      </c>
      <c r="AZ15">
        <f t="shared" si="20"/>
        <v>12.300284029291412</v>
      </c>
      <c r="BA15">
        <f t="shared" si="20"/>
        <v>9.8785947083399055</v>
      </c>
      <c r="BB15">
        <f t="shared" si="20"/>
        <v>8.0869573644510773</v>
      </c>
      <c r="BC15">
        <f t="shared" si="20"/>
        <v>11.781211352109324</v>
      </c>
      <c r="BD15">
        <f t="shared" si="20"/>
        <v>12.017997406443698</v>
      </c>
      <c r="BE15">
        <f t="shared" si="20"/>
        <v>9.0113811924449738</v>
      </c>
      <c r="BF15">
        <f t="shared" si="20"/>
        <v>8.0342749938210023</v>
      </c>
      <c r="BG15">
        <f t="shared" si="20"/>
        <v>11.96919262987103</v>
      </c>
      <c r="BH15">
        <f t="shared" si="20"/>
        <v>12.160274051075907</v>
      </c>
      <c r="BI15">
        <f t="shared" si="20"/>
        <v>10.026474238416755</v>
      </c>
      <c r="BJ15">
        <f t="shared" si="20"/>
        <v>7.621629200942599</v>
      </c>
      <c r="BK15">
        <f>$K$13*AM15</f>
        <v>5.7879712621798016E-2</v>
      </c>
      <c r="BM15">
        <f>$K$13*AQ15</f>
        <v>5.7797714034044816E-2</v>
      </c>
      <c r="BO15">
        <f>$K$13*AU15</f>
        <v>5.8930124566947281E-2</v>
      </c>
      <c r="BQ15">
        <f>$K$13*AY15</f>
        <v>5.8242034147645554E-2</v>
      </c>
      <c r="BS15">
        <f>$K$13*BC15</f>
        <v>5.6499155281310685E-2</v>
      </c>
      <c r="BU15">
        <f>$K$13*BG15</f>
        <v>5.7400657095072499E-2</v>
      </c>
      <c r="BV15">
        <v>4.53</v>
      </c>
      <c r="BW15">
        <f t="shared" si="5"/>
        <v>350.60214913917548</v>
      </c>
      <c r="BX15" s="37">
        <f t="shared" si="7"/>
        <v>-3.8456134999999995E-2</v>
      </c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</row>
    <row r="16" spans="1:103" ht="15" x14ac:dyDescent="0.15">
      <c r="A16" s="3" t="s">
        <v>79</v>
      </c>
      <c r="B16" s="33"/>
      <c r="C16" s="34"/>
      <c r="D16" s="36"/>
      <c r="E16" s="34"/>
      <c r="F16" s="36"/>
      <c r="G16" s="34"/>
      <c r="J16" s="3" t="s">
        <v>79</v>
      </c>
      <c r="K16" s="47">
        <v>-1.29528E-2</v>
      </c>
      <c r="M16" s="38" t="s">
        <v>78</v>
      </c>
      <c r="N16" s="20"/>
      <c r="O16" s="37">
        <f t="shared" si="11"/>
        <v>-2.3411169253155915E-2</v>
      </c>
      <c r="P16" s="20"/>
      <c r="Q16" s="20"/>
      <c r="R16" s="20"/>
      <c r="S16" s="35"/>
      <c r="T16" s="35"/>
      <c r="U16" s="35"/>
      <c r="V16" s="27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7"/>
      <c r="AI16" s="1"/>
      <c r="AJ16" s="1"/>
      <c r="AK16" s="1"/>
      <c r="AL16" s="27"/>
      <c r="AM16">
        <f>$AM$5*AM9</f>
        <v>11.365196977113412</v>
      </c>
      <c r="AN16">
        <f t="shared" ref="AN16:BJ16" si="21">AN5*AN9</f>
        <v>11.518411794510126</v>
      </c>
      <c r="AO16">
        <f t="shared" si="21"/>
        <v>9.2559965772535033</v>
      </c>
      <c r="AP16">
        <f t="shared" si="21"/>
        <v>7.7274612349613605</v>
      </c>
      <c r="AQ16">
        <f t="shared" si="21"/>
        <v>11.026452024188073</v>
      </c>
      <c r="AR16">
        <f t="shared" si="21"/>
        <v>11.192061423912049</v>
      </c>
      <c r="AS16">
        <f t="shared" si="21"/>
        <v>8.5083810162681903</v>
      </c>
      <c r="AT16" t="e">
        <f t="shared" si="21"/>
        <v>#NUM!</v>
      </c>
      <c r="AU16">
        <f t="shared" si="21"/>
        <v>11.416994091422913</v>
      </c>
      <c r="AV16">
        <f t="shared" si="21"/>
        <v>11.546877625545612</v>
      </c>
      <c r="AW16">
        <f t="shared" si="21"/>
        <v>9.4170863949738131</v>
      </c>
      <c r="AX16">
        <f t="shared" si="21"/>
        <v>7.8312170263727978</v>
      </c>
      <c r="AY16">
        <f t="shared" si="21"/>
        <v>11.505104915803297</v>
      </c>
      <c r="AZ16">
        <f t="shared" si="21"/>
        <v>11.651853991310876</v>
      </c>
      <c r="BA16">
        <f t="shared" si="21"/>
        <v>9.3632222097827214</v>
      </c>
      <c r="BB16">
        <f t="shared" si="21"/>
        <v>7.9388437466564667</v>
      </c>
      <c r="BC16">
        <f t="shared" si="21"/>
        <v>11.305405213233492</v>
      </c>
      <c r="BD16">
        <f t="shared" si="21"/>
        <v>11.503610332272622</v>
      </c>
      <c r="BE16">
        <f t="shared" si="21"/>
        <v>8.8470821277379272</v>
      </c>
      <c r="BF16">
        <f t="shared" si="21"/>
        <v>7.4398696928713477</v>
      </c>
      <c r="BG16">
        <f t="shared" si="21"/>
        <v>11.476371196899624</v>
      </c>
      <c r="BH16">
        <f t="shared" si="21"/>
        <v>11.621375584426312</v>
      </c>
      <c r="BI16">
        <f t="shared" si="21"/>
        <v>9.880572808672337</v>
      </c>
      <c r="BJ16">
        <f t="shared" si="21"/>
        <v>7.3404902591587273</v>
      </c>
      <c r="BK16">
        <f>$K$14*AM16</f>
        <v>-2.3411169253155915E-2</v>
      </c>
      <c r="BM16">
        <f>$K$14*AQ16</f>
        <v>-2.2713388524625011E-2</v>
      </c>
      <c r="BO16">
        <f>$K$14*AU16</f>
        <v>-2.3517866128922055E-2</v>
      </c>
      <c r="BQ16">
        <f>$K$14*AY16</f>
        <v>-2.3699365616063211E-2</v>
      </c>
      <c r="BS16">
        <f>$K$14*BC16</f>
        <v>-2.3288004198739668E-2</v>
      </c>
      <c r="BU16">
        <f>$K$14*BG16</f>
        <v>-2.3640177028493536E-2</v>
      </c>
      <c r="BV16">
        <v>5</v>
      </c>
      <c r="BW16">
        <f t="shared" si="5"/>
        <v>349.26605779097849</v>
      </c>
      <c r="BX16" s="37">
        <f t="shared" si="7"/>
        <v>-3.89071E-2</v>
      </c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</row>
    <row r="17" spans="1:102" ht="15" x14ac:dyDescent="0.15">
      <c r="A17" s="3" t="s">
        <v>80</v>
      </c>
      <c r="B17" s="33"/>
      <c r="C17" s="34"/>
      <c r="D17" s="36"/>
      <c r="E17" s="34"/>
      <c r="F17" s="36"/>
      <c r="G17" s="34"/>
      <c r="J17" s="3" t="s">
        <v>80</v>
      </c>
      <c r="K17" s="47">
        <v>-2.0144599999999999E-2</v>
      </c>
      <c r="M17" s="38" t="s">
        <v>54</v>
      </c>
      <c r="N17" s="20"/>
      <c r="O17" s="37">
        <f t="shared" si="11"/>
        <v>-0.14695349785474965</v>
      </c>
      <c r="P17" s="20"/>
      <c r="Q17" s="20"/>
      <c r="R17" s="20"/>
      <c r="S17" s="35"/>
      <c r="T17" s="35"/>
      <c r="U17" s="35"/>
      <c r="V17" s="27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7"/>
      <c r="AI17" s="1"/>
      <c r="AJ17" s="1"/>
      <c r="AK17" s="1"/>
      <c r="AL17" s="27"/>
      <c r="AM17">
        <f>$AM$5*AM10</f>
        <v>11.121382352632866</v>
      </c>
      <c r="AN17">
        <f t="shared" ref="AN17:BJ17" si="22">AN5*AN10</f>
        <v>11.275284104082502</v>
      </c>
      <c r="AO17">
        <f t="shared" si="22"/>
        <v>9.0220681346483556</v>
      </c>
      <c r="AP17">
        <f t="shared" si="22"/>
        <v>7.8107126257484225</v>
      </c>
      <c r="AQ17">
        <f t="shared" si="22"/>
        <v>10.973084000001165</v>
      </c>
      <c r="AR17">
        <f t="shared" si="22"/>
        <v>11.152145711572349</v>
      </c>
      <c r="AS17">
        <f t="shared" si="22"/>
        <v>8.3301710568255114</v>
      </c>
      <c r="AT17" t="e">
        <f t="shared" si="22"/>
        <v>#NUM!</v>
      </c>
      <c r="AU17">
        <f t="shared" si="22"/>
        <v>11.122244378533496</v>
      </c>
      <c r="AV17">
        <f t="shared" si="22"/>
        <v>11.240469631266171</v>
      </c>
      <c r="AW17">
        <f t="shared" si="22"/>
        <v>9.2680662475581244</v>
      </c>
      <c r="AX17">
        <f t="shared" si="22"/>
        <v>7.5103028703324997</v>
      </c>
      <c r="AY17">
        <f t="shared" si="22"/>
        <v>11.211284390100264</v>
      </c>
      <c r="AZ17">
        <f t="shared" si="22"/>
        <v>11.348591795593409</v>
      </c>
      <c r="BA17">
        <f t="shared" si="22"/>
        <v>9.1768004119362327</v>
      </c>
      <c r="BB17">
        <f t="shared" si="22"/>
        <v>7.8947471210437499</v>
      </c>
      <c r="BC17">
        <f t="shared" si="22"/>
        <v>10.928585381913818</v>
      </c>
      <c r="BD17">
        <f t="shared" si="22"/>
        <v>11.133259354048249</v>
      </c>
      <c r="BE17">
        <f t="shared" si="22"/>
        <v>8.459423554368005</v>
      </c>
      <c r="BF17">
        <f t="shared" si="22"/>
        <v>8.1295886566187434</v>
      </c>
      <c r="BG17">
        <f t="shared" si="22"/>
        <v>11.314086780394774</v>
      </c>
      <c r="BH17">
        <f t="shared" si="22"/>
        <v>11.468386586608419</v>
      </c>
      <c r="BI17">
        <f t="shared" si="22"/>
        <v>9.6633051193587889</v>
      </c>
      <c r="BJ17">
        <f t="shared" si="22"/>
        <v>7.6130736676296653</v>
      </c>
      <c r="BK17">
        <f>$K$15*AM17</f>
        <v>-0.14695349785474965</v>
      </c>
      <c r="BM17">
        <f>$K$15*AQ17</f>
        <v>-0.14499394274241539</v>
      </c>
      <c r="BO17">
        <f>$K$15*AU17</f>
        <v>-0.14696488832019022</v>
      </c>
      <c r="BQ17">
        <f>$K$15*AY17</f>
        <v>-0.14814142741702885</v>
      </c>
      <c r="BS17">
        <f>$K$15*BC17</f>
        <v>-0.14440595580245644</v>
      </c>
      <c r="BU17">
        <f>$K$15*BG17</f>
        <v>-0.1494998170814244</v>
      </c>
      <c r="BV17">
        <v>6</v>
      </c>
      <c r="BW17">
        <f t="shared" si="5"/>
        <v>346.76785823689357</v>
      </c>
      <c r="BX17" s="37">
        <f t="shared" si="7"/>
        <v>-3.9866599999999995E-2</v>
      </c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</row>
    <row r="18" spans="1:102" ht="15" x14ac:dyDescent="0.15">
      <c r="A18" s="3" t="s">
        <v>81</v>
      </c>
      <c r="B18" s="33"/>
      <c r="C18" s="34"/>
      <c r="D18" s="36"/>
      <c r="E18" s="34"/>
      <c r="F18" s="36"/>
      <c r="G18" s="34"/>
      <c r="J18" s="3" t="s">
        <v>81</v>
      </c>
      <c r="K18" s="47">
        <v>1.2224E-3</v>
      </c>
      <c r="M18" s="38" t="s">
        <v>79</v>
      </c>
      <c r="N18" s="20"/>
      <c r="O18" s="37">
        <f t="shared" si="11"/>
        <v>-0.32540804595650641</v>
      </c>
      <c r="P18" s="20"/>
      <c r="Q18" s="20"/>
      <c r="R18" s="20"/>
      <c r="S18" s="35"/>
      <c r="T18" s="35"/>
      <c r="U18" s="35"/>
      <c r="V18" s="27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7"/>
      <c r="AI18" s="1"/>
      <c r="AJ18" s="1"/>
      <c r="AK18" s="1"/>
      <c r="AL18" s="27"/>
      <c r="AM18">
        <f>$AM$8*AM9</f>
        <v>25.122602522736891</v>
      </c>
      <c r="AN18">
        <f t="shared" ref="AN18:BJ18" si="23">AN8*AN9</f>
        <v>25.113748686848091</v>
      </c>
      <c r="AO18">
        <f t="shared" si="23"/>
        <v>25.215828069458251</v>
      </c>
      <c r="AP18">
        <f t="shared" si="23"/>
        <v>24.847080137505728</v>
      </c>
      <c r="AQ18">
        <f t="shared" si="23"/>
        <v>23.84781134912501</v>
      </c>
      <c r="AR18">
        <f t="shared" si="23"/>
        <v>23.859333095198995</v>
      </c>
      <c r="AS18">
        <f t="shared" si="23"/>
        <v>23.710707102001045</v>
      </c>
      <c r="AT18" t="e">
        <f t="shared" si="23"/>
        <v>#NUM!</v>
      </c>
      <c r="AU18">
        <f t="shared" si="23"/>
        <v>25.186107410383624</v>
      </c>
      <c r="AV18">
        <f t="shared" si="23"/>
        <v>25.19064887216209</v>
      </c>
      <c r="AW18">
        <f t="shared" si="23"/>
        <v>25.090000604606026</v>
      </c>
      <c r="AX18">
        <f t="shared" si="23"/>
        <v>27.213689273226048</v>
      </c>
      <c r="AY18">
        <f t="shared" si="23"/>
        <v>25.447388160682546</v>
      </c>
      <c r="AZ18">
        <f t="shared" si="23"/>
        <v>25.456821806817342</v>
      </c>
      <c r="BA18">
        <f t="shared" si="23"/>
        <v>25.33898520239827</v>
      </c>
      <c r="BB18">
        <f t="shared" si="23"/>
        <v>24.785287028609417</v>
      </c>
      <c r="BC18">
        <f t="shared" si="23"/>
        <v>25.516296381191452</v>
      </c>
      <c r="BD18">
        <f t="shared" si="23"/>
        <v>25.499594454124487</v>
      </c>
      <c r="BE18">
        <f t="shared" si="23"/>
        <v>25.657909444930795</v>
      </c>
      <c r="BF18">
        <f t="shared" si="23"/>
        <v>23.408694500504005</v>
      </c>
      <c r="BG18">
        <f t="shared" si="23"/>
        <v>25.537965663254173</v>
      </c>
      <c r="BH18">
        <f t="shared" si="23"/>
        <v>25.504795311599519</v>
      </c>
      <c r="BI18">
        <f t="shared" si="23"/>
        <v>25.801790391683081</v>
      </c>
      <c r="BJ18">
        <f t="shared" si="23"/>
        <v>23.126242388665492</v>
      </c>
      <c r="BK18">
        <f>$K$16*AM18</f>
        <v>-0.32540804595650641</v>
      </c>
      <c r="BM18">
        <f>$K$16*AQ18</f>
        <v>-0.30889593084294642</v>
      </c>
      <c r="BO18">
        <f>$K$16*AU18</f>
        <v>-0.32623061206521703</v>
      </c>
      <c r="BQ18">
        <f>$K$16*AY18</f>
        <v>-0.32961492936768888</v>
      </c>
      <c r="BS18">
        <f>$K$16*BC18</f>
        <v>-0.33050748376629663</v>
      </c>
      <c r="BU18">
        <f>$K$16*BG18</f>
        <v>-0.33078816164299868</v>
      </c>
      <c r="BV18">
        <v>7</v>
      </c>
      <c r="BW18">
        <f t="shared" si="5"/>
        <v>344.61851155146934</v>
      </c>
      <c r="BX18" s="37">
        <f t="shared" si="7"/>
        <v>-4.0826099999999997E-2</v>
      </c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</row>
    <row r="19" spans="1:102" ht="15" x14ac:dyDescent="0.15">
      <c r="A19" s="3" t="s">
        <v>15</v>
      </c>
      <c r="B19" s="33"/>
      <c r="C19" s="34"/>
      <c r="D19" s="36"/>
      <c r="E19" s="34"/>
      <c r="F19" s="36"/>
      <c r="G19" s="34"/>
      <c r="J19" s="3" t="s">
        <v>15</v>
      </c>
      <c r="K19" s="47">
        <v>-9.3618E-3</v>
      </c>
      <c r="M19" s="38" t="s">
        <v>80</v>
      </c>
      <c r="N19" s="20"/>
      <c r="O19" s="37">
        <f t="shared" si="11"/>
        <v>-0.4952278732158184</v>
      </c>
      <c r="P19" s="20"/>
      <c r="Q19" s="20"/>
      <c r="R19" s="20"/>
      <c r="S19" s="35"/>
      <c r="T19" s="35"/>
      <c r="U19" s="35"/>
      <c r="V19" s="27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7"/>
      <c r="AI19" s="1"/>
      <c r="AJ19" s="1"/>
      <c r="AK19" s="1"/>
      <c r="AL19" s="27"/>
      <c r="AM19">
        <f>$AM$8*AM10</f>
        <v>24.5836538435024</v>
      </c>
      <c r="AN19">
        <f t="shared" ref="AN19:BJ19" si="24">AN8*AN10</f>
        <v>24.58365410218293</v>
      </c>
      <c r="AO19">
        <f t="shared" si="24"/>
        <v>24.578543975837963</v>
      </c>
      <c r="AP19">
        <f t="shared" si="24"/>
        <v>25.114768827949902</v>
      </c>
      <c r="AQ19">
        <f t="shared" si="24"/>
        <v>23.73238795000324</v>
      </c>
      <c r="AR19">
        <f t="shared" si="24"/>
        <v>23.774240435288256</v>
      </c>
      <c r="AS19">
        <f t="shared" si="24"/>
        <v>23.214080993823043</v>
      </c>
      <c r="AT19" t="e">
        <f t="shared" si="24"/>
        <v>#NUM!</v>
      </c>
      <c r="AU19">
        <f t="shared" si="24"/>
        <v>24.535883904216657</v>
      </c>
      <c r="AV19">
        <f t="shared" si="24"/>
        <v>24.522189705465752</v>
      </c>
      <c r="AW19">
        <f t="shared" si="24"/>
        <v>24.692965318750126</v>
      </c>
      <c r="AX19">
        <f t="shared" si="24"/>
        <v>26.098503971062964</v>
      </c>
      <c r="AY19">
        <f t="shared" si="24"/>
        <v>24.79750578048186</v>
      </c>
      <c r="AZ19">
        <f t="shared" si="24"/>
        <v>24.794258434251837</v>
      </c>
      <c r="BA19">
        <f t="shared" si="24"/>
        <v>24.834485888892576</v>
      </c>
      <c r="BB19">
        <f t="shared" si="24"/>
        <v>24.647616158935907</v>
      </c>
      <c r="BC19">
        <f t="shared" si="24"/>
        <v>24.665814128064554</v>
      </c>
      <c r="BD19">
        <f t="shared" si="24"/>
        <v>24.678652204027941</v>
      </c>
      <c r="BE19">
        <f t="shared" si="24"/>
        <v>24.533639496097429</v>
      </c>
      <c r="BF19">
        <f t="shared" si="24"/>
        <v>25.578815911237452</v>
      </c>
      <c r="BG19">
        <f t="shared" si="24"/>
        <v>25.176839852204971</v>
      </c>
      <c r="BH19">
        <f t="shared" si="24"/>
        <v>25.169038752840581</v>
      </c>
      <c r="BI19">
        <f t="shared" si="24"/>
        <v>25.234424967926159</v>
      </c>
      <c r="BJ19">
        <f t="shared" si="24"/>
        <v>23.985017450394135</v>
      </c>
      <c r="BK19">
        <f>$K$17*AM19</f>
        <v>-0.4952278732158184</v>
      </c>
      <c r="BM19">
        <f>$K$17*AQ19</f>
        <v>-0.4780794622976352</v>
      </c>
      <c r="BO19">
        <f>$K$17*AU19</f>
        <v>-0.49426556689688284</v>
      </c>
      <c r="BQ19">
        <f>$K$17*AY19</f>
        <v>-0.49953583494549486</v>
      </c>
      <c r="BS19">
        <f>$K$17*BC19</f>
        <v>-0.49688295928420917</v>
      </c>
      <c r="BU19">
        <f>$K$17*BG19</f>
        <v>-0.5071773680867282</v>
      </c>
      <c r="BV19">
        <v>8</v>
      </c>
      <c r="BW19">
        <f t="shared" si="5"/>
        <v>342.72344502351694</v>
      </c>
      <c r="BX19" s="37">
        <f t="shared" si="7"/>
        <v>-4.1785599999999999E-2</v>
      </c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</row>
    <row r="20" spans="1:102" ht="15" x14ac:dyDescent="0.15">
      <c r="A20" s="3" t="s">
        <v>16</v>
      </c>
      <c r="B20" s="33"/>
      <c r="C20" s="34"/>
      <c r="D20" s="36"/>
      <c r="E20" s="34"/>
      <c r="F20" s="36"/>
      <c r="G20" s="34"/>
      <c r="J20" s="3" t="s">
        <v>16</v>
      </c>
      <c r="K20" s="47">
        <v>1.607E-4</v>
      </c>
      <c r="M20" s="38" t="s">
        <v>81</v>
      </c>
      <c r="N20" s="20"/>
      <c r="O20" s="37">
        <f t="shared" si="11"/>
        <v>2.8298432631214634E-2</v>
      </c>
      <c r="P20" s="20"/>
      <c r="Q20" s="20"/>
      <c r="R20" s="20"/>
      <c r="S20" s="7"/>
      <c r="T20" s="7"/>
      <c r="U20" s="7"/>
      <c r="V20" s="6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5"/>
      <c r="AJ20" s="5"/>
      <c r="AK20" s="5"/>
      <c r="AL20" s="3"/>
      <c r="AM20">
        <f>AM9*AM10</f>
        <v>23.149895804331344</v>
      </c>
      <c r="AN20">
        <f t="shared" ref="AN20:BJ20" si="25">AN9*AN10</f>
        <v>23.13045684920495</v>
      </c>
      <c r="AO20">
        <f t="shared" si="25"/>
        <v>23.348030899161898</v>
      </c>
      <c r="AP20">
        <f t="shared" si="25"/>
        <v>24.918684004098633</v>
      </c>
      <c r="AQ20">
        <f t="shared" si="25"/>
        <v>21.712937231767761</v>
      </c>
      <c r="AR20">
        <f t="shared" si="25"/>
        <v>21.76043991615467</v>
      </c>
      <c r="AS20">
        <f t="shared" si="25"/>
        <v>21.131452780887983</v>
      </c>
      <c r="AT20" t="e">
        <f t="shared" si="25"/>
        <v>#NUM!</v>
      </c>
      <c r="AU20">
        <f t="shared" si="25"/>
        <v>22.796497842017342</v>
      </c>
      <c r="AV20">
        <f t="shared" si="25"/>
        <v>22.817601693013405</v>
      </c>
      <c r="AW20">
        <f t="shared" si="25"/>
        <v>22.474866890123074</v>
      </c>
      <c r="AX20">
        <f t="shared" si="25"/>
        <v>27.770858928379695</v>
      </c>
      <c r="AY20">
        <f t="shared" si="25"/>
        <v>23.491678925219528</v>
      </c>
      <c r="AZ20">
        <f t="shared" si="25"/>
        <v>23.487187646298068</v>
      </c>
      <c r="BA20">
        <f t="shared" si="25"/>
        <v>23.538855141724028</v>
      </c>
      <c r="BB20">
        <f t="shared" si="25"/>
        <v>24.196192040470716</v>
      </c>
      <c r="BC20">
        <f t="shared" si="25"/>
        <v>23.669639334850093</v>
      </c>
      <c r="BD20">
        <f t="shared" si="25"/>
        <v>23.622371421764736</v>
      </c>
      <c r="BE20">
        <f t="shared" si="25"/>
        <v>24.086332481003218</v>
      </c>
      <c r="BF20">
        <f t="shared" si="25"/>
        <v>23.686400754754985</v>
      </c>
      <c r="BG20">
        <f t="shared" si="25"/>
        <v>24.140204660730998</v>
      </c>
      <c r="BH20">
        <f t="shared" si="25"/>
        <v>24.053639845383397</v>
      </c>
      <c r="BI20">
        <f t="shared" si="25"/>
        <v>24.867223238379797</v>
      </c>
      <c r="BJ20">
        <f t="shared" si="25"/>
        <v>23.100282409251285</v>
      </c>
      <c r="BK20">
        <f>$K$18*AM20</f>
        <v>2.8298432631214634E-2</v>
      </c>
      <c r="BM20">
        <f>$K$18*AQ20</f>
        <v>2.6541894472112911E-2</v>
      </c>
      <c r="BO20">
        <f>$K$18*AU20</f>
        <v>2.7866438962081998E-2</v>
      </c>
      <c r="BQ20">
        <f>$K$18*AY20</f>
        <v>2.8716228318188351E-2</v>
      </c>
      <c r="BS20">
        <f>$K$18*BC20</f>
        <v>2.8933767122920753E-2</v>
      </c>
      <c r="BU20">
        <f>$K$18*BG20</f>
        <v>2.9508986177277572E-2</v>
      </c>
      <c r="BV20">
        <v>9</v>
      </c>
      <c r="BW20">
        <f t="shared" si="5"/>
        <v>341.02193713274517</v>
      </c>
      <c r="BX20" s="37">
        <f t="shared" si="7"/>
        <v>-4.2745099999999994E-2</v>
      </c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</row>
    <row r="21" spans="1:102" ht="15" x14ac:dyDescent="0.15">
      <c r="A21" s="3" t="s">
        <v>17</v>
      </c>
      <c r="B21" s="33"/>
      <c r="C21" s="34"/>
      <c r="D21" s="36"/>
      <c r="E21" s="34"/>
      <c r="F21" s="36"/>
      <c r="G21" s="34"/>
      <c r="J21" s="3" t="s">
        <v>17</v>
      </c>
      <c r="K21" s="47">
        <v>1.92E-4</v>
      </c>
      <c r="M21" s="3" t="s">
        <v>8</v>
      </c>
      <c r="N21">
        <v>118.9255</v>
      </c>
      <c r="O21" s="37">
        <f>AM21*K30</f>
        <v>3.7735792756715823E-3</v>
      </c>
      <c r="P21">
        <v>120.7651</v>
      </c>
      <c r="Q21">
        <v>99.541420000000002</v>
      </c>
      <c r="R21">
        <v>14.94516</v>
      </c>
      <c r="S21" s="3">
        <v>105.8659</v>
      </c>
      <c r="T21" s="3">
        <v>107.91759999999999</v>
      </c>
      <c r="U21" s="3">
        <v>81.783590000000004</v>
      </c>
      <c r="V21" s="6"/>
      <c r="W21" s="3">
        <v>112.11660000000001</v>
      </c>
      <c r="X21" s="3">
        <v>113.37990000000001</v>
      </c>
      <c r="Y21" s="3">
        <v>96.373390000000001</v>
      </c>
      <c r="Z21" s="3">
        <v>16.24465</v>
      </c>
      <c r="AA21" s="1">
        <v>127.7932</v>
      </c>
      <c r="AB21" s="1">
        <v>129.2132</v>
      </c>
      <c r="AC21" s="1">
        <v>111.7118</v>
      </c>
      <c r="AD21" s="1">
        <v>16.884250000000002</v>
      </c>
      <c r="AE21" s="3">
        <v>129.84110000000001</v>
      </c>
      <c r="AF21" s="3">
        <v>132.55510000000001</v>
      </c>
      <c r="AG21" s="3">
        <v>105.71729999999999</v>
      </c>
      <c r="AH21" s="3">
        <v>13.94009</v>
      </c>
      <c r="AI21" s="3">
        <v>120.7217</v>
      </c>
      <c r="AJ21" s="3">
        <v>123.1557</v>
      </c>
      <c r="AK21" s="3">
        <v>100.3458</v>
      </c>
      <c r="AL21" s="3">
        <v>12.71166</v>
      </c>
      <c r="AM21">
        <f>LN(N21)</f>
        <v>4.7784972466399678</v>
      </c>
      <c r="AN21" t="e">
        <f t="shared" ref="AN21:BJ21" si="26">LN(P41)</f>
        <v>#NUM!</v>
      </c>
      <c r="AO21" t="e">
        <f t="shared" si="26"/>
        <v>#NUM!</v>
      </c>
      <c r="AP21" t="e">
        <f t="shared" si="26"/>
        <v>#NUM!</v>
      </c>
      <c r="AQ21" t="e">
        <f t="shared" si="26"/>
        <v>#NUM!</v>
      </c>
      <c r="AR21" t="e">
        <f t="shared" si="26"/>
        <v>#NUM!</v>
      </c>
      <c r="AS21" t="e">
        <f t="shared" si="26"/>
        <v>#NUM!</v>
      </c>
      <c r="AT21" t="e">
        <f t="shared" si="26"/>
        <v>#NUM!</v>
      </c>
      <c r="AU21" t="e">
        <f t="shared" si="26"/>
        <v>#NUM!</v>
      </c>
      <c r="AV21" t="e">
        <f t="shared" si="26"/>
        <v>#NUM!</v>
      </c>
      <c r="AW21" t="e">
        <f t="shared" si="26"/>
        <v>#NUM!</v>
      </c>
      <c r="AX21" t="e">
        <f t="shared" si="26"/>
        <v>#NUM!</v>
      </c>
      <c r="AY21" t="e">
        <f t="shared" si="26"/>
        <v>#NUM!</v>
      </c>
      <c r="AZ21" t="e">
        <f t="shared" si="26"/>
        <v>#NUM!</v>
      </c>
      <c r="BA21" t="e">
        <f t="shared" si="26"/>
        <v>#NUM!</v>
      </c>
      <c r="BB21" t="e">
        <f t="shared" si="26"/>
        <v>#NUM!</v>
      </c>
      <c r="BC21" t="e">
        <f t="shared" si="26"/>
        <v>#NUM!</v>
      </c>
      <c r="BD21" t="e">
        <f t="shared" si="26"/>
        <v>#NUM!</v>
      </c>
      <c r="BE21" t="e">
        <f t="shared" si="26"/>
        <v>#NUM!</v>
      </c>
      <c r="BF21" t="e">
        <f t="shared" si="26"/>
        <v>#NUM!</v>
      </c>
      <c r="BG21" t="e">
        <f t="shared" si="26"/>
        <v>#NUM!</v>
      </c>
      <c r="BH21" t="e">
        <f t="shared" si="26"/>
        <v>#NUM!</v>
      </c>
      <c r="BI21" t="e">
        <f t="shared" si="26"/>
        <v>#NUM!</v>
      </c>
      <c r="BJ21" t="e">
        <f t="shared" si="26"/>
        <v>#NUM!</v>
      </c>
      <c r="BK21">
        <f>$K$30*AM21</f>
        <v>3.7735792756715823E-3</v>
      </c>
      <c r="BM21" t="e">
        <f>$K$30*AQ21</f>
        <v>#NUM!</v>
      </c>
      <c r="BO21" t="e">
        <f>$K$30*AU21</f>
        <v>#NUM!</v>
      </c>
      <c r="BQ21" t="e">
        <f>$K$30*AY21</f>
        <v>#NUM!</v>
      </c>
      <c r="BS21" t="e">
        <f>$K$30*BC21</f>
        <v>#NUM!</v>
      </c>
      <c r="BU21" t="e">
        <f>$K$30*BG21</f>
        <v>#NUM!</v>
      </c>
      <c r="BV21">
        <v>10</v>
      </c>
      <c r="BW21">
        <f t="shared" si="5"/>
        <v>339.47269000003314</v>
      </c>
      <c r="BX21" s="37">
        <f t="shared" si="7"/>
        <v>-4.3704599999999996E-2</v>
      </c>
      <c r="BY21" s="26"/>
      <c r="BZ21" s="28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</row>
    <row r="22" spans="1:102" ht="15" x14ac:dyDescent="0.15">
      <c r="A22" s="3" t="s">
        <v>18</v>
      </c>
      <c r="B22" s="33"/>
      <c r="C22" s="34"/>
      <c r="D22" s="36"/>
      <c r="E22" s="34"/>
      <c r="F22" s="36"/>
      <c r="G22" s="34"/>
      <c r="J22" s="3" t="s">
        <v>18</v>
      </c>
      <c r="K22" s="47">
        <v>-4.6312999999999997E-3</v>
      </c>
      <c r="M22" s="3" t="s">
        <v>9</v>
      </c>
      <c r="N22">
        <v>0.1954717</v>
      </c>
      <c r="O22" s="37">
        <f>AM22*K27</f>
        <v>1.01576868905E-3</v>
      </c>
      <c r="P22">
        <v>0.18180750000000001</v>
      </c>
      <c r="Q22">
        <v>0.34183669999999999</v>
      </c>
      <c r="R22">
        <v>0.5</v>
      </c>
      <c r="S22" s="3">
        <v>0.15467819999999999</v>
      </c>
      <c r="T22" s="3">
        <v>0.1461268</v>
      </c>
      <c r="U22" s="3">
        <v>0.25517240000000002</v>
      </c>
      <c r="V22" s="6"/>
      <c r="W22" s="3">
        <v>0.17146839999999999</v>
      </c>
      <c r="X22" s="3">
        <v>0.16875309999999999</v>
      </c>
      <c r="Y22" s="3">
        <v>0.20779220000000001</v>
      </c>
      <c r="Z22" s="3">
        <v>0</v>
      </c>
      <c r="AA22" s="1">
        <v>0.2375852</v>
      </c>
      <c r="AB22" s="1">
        <v>0.2282092</v>
      </c>
      <c r="AC22" s="1">
        <v>0.35</v>
      </c>
      <c r="AD22" s="1">
        <v>0</v>
      </c>
      <c r="AE22" s="3">
        <v>0.21335809999999999</v>
      </c>
      <c r="AF22" s="3">
        <v>0.190803</v>
      </c>
      <c r="AG22" s="3">
        <v>0.41509430000000003</v>
      </c>
      <c r="AH22" s="3">
        <v>1</v>
      </c>
      <c r="AI22" s="3">
        <v>0.20274490000000001</v>
      </c>
      <c r="AJ22" s="3">
        <v>0.17200560000000001</v>
      </c>
      <c r="AK22" s="3">
        <v>0.46385539999999997</v>
      </c>
      <c r="AL22" s="3">
        <v>1</v>
      </c>
      <c r="AM22">
        <f t="shared" ref="AM22:AM31" si="27">N22</f>
        <v>0.1954717</v>
      </c>
      <c r="AN22" s="6">
        <f t="shared" ref="AN22:AN31" si="28">P42</f>
        <v>0</v>
      </c>
      <c r="AO22" s="6">
        <f t="shared" ref="AO22:AO31" si="29">Q42</f>
        <v>0</v>
      </c>
      <c r="AP22" s="6">
        <f t="shared" ref="AP22:AP31" si="30">R42</f>
        <v>0</v>
      </c>
      <c r="AQ22" s="6">
        <f t="shared" ref="AQ22:AQ31" si="31">S42</f>
        <v>0</v>
      </c>
      <c r="AR22" s="6">
        <f t="shared" ref="AR22:AR31" si="32">T42</f>
        <v>0</v>
      </c>
      <c r="AS22" s="6">
        <f t="shared" ref="AS22:AS31" si="33">U42</f>
        <v>0</v>
      </c>
      <c r="AT22" s="6">
        <f t="shared" ref="AT22:AT31" si="34">V42</f>
        <v>0</v>
      </c>
      <c r="AU22" s="6">
        <f t="shared" ref="AU22:AU31" si="35">W42</f>
        <v>0</v>
      </c>
      <c r="AV22" s="6">
        <f t="shared" ref="AV22:AV31" si="36">X42</f>
        <v>0</v>
      </c>
      <c r="AW22" s="6">
        <f t="shared" ref="AW22:AW31" si="37">Y42</f>
        <v>0</v>
      </c>
      <c r="AX22" s="6">
        <f t="shared" ref="AX22:AX31" si="38">Z42</f>
        <v>0</v>
      </c>
      <c r="AY22" s="6">
        <f t="shared" ref="AY22:AY31" si="39">AA42</f>
        <v>0</v>
      </c>
      <c r="AZ22" s="6">
        <f t="shared" ref="AZ22:AZ31" si="40">AB42</f>
        <v>0</v>
      </c>
      <c r="BA22" s="6">
        <f t="shared" ref="BA22:BA31" si="41">AC42</f>
        <v>0</v>
      </c>
      <c r="BB22" s="6">
        <f t="shared" ref="BB22:BB31" si="42">AD42</f>
        <v>0</v>
      </c>
      <c r="BC22" s="6">
        <f t="shared" ref="BC22:BC31" si="43">AE42</f>
        <v>0</v>
      </c>
      <c r="BD22" s="6">
        <f t="shared" ref="BD22:BD31" si="44">AF42</f>
        <v>0</v>
      </c>
      <c r="BE22" s="6">
        <f t="shared" ref="BE22:BE31" si="45">AG42</f>
        <v>0</v>
      </c>
      <c r="BF22" s="6">
        <f t="shared" ref="BF22:BF31" si="46">AH42</f>
        <v>0</v>
      </c>
      <c r="BG22" s="6">
        <f t="shared" ref="BG22:BG31" si="47">AI42</f>
        <v>0</v>
      </c>
      <c r="BH22" s="6">
        <f t="shared" ref="BH22:BH31" si="48">AJ42</f>
        <v>0</v>
      </c>
      <c r="BI22" s="6">
        <f t="shared" ref="BI22:BI31" si="49">AK42</f>
        <v>0</v>
      </c>
      <c r="BJ22" s="6">
        <f t="shared" ref="BJ22:BJ31" si="50">AL42</f>
        <v>0</v>
      </c>
      <c r="BK22">
        <f>$K$27*AM22</f>
        <v>1.01576868905E-3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5"/>
        <v>338.0463478259943</v>
      </c>
      <c r="BX22" s="37">
        <f t="shared" si="7"/>
        <v>-4.4664099999999998E-2</v>
      </c>
      <c r="BY22" s="26"/>
      <c r="BZ22" s="28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</row>
    <row r="23" spans="1:102" ht="15" x14ac:dyDescent="0.15">
      <c r="A23" s="3" t="s">
        <v>19</v>
      </c>
      <c r="B23" s="33"/>
      <c r="C23" s="34"/>
      <c r="D23" s="36"/>
      <c r="E23" s="34"/>
      <c r="F23" s="36"/>
      <c r="G23" s="34"/>
      <c r="J23" s="3" t="s">
        <v>19</v>
      </c>
      <c r="K23" s="47">
        <v>-3.8381000000000001E-3</v>
      </c>
      <c r="M23" s="3" t="s">
        <v>10</v>
      </c>
      <c r="N23">
        <v>1.8149230000000001</v>
      </c>
      <c r="O23" s="37">
        <f>AM23*K26</f>
        <v>1.2142742331500001E-2</v>
      </c>
      <c r="P23">
        <v>1.662113</v>
      </c>
      <c r="Q23">
        <v>3.42814</v>
      </c>
      <c r="R23">
        <v>9.85</v>
      </c>
      <c r="S23" s="3">
        <v>1.742791</v>
      </c>
      <c r="T23" s="3">
        <v>1.621183</v>
      </c>
      <c r="U23" s="3">
        <v>3.171894</v>
      </c>
      <c r="V23" s="6"/>
      <c r="W23" s="3">
        <v>1.8104290000000001</v>
      </c>
      <c r="X23" s="3">
        <v>1.6769000000000001</v>
      </c>
      <c r="Y23" s="3">
        <v>3.48976</v>
      </c>
      <c r="Z23" s="3">
        <v>9.85</v>
      </c>
      <c r="AA23" s="1">
        <v>1.8618539999999999</v>
      </c>
      <c r="AB23" s="1">
        <v>1.7246170000000001</v>
      </c>
      <c r="AC23" s="1">
        <v>3.4356089999999999</v>
      </c>
      <c r="AD23" s="1">
        <v>9.85</v>
      </c>
      <c r="AE23" s="3">
        <v>1.831793</v>
      </c>
      <c r="AF23" s="3">
        <v>1.650269</v>
      </c>
      <c r="AG23" s="3">
        <v>3.444766</v>
      </c>
      <c r="AH23" s="3">
        <v>9.85</v>
      </c>
      <c r="AI23" s="3">
        <v>1.8270090000000001</v>
      </c>
      <c r="AJ23" s="3">
        <v>1.619739</v>
      </c>
      <c r="AK23" s="3">
        <v>3.5716809999999999</v>
      </c>
      <c r="AL23" s="3">
        <v>9.85</v>
      </c>
      <c r="AM23">
        <f t="shared" si="27"/>
        <v>1.8149230000000001</v>
      </c>
      <c r="AN23" s="6">
        <f t="shared" si="28"/>
        <v>0</v>
      </c>
      <c r="AO23" s="6">
        <f t="shared" si="29"/>
        <v>0</v>
      </c>
      <c r="AP23" s="6">
        <f t="shared" si="30"/>
        <v>0</v>
      </c>
      <c r="AQ23" s="6">
        <f t="shared" si="31"/>
        <v>0</v>
      </c>
      <c r="AR23" s="6">
        <f t="shared" si="32"/>
        <v>0</v>
      </c>
      <c r="AS23" s="6">
        <f t="shared" si="33"/>
        <v>0</v>
      </c>
      <c r="AT23" s="6">
        <f t="shared" si="34"/>
        <v>0</v>
      </c>
      <c r="AU23" s="6">
        <f t="shared" si="35"/>
        <v>0</v>
      </c>
      <c r="AV23" s="6">
        <f t="shared" si="36"/>
        <v>0</v>
      </c>
      <c r="AW23" s="6">
        <f t="shared" si="37"/>
        <v>0</v>
      </c>
      <c r="AX23" s="6">
        <f t="shared" si="38"/>
        <v>0</v>
      </c>
      <c r="AY23" s="6">
        <f t="shared" si="39"/>
        <v>0</v>
      </c>
      <c r="AZ23" s="6">
        <f t="shared" si="40"/>
        <v>0</v>
      </c>
      <c r="BA23" s="6">
        <f t="shared" si="41"/>
        <v>0</v>
      </c>
      <c r="BB23" s="6">
        <f t="shared" si="42"/>
        <v>0</v>
      </c>
      <c r="BC23" s="6">
        <f t="shared" si="43"/>
        <v>0</v>
      </c>
      <c r="BD23" s="6">
        <f t="shared" si="44"/>
        <v>0</v>
      </c>
      <c r="BE23" s="6">
        <f t="shared" si="45"/>
        <v>0</v>
      </c>
      <c r="BF23" s="6">
        <f t="shared" si="46"/>
        <v>0</v>
      </c>
      <c r="BG23" s="6">
        <f t="shared" si="47"/>
        <v>0</v>
      </c>
      <c r="BH23" s="6">
        <f t="shared" si="48"/>
        <v>0</v>
      </c>
      <c r="BI23" s="6">
        <f t="shared" si="49"/>
        <v>0</v>
      </c>
      <c r="BJ23" s="6">
        <f t="shared" si="50"/>
        <v>0</v>
      </c>
      <c r="BK23">
        <f>$K$26*AM23</f>
        <v>1.2142742331500001E-2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5"/>
        <v>336.72130044918748</v>
      </c>
      <c r="BX23" s="37">
        <f t="shared" si="7"/>
        <v>-4.56236E-2</v>
      </c>
      <c r="BY23" s="26"/>
      <c r="BZ23" s="28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</row>
    <row r="24" spans="1:102" ht="15" x14ac:dyDescent="0.15">
      <c r="A24" s="3" t="s">
        <v>20</v>
      </c>
      <c r="B24" s="33"/>
      <c r="C24" s="34"/>
      <c r="D24" s="36"/>
      <c r="E24" s="34"/>
      <c r="F24" s="36"/>
      <c r="G24" s="34"/>
      <c r="J24" s="3" t="s">
        <v>20</v>
      </c>
      <c r="K24" s="47">
        <v>9.2239000000000002E-3</v>
      </c>
      <c r="M24" s="3" t="s">
        <v>11</v>
      </c>
      <c r="N24">
        <v>0.72549039999999998</v>
      </c>
      <c r="O24" s="37">
        <f>AM24*K25</f>
        <v>-3.6762775039200003E-3</v>
      </c>
      <c r="P24">
        <v>0.72203949999999995</v>
      </c>
      <c r="Q24">
        <v>0.76144679999999998</v>
      </c>
      <c r="R24">
        <v>1</v>
      </c>
      <c r="S24" s="3">
        <v>0.69887299999999997</v>
      </c>
      <c r="T24" s="3">
        <v>0.69761830000000002</v>
      </c>
      <c r="U24" s="3">
        <v>0.71361799999999997</v>
      </c>
      <c r="V24" s="6"/>
      <c r="W24" s="3">
        <v>0.83113170000000003</v>
      </c>
      <c r="X24" s="3">
        <v>0.84488980000000002</v>
      </c>
      <c r="Y24" s="3">
        <v>0.65162640000000005</v>
      </c>
      <c r="Z24" s="3">
        <v>1</v>
      </c>
      <c r="AA24" s="1">
        <v>0.68614030000000004</v>
      </c>
      <c r="AB24" s="1">
        <v>0.67612000000000005</v>
      </c>
      <c r="AC24" s="1">
        <v>0.80273110000000003</v>
      </c>
      <c r="AD24" s="1">
        <v>1</v>
      </c>
      <c r="AE24" s="3">
        <v>0.70907439999999999</v>
      </c>
      <c r="AF24" s="3">
        <v>0.69791879999999995</v>
      </c>
      <c r="AG24" s="3">
        <v>0.80946910000000005</v>
      </c>
      <c r="AH24" s="3">
        <v>1</v>
      </c>
      <c r="AI24" s="3">
        <v>0.68135140000000005</v>
      </c>
      <c r="AJ24" s="3">
        <v>0.66518080000000002</v>
      </c>
      <c r="AK24" s="3">
        <v>0.81931710000000002</v>
      </c>
      <c r="AL24" s="3">
        <v>1</v>
      </c>
      <c r="AM24">
        <f t="shared" si="27"/>
        <v>0.72549039999999998</v>
      </c>
      <c r="AN24" s="6">
        <f t="shared" si="28"/>
        <v>0</v>
      </c>
      <c r="AO24" s="6">
        <f t="shared" si="29"/>
        <v>0</v>
      </c>
      <c r="AP24" s="6">
        <f t="shared" si="30"/>
        <v>0</v>
      </c>
      <c r="AQ24" s="6">
        <f t="shared" si="31"/>
        <v>0</v>
      </c>
      <c r="AR24" s="6">
        <f t="shared" si="32"/>
        <v>0</v>
      </c>
      <c r="AS24" s="6">
        <f t="shared" si="33"/>
        <v>0</v>
      </c>
      <c r="AT24" s="6">
        <f t="shared" si="34"/>
        <v>0</v>
      </c>
      <c r="AU24" s="6">
        <f t="shared" si="35"/>
        <v>0</v>
      </c>
      <c r="AV24" s="6">
        <f t="shared" si="36"/>
        <v>0</v>
      </c>
      <c r="AW24" s="6">
        <f t="shared" si="37"/>
        <v>0</v>
      </c>
      <c r="AX24" s="6">
        <f t="shared" si="38"/>
        <v>0</v>
      </c>
      <c r="AY24" s="6">
        <f t="shared" si="39"/>
        <v>0</v>
      </c>
      <c r="AZ24" s="6">
        <f t="shared" si="40"/>
        <v>0</v>
      </c>
      <c r="BA24" s="6">
        <f t="shared" si="41"/>
        <v>0</v>
      </c>
      <c r="BB24" s="6">
        <f t="shared" si="42"/>
        <v>0</v>
      </c>
      <c r="BC24" s="6">
        <f t="shared" si="43"/>
        <v>0</v>
      </c>
      <c r="BD24" s="6">
        <f t="shared" si="44"/>
        <v>0</v>
      </c>
      <c r="BE24" s="6">
        <f t="shared" si="45"/>
        <v>0</v>
      </c>
      <c r="BF24" s="6">
        <f t="shared" si="46"/>
        <v>0</v>
      </c>
      <c r="BG24" s="6">
        <f t="shared" si="47"/>
        <v>0</v>
      </c>
      <c r="BH24" s="6">
        <f t="shared" si="48"/>
        <v>0</v>
      </c>
      <c r="BI24" s="6">
        <f t="shared" si="49"/>
        <v>0</v>
      </c>
      <c r="BJ24" s="6">
        <f t="shared" si="50"/>
        <v>0</v>
      </c>
      <c r="BK24">
        <f>$K$25*AM24</f>
        <v>-3.6762775039200003E-3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5"/>
        <v>335.48118079288736</v>
      </c>
      <c r="BX24" s="37">
        <f t="shared" si="7"/>
        <v>-4.6583099999999995E-2</v>
      </c>
      <c r="BY24" s="26"/>
      <c r="BZ24" s="28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</row>
    <row r="25" spans="1:102" ht="15" x14ac:dyDescent="0.15">
      <c r="A25" s="3" t="s">
        <v>11</v>
      </c>
      <c r="B25" s="33"/>
      <c r="C25" s="34"/>
      <c r="D25" s="36"/>
      <c r="E25" s="34"/>
      <c r="F25" s="36"/>
      <c r="G25" s="34"/>
      <c r="J25" s="3" t="s">
        <v>11</v>
      </c>
      <c r="K25" s="47">
        <v>-5.0673000000000003E-3</v>
      </c>
      <c r="M25" s="3" t="s">
        <v>12</v>
      </c>
      <c r="N25">
        <v>0.71783920000000001</v>
      </c>
      <c r="O25" s="37">
        <f>AM25*K29</f>
        <v>-1.5339505864800001E-3</v>
      </c>
      <c r="P25">
        <v>0.73705710000000002</v>
      </c>
      <c r="Q25">
        <v>0.51320809999999994</v>
      </c>
      <c r="R25">
        <v>4.9971000000000002E-2</v>
      </c>
      <c r="S25" s="3">
        <v>0.71322459999999999</v>
      </c>
      <c r="T25" s="3">
        <v>0.73178540000000003</v>
      </c>
      <c r="U25" s="3">
        <v>0.49510340000000003</v>
      </c>
      <c r="V25" s="6"/>
      <c r="W25" s="3">
        <v>0.71688580000000002</v>
      </c>
      <c r="X25" s="3">
        <v>0.73293620000000004</v>
      </c>
      <c r="Y25" s="3">
        <v>0.51302990000000004</v>
      </c>
      <c r="Z25" s="3">
        <v>5.8129500000000001E-2</v>
      </c>
      <c r="AA25" s="1">
        <v>0.71371680000000004</v>
      </c>
      <c r="AB25" s="1">
        <v>0.72955360000000002</v>
      </c>
      <c r="AC25" s="1">
        <v>0.53043739999999995</v>
      </c>
      <c r="AD25" s="1">
        <v>5.9359099999999998E-2</v>
      </c>
      <c r="AE25" s="3">
        <v>0.71895350000000002</v>
      </c>
      <c r="AF25" s="3">
        <v>0.74394400000000005</v>
      </c>
      <c r="AG25" s="3">
        <v>0.4941584</v>
      </c>
      <c r="AH25" s="3">
        <v>5.01466E-2</v>
      </c>
      <c r="AI25" s="3">
        <v>0.72860029999999998</v>
      </c>
      <c r="AJ25" s="3">
        <v>0.75194749999999999</v>
      </c>
      <c r="AK25" s="3">
        <v>0.53082770000000001</v>
      </c>
      <c r="AL25" s="3">
        <v>3.2248800000000001E-2</v>
      </c>
      <c r="AM25">
        <f t="shared" si="27"/>
        <v>0.71783920000000001</v>
      </c>
      <c r="AN25" s="6">
        <f t="shared" si="28"/>
        <v>0</v>
      </c>
      <c r="AO25" s="6">
        <f t="shared" si="29"/>
        <v>0</v>
      </c>
      <c r="AP25" s="6">
        <f t="shared" si="30"/>
        <v>0</v>
      </c>
      <c r="AQ25" s="6">
        <f t="shared" si="31"/>
        <v>0</v>
      </c>
      <c r="AR25" s="6">
        <f t="shared" si="32"/>
        <v>0</v>
      </c>
      <c r="AS25" s="6">
        <f t="shared" si="33"/>
        <v>0</v>
      </c>
      <c r="AT25" s="6">
        <f t="shared" si="34"/>
        <v>0</v>
      </c>
      <c r="AU25" s="6">
        <f t="shared" si="35"/>
        <v>0</v>
      </c>
      <c r="AV25" s="6">
        <f t="shared" si="36"/>
        <v>0</v>
      </c>
      <c r="AW25" s="6">
        <f t="shared" si="37"/>
        <v>0</v>
      </c>
      <c r="AX25" s="6">
        <f t="shared" si="38"/>
        <v>0</v>
      </c>
      <c r="AY25" s="6">
        <f t="shared" si="39"/>
        <v>0</v>
      </c>
      <c r="AZ25" s="6">
        <f t="shared" si="40"/>
        <v>0</v>
      </c>
      <c r="BA25" s="6">
        <f t="shared" si="41"/>
        <v>0</v>
      </c>
      <c r="BB25" s="6">
        <f t="shared" si="42"/>
        <v>0</v>
      </c>
      <c r="BC25" s="6">
        <f t="shared" si="43"/>
        <v>0</v>
      </c>
      <c r="BD25" s="6">
        <f t="shared" si="44"/>
        <v>0</v>
      </c>
      <c r="BE25" s="6">
        <f t="shared" si="45"/>
        <v>0</v>
      </c>
      <c r="BF25" s="6">
        <f t="shared" si="46"/>
        <v>0</v>
      </c>
      <c r="BG25" s="6">
        <f t="shared" si="47"/>
        <v>0</v>
      </c>
      <c r="BH25" s="6">
        <f t="shared" si="48"/>
        <v>0</v>
      </c>
      <c r="BI25" s="6">
        <f t="shared" si="49"/>
        <v>0</v>
      </c>
      <c r="BJ25" s="6">
        <f t="shared" si="50"/>
        <v>0</v>
      </c>
      <c r="BK25">
        <f>$K$29*AM25</f>
        <v>-1.5339505864800001E-3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5"/>
        <v>334.31329708328587</v>
      </c>
      <c r="BX25" s="37">
        <f t="shared" si="7"/>
        <v>-4.7542599999999997E-2</v>
      </c>
      <c r="BY25" s="26"/>
      <c r="BZ25" s="28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</row>
    <row r="26" spans="1:102" ht="15" x14ac:dyDescent="0.15">
      <c r="A26" s="3" t="s">
        <v>10</v>
      </c>
      <c r="B26" s="33"/>
      <c r="C26" s="34"/>
      <c r="D26" s="36"/>
      <c r="E26" s="34"/>
      <c r="F26" s="36"/>
      <c r="G26" s="34"/>
      <c r="J26" s="3" t="s">
        <v>10</v>
      </c>
      <c r="K26" s="47">
        <v>6.6905000000000003E-3</v>
      </c>
      <c r="M26" s="3" t="s">
        <v>15</v>
      </c>
      <c r="N26">
        <v>0.53929919999999998</v>
      </c>
      <c r="O26" s="37">
        <f t="shared" ref="O26:O31" si="51">AM26*K19</f>
        <v>-5.0488112505600001E-3</v>
      </c>
      <c r="P26">
        <v>0.53835279999999996</v>
      </c>
      <c r="Q26">
        <v>0.54974489999999998</v>
      </c>
      <c r="R26">
        <v>0.5</v>
      </c>
      <c r="S26" s="3">
        <v>0.8853434</v>
      </c>
      <c r="T26" s="3">
        <v>0.88086850000000005</v>
      </c>
      <c r="U26" s="3">
        <v>0.93793099999999996</v>
      </c>
      <c r="V26" s="6"/>
      <c r="W26" s="3">
        <v>0.89219329999999997</v>
      </c>
      <c r="X26" s="3">
        <v>0.88883319999999999</v>
      </c>
      <c r="Y26" s="3">
        <v>0.93506489999999998</v>
      </c>
      <c r="Z26" s="3">
        <v>1</v>
      </c>
      <c r="AA26" s="1">
        <v>0</v>
      </c>
      <c r="AB26" s="1">
        <v>0</v>
      </c>
      <c r="AC26" s="1">
        <v>0</v>
      </c>
      <c r="AD26" s="1">
        <v>0</v>
      </c>
      <c r="AE26" s="3">
        <v>0.89363020000000004</v>
      </c>
      <c r="AF26" s="3">
        <v>0.88743989999999995</v>
      </c>
      <c r="AG26" s="3">
        <v>0.94968549999999996</v>
      </c>
      <c r="AH26" s="3">
        <v>1</v>
      </c>
      <c r="AI26" s="3">
        <v>0</v>
      </c>
      <c r="AJ26" s="3">
        <v>0</v>
      </c>
      <c r="AK26" s="3">
        <v>0</v>
      </c>
      <c r="AL26" s="3">
        <v>0</v>
      </c>
      <c r="AM26">
        <f t="shared" si="27"/>
        <v>0.53929919999999998</v>
      </c>
      <c r="AN26" s="6">
        <f t="shared" si="28"/>
        <v>0</v>
      </c>
      <c r="AO26" s="6">
        <f t="shared" si="29"/>
        <v>0</v>
      </c>
      <c r="AP26" s="6">
        <f t="shared" si="30"/>
        <v>0</v>
      </c>
      <c r="AQ26" s="6">
        <f t="shared" si="31"/>
        <v>0</v>
      </c>
      <c r="AR26" s="6">
        <f t="shared" si="32"/>
        <v>0</v>
      </c>
      <c r="AS26" s="6">
        <f t="shared" si="33"/>
        <v>0</v>
      </c>
      <c r="AT26" s="6">
        <f t="shared" si="34"/>
        <v>0</v>
      </c>
      <c r="AU26" s="6">
        <f t="shared" si="35"/>
        <v>0</v>
      </c>
      <c r="AV26" s="6">
        <f t="shared" si="36"/>
        <v>0</v>
      </c>
      <c r="AW26" s="6">
        <f t="shared" si="37"/>
        <v>0</v>
      </c>
      <c r="AX26" s="6">
        <f t="shared" si="38"/>
        <v>0</v>
      </c>
      <c r="AY26" s="6">
        <f t="shared" si="39"/>
        <v>0</v>
      </c>
      <c r="AZ26" s="6">
        <f t="shared" si="40"/>
        <v>0</v>
      </c>
      <c r="BA26" s="6">
        <f t="shared" si="41"/>
        <v>0</v>
      </c>
      <c r="BB26" s="6">
        <f t="shared" si="42"/>
        <v>0</v>
      </c>
      <c r="BC26" s="6">
        <f t="shared" si="43"/>
        <v>0</v>
      </c>
      <c r="BD26" s="6">
        <f t="shared" si="44"/>
        <v>0</v>
      </c>
      <c r="BE26" s="6">
        <f t="shared" si="45"/>
        <v>0</v>
      </c>
      <c r="BF26" s="6">
        <f t="shared" si="46"/>
        <v>0</v>
      </c>
      <c r="BG26" s="6">
        <f t="shared" si="47"/>
        <v>0</v>
      </c>
      <c r="BH26" s="6">
        <f t="shared" si="48"/>
        <v>0</v>
      </c>
      <c r="BI26" s="6">
        <f t="shared" si="49"/>
        <v>0</v>
      </c>
      <c r="BJ26" s="6">
        <f t="shared" si="50"/>
        <v>0</v>
      </c>
      <c r="BK26">
        <f>$K$19*AM26</f>
        <v>-5.0488112505600001E-3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5"/>
        <v>333.2076100393042</v>
      </c>
      <c r="BX26" s="37">
        <f t="shared" si="7"/>
        <v>-4.8502099999999992E-2</v>
      </c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</row>
    <row r="27" spans="1:102" ht="15" x14ac:dyDescent="0.15">
      <c r="A27" s="3" t="s">
        <v>62</v>
      </c>
      <c r="B27" s="33"/>
      <c r="C27" s="34"/>
      <c r="D27" s="36"/>
      <c r="E27" s="34"/>
      <c r="F27" s="36"/>
      <c r="G27" s="34"/>
      <c r="J27" s="3" t="s">
        <v>62</v>
      </c>
      <c r="K27" s="47">
        <v>5.1964999999999997E-3</v>
      </c>
      <c r="M27" s="3" t="s">
        <v>16</v>
      </c>
      <c r="N27">
        <v>54.400570000000002</v>
      </c>
      <c r="O27" s="37">
        <f t="shared" si="51"/>
        <v>8.7421715990000006E-3</v>
      </c>
      <c r="P27">
        <v>54.561100000000003</v>
      </c>
      <c r="Q27">
        <v>52.653599999999997</v>
      </c>
      <c r="R27">
        <v>56.198509999999999</v>
      </c>
      <c r="S27" s="3">
        <v>54.088909999999998</v>
      </c>
      <c r="T27" s="3">
        <v>54.313609999999997</v>
      </c>
      <c r="U27" s="3">
        <v>51.448279999999997</v>
      </c>
      <c r="V27" s="6"/>
      <c r="W27" s="3">
        <v>54.151949999999999</v>
      </c>
      <c r="X27" s="3">
        <v>54.419629999999998</v>
      </c>
      <c r="Y27" s="3">
        <v>50.66234</v>
      </c>
      <c r="Z27" s="3">
        <v>57</v>
      </c>
      <c r="AA27" s="1">
        <v>54.397010000000002</v>
      </c>
      <c r="AB27" s="1">
        <v>54.397010000000002</v>
      </c>
      <c r="AC27" s="1">
        <v>54.397010000000002</v>
      </c>
      <c r="AD27" s="1">
        <v>54.397010000000002</v>
      </c>
      <c r="AE27" s="3">
        <v>55.095860000000002</v>
      </c>
      <c r="AF27" s="3">
        <v>55.419350000000001</v>
      </c>
      <c r="AG27" s="3">
        <v>52.106920000000002</v>
      </c>
      <c r="AH27" s="3">
        <v>59</v>
      </c>
      <c r="AI27" s="3">
        <v>54.397010000000002</v>
      </c>
      <c r="AJ27" s="3">
        <v>54.397010000000002</v>
      </c>
      <c r="AK27" s="3">
        <v>54.397010000000002</v>
      </c>
      <c r="AL27" s="3">
        <v>54.397010000000002</v>
      </c>
      <c r="AM27">
        <f t="shared" si="27"/>
        <v>54.400570000000002</v>
      </c>
      <c r="AN27" s="6">
        <f t="shared" si="28"/>
        <v>0</v>
      </c>
      <c r="AO27" s="6">
        <f t="shared" si="29"/>
        <v>0</v>
      </c>
      <c r="AP27" s="6">
        <f t="shared" si="30"/>
        <v>0</v>
      </c>
      <c r="AQ27" s="6">
        <f t="shared" si="31"/>
        <v>0</v>
      </c>
      <c r="AR27" s="6">
        <f t="shared" si="32"/>
        <v>0</v>
      </c>
      <c r="AS27" s="6">
        <f t="shared" si="33"/>
        <v>0</v>
      </c>
      <c r="AT27" s="6">
        <f t="shared" si="34"/>
        <v>0</v>
      </c>
      <c r="AU27" s="6">
        <f t="shared" si="35"/>
        <v>0</v>
      </c>
      <c r="AV27" s="6">
        <f t="shared" si="36"/>
        <v>0</v>
      </c>
      <c r="AW27" s="6">
        <f t="shared" si="37"/>
        <v>0</v>
      </c>
      <c r="AX27" s="6">
        <f t="shared" si="38"/>
        <v>0</v>
      </c>
      <c r="AY27" s="6">
        <f t="shared" si="39"/>
        <v>0</v>
      </c>
      <c r="AZ27" s="6">
        <f t="shared" si="40"/>
        <v>0</v>
      </c>
      <c r="BA27" s="6">
        <f t="shared" si="41"/>
        <v>0</v>
      </c>
      <c r="BB27" s="6">
        <f t="shared" si="42"/>
        <v>0</v>
      </c>
      <c r="BC27" s="6">
        <f t="shared" si="43"/>
        <v>0</v>
      </c>
      <c r="BD27" s="6">
        <f t="shared" si="44"/>
        <v>0</v>
      </c>
      <c r="BE27" s="6">
        <f t="shared" si="45"/>
        <v>0</v>
      </c>
      <c r="BF27" s="6">
        <f t="shared" si="46"/>
        <v>0</v>
      </c>
      <c r="BG27" s="6">
        <f t="shared" si="47"/>
        <v>0</v>
      </c>
      <c r="BH27" s="6">
        <f t="shared" si="48"/>
        <v>0</v>
      </c>
      <c r="BI27" s="6">
        <f t="shared" si="49"/>
        <v>0</v>
      </c>
      <c r="BJ27" s="6">
        <f t="shared" si="50"/>
        <v>0</v>
      </c>
      <c r="BK27">
        <f>$K$20*AM27</f>
        <v>8.7421715990000006E-3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5"/>
        <v>332.15604253893804</v>
      </c>
      <c r="BX27" s="37">
        <f t="shared" si="7"/>
        <v>-4.9461599999999994E-2</v>
      </c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</row>
    <row r="28" spans="1:102" ht="15" x14ac:dyDescent="0.15">
      <c r="A28" s="3" t="s">
        <v>60</v>
      </c>
      <c r="B28" s="33"/>
      <c r="C28" s="34"/>
      <c r="D28" s="36"/>
      <c r="E28" s="34"/>
      <c r="F28" s="36"/>
      <c r="G28" s="34"/>
      <c r="J28" s="3" t="s">
        <v>60</v>
      </c>
      <c r="K28" s="47">
        <v>4.5858000000000001E-3</v>
      </c>
      <c r="M28" s="3" t="s">
        <v>17</v>
      </c>
      <c r="N28">
        <v>6.9759169999999999</v>
      </c>
      <c r="O28" s="37">
        <f t="shared" si="51"/>
        <v>1.3393760639999999E-3</v>
      </c>
      <c r="P28">
        <v>6.9788709999999998</v>
      </c>
      <c r="Q28">
        <v>6.9540920000000002</v>
      </c>
      <c r="R28">
        <v>4.987959</v>
      </c>
      <c r="S28" s="3">
        <v>6.9204540000000003</v>
      </c>
      <c r="T28" s="3">
        <v>6.9336359999999999</v>
      </c>
      <c r="U28" s="3">
        <v>6.7655430000000001</v>
      </c>
      <c r="V28" s="6"/>
      <c r="W28" s="3">
        <v>7.0212469999999998</v>
      </c>
      <c r="X28" s="3">
        <v>7.0304320000000002</v>
      </c>
      <c r="Y28" s="3">
        <v>6.9282589999999997</v>
      </c>
      <c r="Z28" s="3">
        <v>3</v>
      </c>
      <c r="AA28" s="1">
        <v>6.9759169999999999</v>
      </c>
      <c r="AB28" s="1">
        <v>6.9759169999999999</v>
      </c>
      <c r="AC28" s="1">
        <v>6.9759169999999999</v>
      </c>
      <c r="AD28" s="1">
        <v>6.9759169999999999</v>
      </c>
      <c r="AE28" s="3">
        <v>6.9790109999999999</v>
      </c>
      <c r="AF28" s="3">
        <v>6.9678500000000003</v>
      </c>
      <c r="AG28" s="3">
        <v>7.106312</v>
      </c>
      <c r="AH28" s="3">
        <v>3</v>
      </c>
      <c r="AI28" s="3">
        <v>6.9759169999999999</v>
      </c>
      <c r="AJ28" s="3">
        <v>6.9759169999999999</v>
      </c>
      <c r="AK28" s="3">
        <v>6.9759169999999999</v>
      </c>
      <c r="AL28" s="3">
        <v>6.9759169999999999</v>
      </c>
      <c r="AM28">
        <f t="shared" si="27"/>
        <v>6.9759169999999999</v>
      </c>
      <c r="AN28" s="6">
        <f t="shared" si="28"/>
        <v>0</v>
      </c>
      <c r="AO28" s="6">
        <f t="shared" si="29"/>
        <v>0</v>
      </c>
      <c r="AP28" s="6">
        <f t="shared" si="30"/>
        <v>0</v>
      </c>
      <c r="AQ28" s="6">
        <f t="shared" si="31"/>
        <v>0</v>
      </c>
      <c r="AR28" s="6">
        <f t="shared" si="32"/>
        <v>0</v>
      </c>
      <c r="AS28" s="6">
        <f t="shared" si="33"/>
        <v>0</v>
      </c>
      <c r="AT28" s="6">
        <f t="shared" si="34"/>
        <v>0</v>
      </c>
      <c r="AU28" s="6">
        <f t="shared" si="35"/>
        <v>0</v>
      </c>
      <c r="AV28" s="6">
        <f t="shared" si="36"/>
        <v>0</v>
      </c>
      <c r="AW28" s="6">
        <f t="shared" si="37"/>
        <v>0</v>
      </c>
      <c r="AX28" s="6">
        <f t="shared" si="38"/>
        <v>0</v>
      </c>
      <c r="AY28" s="6">
        <f t="shared" si="39"/>
        <v>0</v>
      </c>
      <c r="AZ28" s="6">
        <f t="shared" si="40"/>
        <v>0</v>
      </c>
      <c r="BA28" s="6">
        <f t="shared" si="41"/>
        <v>0</v>
      </c>
      <c r="BB28" s="6">
        <f t="shared" si="42"/>
        <v>0</v>
      </c>
      <c r="BC28" s="6">
        <f t="shared" si="43"/>
        <v>0</v>
      </c>
      <c r="BD28" s="6">
        <f t="shared" si="44"/>
        <v>0</v>
      </c>
      <c r="BE28" s="6">
        <f t="shared" si="45"/>
        <v>0</v>
      </c>
      <c r="BF28" s="6">
        <f t="shared" si="46"/>
        <v>0</v>
      </c>
      <c r="BG28" s="6">
        <f t="shared" si="47"/>
        <v>0</v>
      </c>
      <c r="BH28" s="6">
        <f t="shared" si="48"/>
        <v>0</v>
      </c>
      <c r="BI28" s="6">
        <f t="shared" si="49"/>
        <v>0</v>
      </c>
      <c r="BJ28" s="6">
        <f t="shared" si="50"/>
        <v>0</v>
      </c>
      <c r="BK28">
        <f>$K$21*AM28</f>
        <v>1.3393760639999999E-3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5"/>
        <v>331.15200002408255</v>
      </c>
      <c r="BX28" s="37">
        <f t="shared" si="7"/>
        <v>-5.0421099999999996E-2</v>
      </c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</row>
    <row r="29" spans="1:102" ht="15" x14ac:dyDescent="0.15">
      <c r="A29" s="3" t="s">
        <v>12</v>
      </c>
      <c r="B29" s="33"/>
      <c r="C29" s="34"/>
      <c r="D29" s="36"/>
      <c r="E29" s="34"/>
      <c r="F29" s="36"/>
      <c r="G29" s="34"/>
      <c r="J29" s="3" t="s">
        <v>12</v>
      </c>
      <c r="K29" s="47">
        <v>-2.1369000000000002E-3</v>
      </c>
      <c r="M29" s="3" t="s">
        <v>18</v>
      </c>
      <c r="N29">
        <v>3.9784399999999998E-2</v>
      </c>
      <c r="O29" s="37">
        <f t="shared" si="51"/>
        <v>-1.8425349171999998E-4</v>
      </c>
      <c r="P29">
        <v>3.9707800000000001E-2</v>
      </c>
      <c r="Q29">
        <v>3.8265300000000002E-2</v>
      </c>
      <c r="R29">
        <v>0.5</v>
      </c>
      <c r="S29" s="3">
        <v>4.4889100000000001E-2</v>
      </c>
      <c r="T29" s="3">
        <v>4.3427199999999999E-2</v>
      </c>
      <c r="U29" s="3">
        <v>6.2068999999999999E-2</v>
      </c>
      <c r="V29" s="6"/>
      <c r="W29" s="3">
        <v>7.7137499999999998E-2</v>
      </c>
      <c r="X29" s="3">
        <v>7.7616400000000002E-2</v>
      </c>
      <c r="Y29" s="3">
        <v>6.4935099999999996E-2</v>
      </c>
      <c r="Z29" s="3">
        <v>1</v>
      </c>
      <c r="AA29" s="1">
        <v>0</v>
      </c>
      <c r="AB29" s="1">
        <v>0</v>
      </c>
      <c r="AC29" s="1">
        <v>0</v>
      </c>
      <c r="AD29" s="1">
        <v>0</v>
      </c>
      <c r="AE29" s="3">
        <v>7.42115E-2</v>
      </c>
      <c r="AF29" s="3">
        <v>7.4124899999999994E-2</v>
      </c>
      <c r="AG29" s="3">
        <v>6.9182400000000005E-2</v>
      </c>
      <c r="AH29" s="3">
        <v>1</v>
      </c>
      <c r="AI29" s="3">
        <v>0</v>
      </c>
      <c r="AJ29" s="3">
        <v>0</v>
      </c>
      <c r="AK29" s="3">
        <v>0</v>
      </c>
      <c r="AL29" s="3">
        <v>0</v>
      </c>
      <c r="AM29">
        <f t="shared" si="27"/>
        <v>3.9784399999999998E-2</v>
      </c>
      <c r="AN29" s="6">
        <f t="shared" si="28"/>
        <v>0</v>
      </c>
      <c r="AO29" s="6">
        <f t="shared" si="29"/>
        <v>0</v>
      </c>
      <c r="AP29" s="6">
        <f t="shared" si="30"/>
        <v>0</v>
      </c>
      <c r="AQ29" s="6">
        <f t="shared" si="31"/>
        <v>0</v>
      </c>
      <c r="AR29" s="6">
        <f t="shared" si="32"/>
        <v>0</v>
      </c>
      <c r="AS29" s="6">
        <f t="shared" si="33"/>
        <v>0</v>
      </c>
      <c r="AT29" s="6">
        <f t="shared" si="34"/>
        <v>0</v>
      </c>
      <c r="AU29" s="6">
        <f t="shared" si="35"/>
        <v>0</v>
      </c>
      <c r="AV29" s="6">
        <f t="shared" si="36"/>
        <v>0</v>
      </c>
      <c r="AW29" s="6">
        <f t="shared" si="37"/>
        <v>0</v>
      </c>
      <c r="AX29" s="6">
        <f t="shared" si="38"/>
        <v>0</v>
      </c>
      <c r="AY29" s="6">
        <f t="shared" si="39"/>
        <v>0</v>
      </c>
      <c r="AZ29" s="6">
        <f t="shared" si="40"/>
        <v>0</v>
      </c>
      <c r="BA29" s="6">
        <f t="shared" si="41"/>
        <v>0</v>
      </c>
      <c r="BB29" s="6">
        <f t="shared" si="42"/>
        <v>0</v>
      </c>
      <c r="BC29" s="6">
        <f t="shared" si="43"/>
        <v>0</v>
      </c>
      <c r="BD29" s="6">
        <f t="shared" si="44"/>
        <v>0</v>
      </c>
      <c r="BE29" s="6">
        <f t="shared" si="45"/>
        <v>0</v>
      </c>
      <c r="BF29" s="6">
        <f t="shared" si="46"/>
        <v>0</v>
      </c>
      <c r="BG29" s="6">
        <f t="shared" si="47"/>
        <v>0</v>
      </c>
      <c r="BH29" s="6">
        <f t="shared" si="48"/>
        <v>0</v>
      </c>
      <c r="BI29" s="6">
        <f t="shared" si="49"/>
        <v>0</v>
      </c>
      <c r="BJ29" s="6">
        <f t="shared" si="50"/>
        <v>0</v>
      </c>
      <c r="BK29">
        <f>$K$22*AM29</f>
        <v>-1.8425349171999998E-4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5"/>
        <v>330.19002891156532</v>
      </c>
      <c r="BX29" s="37">
        <f t="shared" si="7"/>
        <v>-5.1380599999999998E-2</v>
      </c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</row>
    <row r="30" spans="1:102" ht="15" x14ac:dyDescent="0.15">
      <c r="A30" s="3" t="s">
        <v>61</v>
      </c>
      <c r="B30" s="33"/>
      <c r="C30" s="34"/>
      <c r="D30" s="36"/>
      <c r="E30" s="34"/>
      <c r="F30" s="36"/>
      <c r="G30" s="34"/>
      <c r="J30" s="3" t="s">
        <v>135</v>
      </c>
      <c r="K30" s="47">
        <v>7.8969999999999995E-4</v>
      </c>
      <c r="M30" s="3" t="s">
        <v>19</v>
      </c>
      <c r="N30">
        <v>4.3071700000000002</v>
      </c>
      <c r="O30" s="37">
        <f t="shared" si="51"/>
        <v>-1.6531349177000002E-2</v>
      </c>
      <c r="P30">
        <v>4.3025799999999998</v>
      </c>
      <c r="Q30">
        <v>4.3571429999999998</v>
      </c>
      <c r="R30">
        <v>4.25</v>
      </c>
      <c r="S30" s="3">
        <v>4.5056789999999998</v>
      </c>
      <c r="T30" s="3">
        <v>4.5029339999999998</v>
      </c>
      <c r="U30" s="3">
        <v>4.5379310000000004</v>
      </c>
      <c r="V30" s="7"/>
      <c r="W30" s="3">
        <v>4.503253</v>
      </c>
      <c r="X30" s="3">
        <v>4.4932400000000001</v>
      </c>
      <c r="Y30" s="3">
        <v>4.6363640000000004</v>
      </c>
      <c r="Z30" s="3">
        <v>4</v>
      </c>
      <c r="AA30" s="1">
        <v>4</v>
      </c>
      <c r="AB30" s="1">
        <v>4</v>
      </c>
      <c r="AC30" s="1">
        <v>4</v>
      </c>
      <c r="AD30" s="1">
        <v>4</v>
      </c>
      <c r="AE30" s="3">
        <v>4.5139149999999999</v>
      </c>
      <c r="AF30" s="3">
        <v>4.4982839999999999</v>
      </c>
      <c r="AG30" s="3">
        <v>4.6540879999999998</v>
      </c>
      <c r="AH30" s="3">
        <v>5</v>
      </c>
      <c r="AI30" s="3">
        <v>4</v>
      </c>
      <c r="AJ30" s="3">
        <v>4</v>
      </c>
      <c r="AK30" s="3">
        <v>4</v>
      </c>
      <c r="AL30" s="3">
        <v>4</v>
      </c>
      <c r="AM30">
        <f t="shared" si="27"/>
        <v>4.3071700000000002</v>
      </c>
      <c r="AN30" s="6">
        <f t="shared" si="28"/>
        <v>0</v>
      </c>
      <c r="AO30" s="6">
        <f t="shared" si="29"/>
        <v>0</v>
      </c>
      <c r="AP30" s="6">
        <f t="shared" si="30"/>
        <v>0</v>
      </c>
      <c r="AQ30" s="6">
        <f t="shared" si="31"/>
        <v>0</v>
      </c>
      <c r="AR30" s="6">
        <f t="shared" si="32"/>
        <v>0</v>
      </c>
      <c r="AS30" s="6">
        <f t="shared" si="33"/>
        <v>0</v>
      </c>
      <c r="AT30" s="6">
        <f t="shared" si="34"/>
        <v>0</v>
      </c>
      <c r="AU30" s="6">
        <f t="shared" si="35"/>
        <v>0</v>
      </c>
      <c r="AV30" s="6">
        <f t="shared" si="36"/>
        <v>0</v>
      </c>
      <c r="AW30" s="6">
        <f t="shared" si="37"/>
        <v>0</v>
      </c>
      <c r="AX30" s="6">
        <f t="shared" si="38"/>
        <v>0</v>
      </c>
      <c r="AY30" s="6">
        <f t="shared" si="39"/>
        <v>0</v>
      </c>
      <c r="AZ30" s="6">
        <f t="shared" si="40"/>
        <v>0</v>
      </c>
      <c r="BA30" s="6">
        <f t="shared" si="41"/>
        <v>0</v>
      </c>
      <c r="BB30" s="6">
        <f t="shared" si="42"/>
        <v>0</v>
      </c>
      <c r="BC30" s="6">
        <f t="shared" si="43"/>
        <v>0</v>
      </c>
      <c r="BD30" s="6">
        <f t="shared" si="44"/>
        <v>0</v>
      </c>
      <c r="BE30" s="6">
        <f t="shared" si="45"/>
        <v>0</v>
      </c>
      <c r="BF30" s="6">
        <f t="shared" si="46"/>
        <v>0</v>
      </c>
      <c r="BG30" s="6">
        <f t="shared" si="47"/>
        <v>0</v>
      </c>
      <c r="BH30" s="6">
        <f t="shared" si="48"/>
        <v>0</v>
      </c>
      <c r="BI30" s="6">
        <f t="shared" si="49"/>
        <v>0</v>
      </c>
      <c r="BJ30" s="6">
        <f t="shared" si="50"/>
        <v>0</v>
      </c>
      <c r="BK30">
        <f>$K$23*AM30</f>
        <v>-1.6531349177000002E-2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5"/>
        <v>329.26556796582815</v>
      </c>
      <c r="BX30" s="37">
        <f t="shared" si="7"/>
        <v>-5.2340100000000001E-2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</row>
    <row r="31" spans="1:102" ht="15" x14ac:dyDescent="0.15">
      <c r="A31" s="3" t="s">
        <v>83</v>
      </c>
      <c r="B31" s="33"/>
      <c r="C31" s="34"/>
      <c r="D31" s="36"/>
      <c r="E31" s="34"/>
      <c r="F31" s="36"/>
      <c r="G31" s="34"/>
      <c r="J31" s="3">
        <v>2012</v>
      </c>
      <c r="K31" s="47">
        <v>-4.8071599999999999E-2</v>
      </c>
      <c r="M31" s="5" t="s">
        <v>20</v>
      </c>
      <c r="N31">
        <v>0.2168194</v>
      </c>
      <c r="O31" s="37">
        <f t="shared" si="51"/>
        <v>1.9999204636599998E-3</v>
      </c>
      <c r="P31">
        <v>0.2166843</v>
      </c>
      <c r="Q31">
        <v>0.21938779999999999</v>
      </c>
      <c r="R31">
        <v>0</v>
      </c>
      <c r="S31" s="5">
        <v>0.20876149999999999</v>
      </c>
      <c r="T31" s="5">
        <v>0.209507</v>
      </c>
      <c r="U31" s="5">
        <v>0.2</v>
      </c>
      <c r="V31" s="27"/>
      <c r="W31" s="5">
        <v>0.2379182</v>
      </c>
      <c r="X31" s="5">
        <v>0.23735600000000001</v>
      </c>
      <c r="Y31" s="5">
        <v>0.24675320000000001</v>
      </c>
      <c r="Z31" s="5">
        <v>0</v>
      </c>
      <c r="AA31" s="1">
        <v>0.2132425</v>
      </c>
      <c r="AB31" s="1">
        <v>0.21341789999999999</v>
      </c>
      <c r="AC31" s="1">
        <v>0.21249999999999999</v>
      </c>
      <c r="AD31" s="1">
        <v>0</v>
      </c>
      <c r="AE31" s="5">
        <v>0.2047001</v>
      </c>
      <c r="AF31" s="5">
        <v>0.20727519999999999</v>
      </c>
      <c r="AG31" s="5">
        <v>0.18238989999999999</v>
      </c>
      <c r="AH31" s="5">
        <v>0</v>
      </c>
      <c r="AI31" s="5">
        <v>0.2145976</v>
      </c>
      <c r="AJ31" s="5">
        <v>0.2103064</v>
      </c>
      <c r="AK31" s="5">
        <v>0.25301200000000001</v>
      </c>
      <c r="AL31" s="5">
        <v>0</v>
      </c>
      <c r="AM31">
        <f t="shared" si="27"/>
        <v>0.2168194</v>
      </c>
      <c r="AN31" s="6">
        <f t="shared" si="28"/>
        <v>0</v>
      </c>
      <c r="AO31" s="6">
        <f t="shared" si="29"/>
        <v>0</v>
      </c>
      <c r="AP31" s="6">
        <f t="shared" si="30"/>
        <v>0</v>
      </c>
      <c r="AQ31" s="6">
        <f t="shared" si="31"/>
        <v>0</v>
      </c>
      <c r="AR31" s="6">
        <f t="shared" si="32"/>
        <v>0</v>
      </c>
      <c r="AS31" s="6">
        <f t="shared" si="33"/>
        <v>0</v>
      </c>
      <c r="AT31" s="6">
        <f t="shared" si="34"/>
        <v>0</v>
      </c>
      <c r="AU31" s="6">
        <f t="shared" si="35"/>
        <v>0</v>
      </c>
      <c r="AV31" s="6">
        <f t="shared" si="36"/>
        <v>0</v>
      </c>
      <c r="AW31" s="6">
        <f t="shared" si="37"/>
        <v>0</v>
      </c>
      <c r="AX31" s="6">
        <f t="shared" si="38"/>
        <v>0</v>
      </c>
      <c r="AY31" s="6">
        <f t="shared" si="39"/>
        <v>0</v>
      </c>
      <c r="AZ31" s="6">
        <f t="shared" si="40"/>
        <v>0</v>
      </c>
      <c r="BA31" s="6">
        <f t="shared" si="41"/>
        <v>0</v>
      </c>
      <c r="BB31" s="6">
        <f t="shared" si="42"/>
        <v>0</v>
      </c>
      <c r="BC31" s="6">
        <f t="shared" si="43"/>
        <v>0</v>
      </c>
      <c r="BD31" s="6">
        <f t="shared" si="44"/>
        <v>0</v>
      </c>
      <c r="BE31" s="6">
        <f t="shared" si="45"/>
        <v>0</v>
      </c>
      <c r="BF31" s="6">
        <f t="shared" si="46"/>
        <v>0</v>
      </c>
      <c r="BG31" s="6">
        <f t="shared" si="47"/>
        <v>0</v>
      </c>
      <c r="BH31" s="6">
        <f t="shared" si="48"/>
        <v>0</v>
      </c>
      <c r="BI31" s="6">
        <f t="shared" si="49"/>
        <v>0</v>
      </c>
      <c r="BJ31" s="6">
        <f t="shared" si="50"/>
        <v>0</v>
      </c>
      <c r="BK31">
        <f>$K$24*AM31</f>
        <v>1.9999204636599998E-3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5"/>
        <v>328.37476385290921</v>
      </c>
      <c r="BX31" s="37">
        <f t="shared" si="7"/>
        <v>-5.3299599999999996E-2</v>
      </c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</row>
    <row r="32" spans="1:102" ht="15" x14ac:dyDescent="0.15">
      <c r="A32" s="3" t="s">
        <v>131</v>
      </c>
      <c r="B32" s="71" t="s">
        <v>136</v>
      </c>
      <c r="C32" s="71"/>
      <c r="D32" s="71" t="s">
        <v>137</v>
      </c>
      <c r="E32" s="71"/>
      <c r="F32" s="71" t="s">
        <v>137</v>
      </c>
      <c r="G32" s="71"/>
      <c r="J32" s="3">
        <v>2013</v>
      </c>
      <c r="K32" s="47">
        <v>-4.1680399999999999E-2</v>
      </c>
      <c r="M32" s="3">
        <v>2012</v>
      </c>
      <c r="N32" s="20"/>
      <c r="O32" s="37">
        <f>AM32*K31</f>
        <v>-1.1013684276E-2</v>
      </c>
      <c r="P32" s="20"/>
      <c r="Q32" s="20"/>
      <c r="R32" s="20"/>
      <c r="S32" s="35"/>
      <c r="T32" s="35"/>
      <c r="U32" s="35"/>
      <c r="V32" s="27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7"/>
      <c r="AI32" s="1"/>
      <c r="AJ32" s="1"/>
      <c r="AK32" s="1"/>
      <c r="AL32" s="27"/>
      <c r="AM32">
        <v>0.22911000000000001</v>
      </c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H32" s="6"/>
      <c r="BI32" s="6"/>
      <c r="BJ32" s="6"/>
      <c r="BK32" t="e">
        <f>$K$32*#REF!</f>
        <v>#REF!</v>
      </c>
      <c r="BM32">
        <f>$K$32*S53</f>
        <v>0</v>
      </c>
      <c r="BO32">
        <f>$K$32*W53</f>
        <v>0</v>
      </c>
      <c r="BQ32">
        <f>$K$32*AA53</f>
        <v>0</v>
      </c>
      <c r="BS32">
        <f>$K$32*AE53</f>
        <v>0</v>
      </c>
      <c r="BU32">
        <f>$K$32*AI53</f>
        <v>0</v>
      </c>
      <c r="BV32">
        <v>21</v>
      </c>
      <c r="BW32">
        <f t="shared" si="5"/>
        <v>327.51433197818363</v>
      </c>
      <c r="BX32" s="37">
        <f t="shared" si="7"/>
        <v>-5.4259099999999998E-2</v>
      </c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</row>
    <row r="33" spans="1:102" ht="15" x14ac:dyDescent="0.15">
      <c r="A33" s="3" t="s">
        <v>132</v>
      </c>
      <c r="B33" s="75" t="s">
        <v>138</v>
      </c>
      <c r="C33" s="75"/>
      <c r="D33" s="71" t="s">
        <v>136</v>
      </c>
      <c r="E33" s="71"/>
      <c r="F33" s="71" t="s">
        <v>136</v>
      </c>
      <c r="G33" s="71"/>
      <c r="J33" s="3">
        <v>2014</v>
      </c>
      <c r="K33" s="47">
        <v>3.8307099999999997E-2</v>
      </c>
      <c r="M33" s="3">
        <v>2013</v>
      </c>
      <c r="N33" s="20"/>
      <c r="O33" s="37">
        <f>AM33*K32</f>
        <v>-9.2305413840000003E-3</v>
      </c>
      <c r="P33" s="20"/>
      <c r="Q33" s="20"/>
      <c r="R33" s="20"/>
      <c r="S33" s="35"/>
      <c r="T33" s="35"/>
      <c r="U33" s="35"/>
      <c r="V33" s="27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7"/>
      <c r="AI33" s="1"/>
      <c r="AJ33" s="1"/>
      <c r="AK33" s="1"/>
      <c r="AL33" s="27"/>
      <c r="AM33">
        <v>0.22145999999999999</v>
      </c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H33" s="6"/>
      <c r="BI33" s="6"/>
      <c r="BJ33" s="6"/>
      <c r="BK33">
        <f>$K$33*N42</f>
        <v>0</v>
      </c>
      <c r="BM33">
        <f>$K$33*S54</f>
        <v>0</v>
      </c>
      <c r="BO33">
        <f>$K$33*W54</f>
        <v>0</v>
      </c>
      <c r="BQ33">
        <f>$K$33*AA54</f>
        <v>0</v>
      </c>
      <c r="BS33">
        <f>$K$33*AE54</f>
        <v>0</v>
      </c>
      <c r="BU33">
        <f>$K$33*AI54</f>
        <v>0</v>
      </c>
      <c r="BV33">
        <v>22</v>
      </c>
      <c r="BW33">
        <f t="shared" si="5"/>
        <v>326.68144989656184</v>
      </c>
      <c r="BX33" s="37">
        <f t="shared" si="7"/>
        <v>-5.5218599999999993E-2</v>
      </c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</row>
    <row r="34" spans="1:102" ht="15" x14ac:dyDescent="0.15">
      <c r="A34" s="3" t="s">
        <v>133</v>
      </c>
      <c r="B34" s="71" t="s">
        <v>136</v>
      </c>
      <c r="C34" s="71"/>
      <c r="D34" s="71" t="s">
        <v>136</v>
      </c>
      <c r="E34" s="71"/>
      <c r="F34" s="71" t="s">
        <v>136</v>
      </c>
      <c r="G34" s="71"/>
      <c r="J34" s="3">
        <v>2015</v>
      </c>
      <c r="K34" s="47">
        <v>1.4837899999999999E-2</v>
      </c>
      <c r="M34" s="3">
        <v>2014</v>
      </c>
      <c r="N34" s="20"/>
      <c r="O34" s="37">
        <f>AM34*K33</f>
        <v>6.6769275299999997E-3</v>
      </c>
      <c r="P34" s="20"/>
      <c r="Q34" s="20"/>
      <c r="R34" s="20"/>
      <c r="S34" s="35"/>
      <c r="T34" s="35"/>
      <c r="U34" s="35"/>
      <c r="V34" s="27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7"/>
      <c r="AI34" s="1"/>
      <c r="AJ34" s="1"/>
      <c r="AK34" s="1"/>
      <c r="AL34" s="27"/>
      <c r="AM34">
        <v>0.17430000000000001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H34" s="6"/>
      <c r="BI34" s="6"/>
      <c r="BJ34" s="6"/>
      <c r="BK34">
        <f>$K$34*N43</f>
        <v>0</v>
      </c>
      <c r="BM34">
        <f>$K$34*S55</f>
        <v>0</v>
      </c>
      <c r="BO34">
        <f>$K$34*W55</f>
        <v>0</v>
      </c>
      <c r="BQ34">
        <f>$K$34*AA55</f>
        <v>0</v>
      </c>
      <c r="BS34">
        <f>$K$34*AE55</f>
        <v>0</v>
      </c>
      <c r="BU34">
        <f>$K$34*AI55</f>
        <v>0</v>
      </c>
      <c r="BV34">
        <v>23</v>
      </c>
      <c r="BW34">
        <f t="shared" si="5"/>
        <v>325.8736745594731</v>
      </c>
      <c r="BX34" s="37">
        <f t="shared" si="7"/>
        <v>-5.6178099999999995E-2</v>
      </c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</row>
    <row r="35" spans="1:102" ht="15" x14ac:dyDescent="0.15">
      <c r="A35" s="3" t="s">
        <v>116</v>
      </c>
      <c r="B35" s="72"/>
      <c r="C35" s="72"/>
      <c r="D35" s="72"/>
      <c r="E35" s="72"/>
      <c r="F35" s="72"/>
      <c r="G35" s="72"/>
      <c r="H35" s="10"/>
      <c r="J35" s="3" t="s">
        <v>83</v>
      </c>
      <c r="K35" s="47">
        <v>4.9809349999999997</v>
      </c>
      <c r="M35" s="3">
        <v>2015</v>
      </c>
      <c r="N35" s="20"/>
      <c r="O35" s="37">
        <f>AM35*K34</f>
        <v>2.5644342570000003E-3</v>
      </c>
      <c r="P35" s="20"/>
      <c r="Q35" s="20"/>
      <c r="R35" s="20"/>
      <c r="S35" s="35"/>
      <c r="T35" s="35"/>
      <c r="U35" s="35"/>
      <c r="V35" s="27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7"/>
      <c r="AI35" s="1"/>
      <c r="AJ35" s="1"/>
      <c r="AK35" s="1"/>
      <c r="AL35" s="27"/>
      <c r="AM35">
        <v>0.17283000000000001</v>
      </c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H35" s="6"/>
      <c r="BI35" s="6"/>
      <c r="BJ35" s="6"/>
      <c r="BK35">
        <f>$K$35*N44</f>
        <v>0</v>
      </c>
      <c r="BM35">
        <f>$K$35*S56</f>
        <v>0</v>
      </c>
      <c r="BO35">
        <f>$K$35*W56</f>
        <v>0</v>
      </c>
      <c r="BQ35">
        <f>$K$35*AA56</f>
        <v>0</v>
      </c>
      <c r="BS35">
        <f>$K$35*AE56</f>
        <v>0</v>
      </c>
      <c r="BU35">
        <f>$K$35*AI56</f>
        <v>0</v>
      </c>
      <c r="BV35">
        <v>24</v>
      </c>
      <c r="BW35">
        <f t="shared" ref="BW35:BW66" si="52">EXP($K$3*LN($BV35)+BV35*$K$4+$O$37)</f>
        <v>325.08887727853539</v>
      </c>
      <c r="BX35" s="37">
        <f t="shared" si="7"/>
        <v>-5.7137599999999997E-2</v>
      </c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</row>
    <row r="36" spans="1:102" ht="15.75" thickBot="1" x14ac:dyDescent="0.2">
      <c r="A36" s="5" t="s">
        <v>89</v>
      </c>
      <c r="B36" s="73"/>
      <c r="C36" s="73"/>
      <c r="D36" s="39"/>
      <c r="E36" s="39"/>
      <c r="F36" s="39"/>
      <c r="G36" s="39"/>
      <c r="H36" s="32"/>
      <c r="K36" s="3"/>
      <c r="M36" s="3" t="s">
        <v>83</v>
      </c>
      <c r="N36" s="20"/>
      <c r="O36" s="37">
        <f>AM36</f>
        <v>4.9809349999999997</v>
      </c>
      <c r="P36" s="20"/>
      <c r="Q36" s="20"/>
      <c r="R36" s="20"/>
      <c r="S36" s="35"/>
      <c r="T36" s="35"/>
      <c r="U36" s="35"/>
      <c r="V36" s="27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7"/>
      <c r="AI36" s="1"/>
      <c r="AJ36" s="1"/>
      <c r="AK36" s="1"/>
      <c r="AL36" s="27"/>
      <c r="AM36">
        <f>K35</f>
        <v>4.9809349999999997</v>
      </c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H36" s="6"/>
      <c r="BI36" s="6"/>
      <c r="BJ36" s="6"/>
      <c r="BK36">
        <f>$K$36</f>
        <v>0</v>
      </c>
      <c r="BM36">
        <f>$K$36</f>
        <v>0</v>
      </c>
      <c r="BO36">
        <f>$K$36</f>
        <v>0</v>
      </c>
      <c r="BQ36">
        <f>$K$36</f>
        <v>0</v>
      </c>
      <c r="BS36">
        <f>$K$36</f>
        <v>0</v>
      </c>
      <c r="BU36">
        <f>$K$36</f>
        <v>0</v>
      </c>
      <c r="BV36">
        <v>25</v>
      </c>
      <c r="BW36">
        <f t="shared" si="52"/>
        <v>324.3251920432694</v>
      </c>
      <c r="BX36" s="37">
        <f t="shared" si="7"/>
        <v>-5.8097099999999999E-2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</row>
    <row r="37" spans="1:102" ht="15" x14ac:dyDescent="0.15">
      <c r="N37" s="20"/>
      <c r="O37" s="37">
        <f>SUM(O8:O36)</f>
        <v>5.9155287584250056</v>
      </c>
      <c r="P37" s="20"/>
      <c r="Q37" s="20"/>
      <c r="R37" s="20"/>
      <c r="S37" s="35"/>
      <c r="T37" s="35"/>
      <c r="U37" s="35"/>
      <c r="V37" s="27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7"/>
      <c r="AI37" s="1"/>
      <c r="AJ37" s="1"/>
      <c r="AK37" s="1"/>
      <c r="AL37" s="27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H37" s="6"/>
      <c r="BI37" s="6"/>
      <c r="BJ37" s="6"/>
      <c r="BK37" t="e">
        <f>SUM(BK8:BK36)</f>
        <v>#REF!</v>
      </c>
      <c r="BM37" t="e">
        <f>SUM(BM8:BM36)</f>
        <v>#NUM!</v>
      </c>
      <c r="BO37" t="e">
        <f>SUM(BO8:BO36)</f>
        <v>#NUM!</v>
      </c>
      <c r="BQ37" t="e">
        <f>SUM(BQ8:BQ36)</f>
        <v>#NUM!</v>
      </c>
      <c r="BS37" t="e">
        <f>SUM(BS8:BS36)</f>
        <v>#NUM!</v>
      </c>
      <c r="BU37" t="e">
        <f>SUM(BU8:BU36)</f>
        <v>#NUM!</v>
      </c>
      <c r="BV37">
        <v>26</v>
      </c>
      <c r="BW37">
        <f t="shared" si="52"/>
        <v>323.58097403373625</v>
      </c>
      <c r="BX37" s="37">
        <f t="shared" si="7"/>
        <v>-5.9056600000000001E-2</v>
      </c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</row>
    <row r="38" spans="1:102" ht="15" x14ac:dyDescent="0.15">
      <c r="N38" s="20"/>
      <c r="O38" s="37"/>
      <c r="P38" s="20"/>
      <c r="Q38" s="20"/>
      <c r="R38" s="20"/>
      <c r="S38" s="35"/>
      <c r="T38" s="35"/>
      <c r="U38" s="35"/>
      <c r="V38" s="27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7"/>
      <c r="AI38" s="1"/>
      <c r="AJ38" s="1"/>
      <c r="AK38" s="1"/>
      <c r="AL38" s="27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H38" s="6"/>
      <c r="BI38" s="6"/>
      <c r="BJ38" s="6"/>
      <c r="BV38">
        <v>27</v>
      </c>
      <c r="BW38">
        <f t="shared" si="52"/>
        <v>322.85476600753168</v>
      </c>
      <c r="BX38" s="37">
        <f t="shared" si="7"/>
        <v>-6.0016099999999996E-2</v>
      </c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</row>
    <row r="39" spans="1:102" ht="15" x14ac:dyDescent="0.15">
      <c r="N39" s="20"/>
      <c r="O39" s="40"/>
      <c r="P39" s="20"/>
      <c r="Q39" s="20"/>
      <c r="R39" s="20"/>
      <c r="S39" s="35"/>
      <c r="T39" s="35"/>
      <c r="U39" s="35"/>
      <c r="V39" s="27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7"/>
      <c r="AI39" s="1"/>
      <c r="AJ39" s="1"/>
      <c r="AK39" s="1"/>
      <c r="AL39" s="2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H39" s="6"/>
      <c r="BI39" s="6"/>
      <c r="BJ39" s="6"/>
      <c r="BV39">
        <v>28</v>
      </c>
      <c r="BW39">
        <f t="shared" si="52"/>
        <v>322.1452708340808</v>
      </c>
      <c r="BX39" s="37">
        <f t="shared" si="7"/>
        <v>-6.0975599999999991E-2</v>
      </c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</row>
    <row r="40" spans="1:102" ht="15" x14ac:dyDescent="0.15">
      <c r="N40" s="20"/>
      <c r="P40" s="20"/>
      <c r="Q40" s="20"/>
      <c r="R40" s="20"/>
      <c r="S40" s="35"/>
      <c r="T40" s="35"/>
      <c r="U40" s="35"/>
      <c r="V40" s="27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7"/>
      <c r="AI40" s="1"/>
      <c r="AJ40" s="1"/>
      <c r="AK40" s="1"/>
      <c r="AL40" s="2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H40" s="6"/>
      <c r="BI40" s="6"/>
      <c r="BJ40" s="6"/>
      <c r="BV40">
        <v>29</v>
      </c>
      <c r="BW40">
        <f t="shared" si="52"/>
        <v>321.45132887537636</v>
      </c>
      <c r="BX40" s="37">
        <f t="shared" si="7"/>
        <v>-6.1935099999999993E-2</v>
      </c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ht="15" x14ac:dyDescent="0.15">
      <c r="N41" s="20"/>
      <c r="P41" s="20"/>
      <c r="Q41" s="20"/>
      <c r="R41" s="20"/>
      <c r="S41" s="7"/>
      <c r="T41" s="7"/>
      <c r="U41" s="7"/>
      <c r="V41" s="6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3"/>
      <c r="AI41" s="5"/>
      <c r="AJ41" s="5"/>
      <c r="AK41" s="5"/>
      <c r="AL41" s="3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H41" s="6"/>
      <c r="BI41" s="6"/>
      <c r="BJ41" s="6"/>
      <c r="BV41">
        <v>30</v>
      </c>
      <c r="BW41">
        <f t="shared" si="52"/>
        <v>320.77189922240035</v>
      </c>
      <c r="BX41" s="37">
        <f t="shared" si="7"/>
        <v>-6.2894599999999995E-2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</row>
    <row r="42" spans="1:102" ht="15" x14ac:dyDescent="0.15">
      <c r="N42" s="30"/>
      <c r="P42" s="6"/>
      <c r="Q42" s="6"/>
      <c r="R42" s="6"/>
      <c r="S42" s="6"/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R42" s="6"/>
      <c r="AS42" s="6"/>
      <c r="AT42" s="6"/>
      <c r="AV42" s="6"/>
      <c r="AW42" s="6"/>
      <c r="AX42" s="6"/>
      <c r="AZ42" s="6"/>
      <c r="BA42" s="6"/>
      <c r="BB42" s="6"/>
      <c r="BD42" s="6"/>
      <c r="BE42" s="6"/>
      <c r="BF42" s="6"/>
      <c r="BV42">
        <v>31</v>
      </c>
      <c r="BW42">
        <f t="shared" si="52"/>
        <v>320.106044024916</v>
      </c>
      <c r="BX42" s="37">
        <f t="shared" si="7"/>
        <v>-6.3854099999999997E-2</v>
      </c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ht="15" x14ac:dyDescent="0.15">
      <c r="N43" s="30"/>
      <c r="P43" s="6"/>
      <c r="Q43" s="6"/>
      <c r="R43" s="6"/>
      <c r="S43" s="6"/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R43" s="6"/>
      <c r="AS43" s="6"/>
      <c r="AT43" s="6"/>
      <c r="AV43" s="6"/>
      <c r="AW43" s="6"/>
      <c r="AX43" s="6"/>
      <c r="AZ43" s="6"/>
      <c r="BA43" s="6"/>
      <c r="BB43" s="6"/>
      <c r="BD43" s="6"/>
      <c r="BE43" s="6"/>
      <c r="BF43" s="6"/>
      <c r="BV43">
        <v>32</v>
      </c>
      <c r="BW43">
        <f t="shared" si="52"/>
        <v>319.45291532247313</v>
      </c>
      <c r="BX43" s="37">
        <f t="shared" si="7"/>
        <v>-6.4813599999999999E-2</v>
      </c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4" spans="1:102" ht="15" x14ac:dyDescent="0.15">
      <c r="N44" s="30"/>
      <c r="P44" s="6"/>
      <c r="Q44" s="6"/>
      <c r="R44" s="6"/>
      <c r="S44" s="6"/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R44" s="6"/>
      <c r="AS44" s="6"/>
      <c r="AT44" s="6"/>
      <c r="AV44" s="6"/>
      <c r="AW44" s="6"/>
      <c r="AX44" s="6"/>
      <c r="AZ44" s="6"/>
      <c r="BA44" s="6"/>
      <c r="BB44" s="6"/>
      <c r="BD44" s="6"/>
      <c r="BE44" s="6"/>
      <c r="BF44" s="6"/>
      <c r="BV44">
        <v>33</v>
      </c>
      <c r="BW44">
        <f t="shared" si="52"/>
        <v>318.81174391258827</v>
      </c>
      <c r="BX44" s="37">
        <f t="shared" si="7"/>
        <v>-6.5773100000000001E-2</v>
      </c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ht="15" x14ac:dyDescent="0.15">
      <c r="N45" s="6"/>
      <c r="P45" s="6"/>
      <c r="Q45" s="6"/>
      <c r="R45" s="6"/>
      <c r="S45" s="6"/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R45" s="6"/>
      <c r="AS45" s="6"/>
      <c r="AT45" s="6"/>
      <c r="AV45" s="6"/>
      <c r="AW45" s="6"/>
      <c r="AX45" s="6"/>
      <c r="AZ45" s="6"/>
      <c r="BA45" s="6"/>
      <c r="BB45" s="6"/>
      <c r="BD45" s="6"/>
      <c r="BE45" s="6"/>
      <c r="BF45" s="6"/>
      <c r="BV45">
        <v>34</v>
      </c>
      <c r="BW45">
        <f t="shared" si="52"/>
        <v>318.18182988945307</v>
      </c>
      <c r="BX45" s="37">
        <f t="shared" si="7"/>
        <v>-6.6732600000000003E-2</v>
      </c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</row>
    <row r="46" spans="1:102" ht="15" x14ac:dyDescent="0.15">
      <c r="N46" s="6"/>
      <c r="P46" s="6"/>
      <c r="Q46" s="6"/>
      <c r="R46" s="6"/>
      <c r="S46" s="6"/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R46" s="6"/>
      <c r="AS46" s="6"/>
      <c r="AT46" s="6"/>
      <c r="AV46" s="6"/>
      <c r="AW46" s="6"/>
      <c r="AX46" s="6"/>
      <c r="AZ46" s="6"/>
      <c r="BA46" s="6"/>
      <c r="BB46" s="6"/>
      <c r="BD46" s="6"/>
      <c r="BE46" s="6"/>
      <c r="BF46" s="6"/>
      <c r="BV46">
        <v>35</v>
      </c>
      <c r="BW46">
        <f t="shared" si="52"/>
        <v>317.56253456124188</v>
      </c>
      <c r="BX46" s="37">
        <f t="shared" si="7"/>
        <v>-6.7692100000000005E-2</v>
      </c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ht="15" x14ac:dyDescent="0.15">
      <c r="N47" s="6"/>
      <c r="P47" s="6"/>
      <c r="Q47" s="6"/>
      <c r="R47" s="6"/>
      <c r="S47" s="6"/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R47" s="6"/>
      <c r="AS47" s="6"/>
      <c r="AT47" s="6"/>
      <c r="AV47" s="6"/>
      <c r="AW47" s="6"/>
      <c r="AX47" s="6"/>
      <c r="AZ47" s="6"/>
      <c r="BA47" s="6"/>
      <c r="BB47" s="6"/>
      <c r="BD47" s="6"/>
      <c r="BE47" s="6"/>
      <c r="BF47" s="6"/>
      <c r="BV47">
        <v>36</v>
      </c>
      <c r="BW47">
        <f t="shared" si="52"/>
        <v>316.95327351189769</v>
      </c>
      <c r="BX47" s="37">
        <f t="shared" si="7"/>
        <v>-6.8651599999999993E-2</v>
      </c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</row>
    <row r="48" spans="1:102" ht="15" x14ac:dyDescent="0.15">
      <c r="N48" s="6"/>
      <c r="P48" s="6"/>
      <c r="Q48" s="6"/>
      <c r="R48" s="6"/>
      <c r="S48" s="6"/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R48" s="6"/>
      <c r="AS48" s="6"/>
      <c r="AT48" s="6"/>
      <c r="AV48" s="6"/>
      <c r="AW48" s="6"/>
      <c r="AX48" s="6"/>
      <c r="AZ48" s="6"/>
      <c r="BA48" s="6"/>
      <c r="BB48" s="6"/>
      <c r="BD48" s="6"/>
      <c r="BE48" s="6"/>
      <c r="BF48" s="6"/>
      <c r="BV48">
        <v>37</v>
      </c>
      <c r="BW48">
        <f t="shared" si="52"/>
        <v>316.35351061837707</v>
      </c>
      <c r="BX48" s="37">
        <f t="shared" si="7"/>
        <v>-6.9611099999999995E-2</v>
      </c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4:102" ht="15" x14ac:dyDescent="0.15">
      <c r="N49" s="7"/>
      <c r="P49" s="6"/>
      <c r="Q49" s="6"/>
      <c r="R49" s="6"/>
      <c r="S49" s="6"/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R49" s="6"/>
      <c r="AS49" s="6"/>
      <c r="AT49" s="6"/>
      <c r="AV49" s="6"/>
      <c r="AW49" s="6"/>
      <c r="AX49" s="6"/>
      <c r="AZ49" s="6"/>
      <c r="BA49" s="6"/>
      <c r="BB49" s="6"/>
      <c r="BD49" s="6"/>
      <c r="BE49" s="6"/>
      <c r="BF49" s="6"/>
      <c r="BV49">
        <v>38</v>
      </c>
      <c r="BW49">
        <f t="shared" si="52"/>
        <v>315.7627528697617</v>
      </c>
      <c r="BX49" s="37">
        <f t="shared" si="7"/>
        <v>-7.0570599999999997E-2</v>
      </c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4:102" ht="15" x14ac:dyDescent="0.15">
      <c r="P50" s="6"/>
      <c r="Q50" s="6"/>
      <c r="R50" s="6"/>
      <c r="S50" s="6"/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R50" s="6"/>
      <c r="AS50" s="6"/>
      <c r="AT50" s="6"/>
      <c r="AV50" s="6"/>
      <c r="AW50" s="6"/>
      <c r="AX50" s="6"/>
      <c r="AZ50" s="6"/>
      <c r="BA50" s="6"/>
      <c r="BB50" s="6"/>
      <c r="BD50" s="6"/>
      <c r="BE50" s="6"/>
      <c r="BF50" s="6"/>
      <c r="BV50">
        <v>39</v>
      </c>
      <c r="BW50">
        <f t="shared" si="52"/>
        <v>315.18054586268681</v>
      </c>
      <c r="BX50" s="37">
        <f t="shared" si="7"/>
        <v>-7.1530099999999985E-2</v>
      </c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</row>
    <row r="51" spans="14:102" ht="15" x14ac:dyDescent="0.15">
      <c r="P51" s="7"/>
      <c r="Q51" s="7"/>
      <c r="R51" s="7"/>
      <c r="S51" s="7"/>
      <c r="T51" s="7"/>
      <c r="U51" s="7"/>
      <c r="V51" s="7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R51" s="6"/>
      <c r="AS51" s="6"/>
      <c r="AT51" s="6"/>
      <c r="AV51" s="6"/>
      <c r="AW51" s="6"/>
      <c r="AX51" s="6"/>
      <c r="AZ51" s="6"/>
      <c r="BA51" s="6"/>
      <c r="BB51" s="6"/>
      <c r="BD51" s="6"/>
      <c r="BE51" s="6"/>
      <c r="BF51" s="6"/>
      <c r="BV51">
        <v>40</v>
      </c>
      <c r="BW51">
        <f t="shared" si="52"/>
        <v>314.60646986988434</v>
      </c>
      <c r="BX51" s="37">
        <f t="shared" si="7"/>
        <v>-7.2489599999999987E-2</v>
      </c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4:102" ht="15" x14ac:dyDescent="0.15"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J52" s="6"/>
      <c r="AK52" s="6"/>
      <c r="AL52" s="6"/>
      <c r="BV52">
        <v>41</v>
      </c>
      <c r="BW52">
        <f t="shared" si="52"/>
        <v>314.04013639654988</v>
      </c>
      <c r="BX52" s="37">
        <f t="shared" si="7"/>
        <v>-7.3449099999999989E-2</v>
      </c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</row>
    <row r="53" spans="14:102" ht="15" x14ac:dyDescent="0.15"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J53" s="6"/>
      <c r="AK53" s="6"/>
      <c r="AL53" s="6"/>
      <c r="BV53">
        <v>42</v>
      </c>
      <c r="BW53">
        <f t="shared" si="52"/>
        <v>313.48118515367611</v>
      </c>
      <c r="BX53" s="37">
        <f t="shared" si="7"/>
        <v>-7.4408599999999991E-2</v>
      </c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4:102" ht="15" x14ac:dyDescent="0.15"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J54" s="6"/>
      <c r="AK54" s="6"/>
      <c r="AL54" s="6"/>
      <c r="BV54">
        <v>43</v>
      </c>
      <c r="BW54">
        <f t="shared" si="52"/>
        <v>312.92928138923514</v>
      </c>
      <c r="BX54" s="37">
        <f t="shared" si="7"/>
        <v>-7.5368099999999993E-2</v>
      </c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4:102" ht="15" x14ac:dyDescent="0.15"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J55" s="6"/>
      <c r="AK55" s="6"/>
      <c r="AL55" s="6"/>
      <c r="BV55">
        <v>44</v>
      </c>
      <c r="BW55">
        <f t="shared" si="52"/>
        <v>312.38411352762137</v>
      </c>
      <c r="BX55" s="37">
        <f t="shared" si="7"/>
        <v>-7.6327599999999995E-2</v>
      </c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</row>
    <row r="56" spans="14:102" ht="15" x14ac:dyDescent="0.15"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J56" s="6"/>
      <c r="AK56" s="6"/>
      <c r="AL56" s="6"/>
      <c r="BV56">
        <v>45</v>
      </c>
      <c r="BW56">
        <f t="shared" si="52"/>
        <v>311.84539107561289</v>
      </c>
      <c r="BX56" s="37">
        <f t="shared" si="7"/>
        <v>-7.7287099999999997E-2</v>
      </c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4:102" ht="15" x14ac:dyDescent="0.15"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J57" s="6"/>
      <c r="AK57" s="6"/>
      <c r="AL57" s="6"/>
      <c r="BV57">
        <v>46</v>
      </c>
      <c r="BW57">
        <f t="shared" si="52"/>
        <v>311.31284275955318</v>
      </c>
      <c r="BX57" s="37">
        <f t="shared" si="7"/>
        <v>-7.8246599999999999E-2</v>
      </c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</row>
    <row r="58" spans="14:102" ht="15" x14ac:dyDescent="0.15"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J58" s="6"/>
      <c r="AK58" s="6"/>
      <c r="AL58" s="6"/>
      <c r="BV58">
        <v>47</v>
      </c>
      <c r="BW58">
        <f t="shared" si="52"/>
        <v>310.78621486378631</v>
      </c>
      <c r="BX58" s="37">
        <f t="shared" si="7"/>
        <v>-7.9206100000000002E-2</v>
      </c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4:102" ht="15" x14ac:dyDescent="0.15"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J59" s="6"/>
      <c r="AK59" s="6"/>
      <c r="AL59" s="6"/>
      <c r="BV59">
        <v>48</v>
      </c>
      <c r="BW59">
        <f t="shared" si="52"/>
        <v>310.26526974481595</v>
      </c>
      <c r="BX59" s="37">
        <f t="shared" si="7"/>
        <v>-8.0165600000000004E-2</v>
      </c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</row>
    <row r="60" spans="14:102" ht="15" x14ac:dyDescent="0.15"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J60" s="6"/>
      <c r="AK60" s="6"/>
      <c r="AL60" s="6"/>
      <c r="BV60">
        <v>49</v>
      </c>
      <c r="BW60">
        <f t="shared" si="52"/>
        <v>309.74978449935509</v>
      </c>
      <c r="BX60" s="37">
        <f t="shared" si="7"/>
        <v>-8.1125099999999992E-2</v>
      </c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4:102" ht="15" x14ac:dyDescent="0.15"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J61" s="6"/>
      <c r="AK61" s="6"/>
      <c r="AL61" s="6"/>
      <c r="BV61">
        <v>50</v>
      </c>
      <c r="BW61">
        <f t="shared" si="52"/>
        <v>309.23954976753873</v>
      </c>
      <c r="BX61" s="37">
        <f t="shared" si="7"/>
        <v>-8.2084599999999994E-2</v>
      </c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4:102" ht="15" x14ac:dyDescent="0.15">
      <c r="T62" s="6"/>
      <c r="U62" s="6"/>
      <c r="V62" s="6"/>
      <c r="X62" s="6"/>
      <c r="Y62" s="6"/>
      <c r="Z62" s="6"/>
      <c r="AB62" s="6"/>
      <c r="AC62" s="6"/>
      <c r="AD62" s="6"/>
      <c r="AF62" s="6"/>
      <c r="AG62" s="6"/>
      <c r="AH62" s="6"/>
      <c r="BV62">
        <v>51</v>
      </c>
      <c r="BW62">
        <f t="shared" si="52"/>
        <v>308.73436865516493</v>
      </c>
      <c r="BX62" s="37">
        <f t="shared" si="7"/>
        <v>-8.3044099999999996E-2</v>
      </c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</row>
    <row r="63" spans="14:102" ht="15" x14ac:dyDescent="0.15">
      <c r="T63" s="6"/>
      <c r="U63" s="6"/>
      <c r="V63" s="6"/>
      <c r="X63" s="6"/>
      <c r="Y63" s="6"/>
      <c r="Z63" s="6"/>
      <c r="AB63" s="6"/>
      <c r="AC63" s="6"/>
      <c r="AD63" s="6"/>
      <c r="AF63" s="6"/>
      <c r="AG63" s="6"/>
      <c r="AH63" s="6"/>
      <c r="BV63">
        <v>52</v>
      </c>
      <c r="BW63">
        <f t="shared" si="52"/>
        <v>308.23405576104756</v>
      </c>
      <c r="BX63" s="37">
        <f t="shared" si="7"/>
        <v>-8.4003599999999998E-2</v>
      </c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4:102" ht="15" x14ac:dyDescent="0.15">
      <c r="T64" s="6"/>
      <c r="U64" s="6"/>
      <c r="V64" s="6"/>
      <c r="X64" s="6"/>
      <c r="Y64" s="6"/>
      <c r="Z64" s="6"/>
      <c r="AB64" s="6"/>
      <c r="AC64" s="6"/>
      <c r="AD64" s="6"/>
      <c r="AF64" s="6"/>
      <c r="AG64" s="6"/>
      <c r="AH64" s="6"/>
      <c r="BV64">
        <v>53</v>
      </c>
      <c r="BW64">
        <f t="shared" si="52"/>
        <v>307.7384362974131</v>
      </c>
      <c r="BX64" s="37">
        <f t="shared" si="7"/>
        <v>-8.4963099999999986E-2</v>
      </c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</row>
    <row r="65" spans="20:102" ht="15" x14ac:dyDescent="0.15">
      <c r="T65" s="6"/>
      <c r="U65" s="6"/>
      <c r="V65" s="6"/>
      <c r="X65" s="6"/>
      <c r="Y65" s="6"/>
      <c r="Z65" s="6"/>
      <c r="AB65" s="6"/>
      <c r="AC65" s="6"/>
      <c r="AD65" s="6"/>
      <c r="AF65" s="6"/>
      <c r="AG65" s="6"/>
      <c r="AH65" s="6"/>
      <c r="BV65">
        <v>54</v>
      </c>
      <c r="BW65">
        <f t="shared" si="52"/>
        <v>307.24734529286587</v>
      </c>
      <c r="BX65" s="37">
        <f t="shared" si="7"/>
        <v>-8.5922599999999988E-2</v>
      </c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20:102" ht="15" x14ac:dyDescent="0.15">
      <c r="T66" s="6"/>
      <c r="U66" s="6"/>
      <c r="V66" s="6"/>
      <c r="X66" s="6"/>
      <c r="Y66" s="6"/>
      <c r="Z66" s="6"/>
      <c r="AB66" s="6"/>
      <c r="AC66" s="6"/>
      <c r="AD66" s="6"/>
      <c r="AF66" s="6"/>
      <c r="AG66" s="6"/>
      <c r="AH66" s="6"/>
      <c r="BV66">
        <v>55</v>
      </c>
      <c r="BW66">
        <f t="shared" si="52"/>
        <v>306.76062686879322</v>
      </c>
      <c r="BX66" s="37">
        <f t="shared" si="7"/>
        <v>-8.688209999999999E-2</v>
      </c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</row>
    <row r="67" spans="20:102" ht="15" x14ac:dyDescent="0.15">
      <c r="T67" s="6"/>
      <c r="U67" s="6"/>
      <c r="V67" s="6"/>
      <c r="X67" s="6"/>
      <c r="Y67" s="6"/>
      <c r="Z67" s="6"/>
      <c r="AB67" s="6"/>
      <c r="AC67" s="6"/>
      <c r="AD67" s="6"/>
      <c r="AF67" s="6"/>
      <c r="AG67" s="6"/>
      <c r="AH67" s="6"/>
      <c r="BV67">
        <v>56</v>
      </c>
      <c r="BW67">
        <f t="shared" ref="BW67:BW118" si="53">EXP($K$3*LN($BV67)+BV67*$K$4+$O$37)</f>
        <v>306.27813358124257</v>
      </c>
      <c r="BX67" s="37">
        <f t="shared" si="7"/>
        <v>-8.7841599999999992E-2</v>
      </c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20:102" ht="15" x14ac:dyDescent="0.15">
      <c r="T68" s="6"/>
      <c r="U68" s="6"/>
      <c r="V68" s="6"/>
      <c r="X68" s="6"/>
      <c r="Y68" s="6"/>
      <c r="Z68" s="6"/>
      <c r="AB68" s="6"/>
      <c r="AC68" s="6"/>
      <c r="AD68" s="6"/>
      <c r="AF68" s="6"/>
      <c r="AG68" s="6"/>
      <c r="AH68" s="6"/>
      <c r="BV68">
        <v>57</v>
      </c>
      <c r="BW68">
        <f t="shared" si="53"/>
        <v>305.79972582128465</v>
      </c>
      <c r="BX68" s="37">
        <f t="shared" ref="BX68:BX118" si="54">$K$3+BV68*$K$4</f>
        <v>-8.8801099999999994E-2</v>
      </c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</row>
    <row r="69" spans="20:102" ht="15" x14ac:dyDescent="0.15">
      <c r="T69" s="6"/>
      <c r="U69" s="6"/>
      <c r="V69" s="6"/>
      <c r="X69" s="6"/>
      <c r="Y69" s="6"/>
      <c r="Z69" s="6"/>
      <c r="AB69" s="6"/>
      <c r="AC69" s="6"/>
      <c r="AD69" s="6"/>
      <c r="AF69" s="6"/>
      <c r="AG69" s="6"/>
      <c r="AH69" s="6"/>
      <c r="BV69">
        <v>58</v>
      </c>
      <c r="BW69">
        <f t="shared" si="53"/>
        <v>305.32527126774096</v>
      </c>
      <c r="BX69" s="37">
        <f t="shared" si="54"/>
        <v>-8.9760599999999996E-2</v>
      </c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20:102" ht="15" x14ac:dyDescent="0.15">
      <c r="T70" s="6"/>
      <c r="U70" s="6"/>
      <c r="V70" s="6"/>
      <c r="X70" s="6"/>
      <c r="Y70" s="6"/>
      <c r="Z70" s="6"/>
      <c r="AB70" s="6"/>
      <c r="AC70" s="6"/>
      <c r="AD70" s="6"/>
      <c r="AF70" s="6"/>
      <c r="AG70" s="6"/>
      <c r="AH70" s="6"/>
      <c r="BV70">
        <v>59</v>
      </c>
      <c r="BW70">
        <f t="shared" si="53"/>
        <v>304.85464438688001</v>
      </c>
      <c r="BX70" s="37">
        <f t="shared" si="54"/>
        <v>-9.0720099999999998E-2</v>
      </c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</row>
    <row r="71" spans="20:102" ht="15" x14ac:dyDescent="0.15">
      <c r="T71" s="6"/>
      <c r="U71" s="6"/>
      <c r="V71" s="6"/>
      <c r="X71" s="6"/>
      <c r="Y71" s="6"/>
      <c r="Z71" s="6"/>
      <c r="AB71" s="6"/>
      <c r="AC71" s="6"/>
      <c r="AD71" s="6"/>
      <c r="AF71" s="6"/>
      <c r="AG71" s="6"/>
      <c r="AH71" s="6"/>
      <c r="BV71">
        <v>60</v>
      </c>
      <c r="BW71">
        <f t="shared" si="53"/>
        <v>304.38772597432938</v>
      </c>
      <c r="BX71" s="37">
        <f>$K$3+BV71*$K$4</f>
        <v>-9.16796E-2</v>
      </c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20:102" x14ac:dyDescent="0.15">
      <c r="BV72">
        <v>61</v>
      </c>
      <c r="BW72">
        <f t="shared" si="53"/>
        <v>303.92440273500046</v>
      </c>
      <c r="BX72" s="37">
        <f t="shared" si="54"/>
        <v>-9.2639100000000002E-2</v>
      </c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</row>
    <row r="73" spans="20:102" x14ac:dyDescent="0.15">
      <c r="BV73">
        <v>62</v>
      </c>
      <c r="BW73">
        <f t="shared" si="53"/>
        <v>303.46456689730212</v>
      </c>
      <c r="BX73" s="37">
        <f t="shared" si="54"/>
        <v>-9.3598600000000004E-2</v>
      </c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20:102" x14ac:dyDescent="0.15">
      <c r="BV74">
        <v>63</v>
      </c>
      <c r="BW74">
        <f t="shared" si="53"/>
        <v>303.0081158583402</v>
      </c>
      <c r="BX74" s="37">
        <f t="shared" si="54"/>
        <v>-9.4558099999999992E-2</v>
      </c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</row>
    <row r="75" spans="20:102" x14ac:dyDescent="0.15">
      <c r="BV75">
        <v>64</v>
      </c>
      <c r="BW75">
        <f t="shared" si="53"/>
        <v>302.55495185716427</v>
      </c>
      <c r="BX75" s="37">
        <f t="shared" si="54"/>
        <v>-9.5517599999999994E-2</v>
      </c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20:102" x14ac:dyDescent="0.15">
      <c r="BV76">
        <v>65</v>
      </c>
      <c r="BW76">
        <f t="shared" si="53"/>
        <v>302.10498167344139</v>
      </c>
      <c r="BX76" s="37">
        <f t="shared" si="54"/>
        <v>-9.6477099999999996E-2</v>
      </c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</row>
    <row r="77" spans="20:102" x14ac:dyDescent="0.15">
      <c r="BV77">
        <v>66</v>
      </c>
      <c r="BW77">
        <f t="shared" si="53"/>
        <v>301.65811634921943</v>
      </c>
      <c r="BX77" s="37">
        <f t="shared" si="54"/>
        <v>-9.7436599999999984E-2</v>
      </c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20:102" x14ac:dyDescent="0.15">
      <c r="BV78">
        <v>67</v>
      </c>
      <c r="BW78">
        <f t="shared" si="53"/>
        <v>301.21427093169098</v>
      </c>
      <c r="BX78" s="37">
        <f t="shared" si="54"/>
        <v>-9.8396099999999986E-2</v>
      </c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</row>
    <row r="79" spans="20:102" x14ac:dyDescent="0.15">
      <c r="BV79">
        <v>68</v>
      </c>
      <c r="BW79">
        <f t="shared" si="53"/>
        <v>300.77336423508166</v>
      </c>
      <c r="BX79" s="37">
        <f t="shared" si="54"/>
        <v>-9.9355599999999988E-2</v>
      </c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20:102" x14ac:dyDescent="0.15">
      <c r="BV80">
        <v>69</v>
      </c>
      <c r="BW80">
        <f t="shared" si="53"/>
        <v>300.33531861998341</v>
      </c>
      <c r="BX80" s="37">
        <f t="shared" si="54"/>
        <v>-0.10031509999999999</v>
      </c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</row>
    <row r="81" spans="74:102" x14ac:dyDescent="0.15">
      <c r="BV81">
        <v>70</v>
      </c>
      <c r="BW81">
        <f t="shared" si="53"/>
        <v>299.90005978862035</v>
      </c>
      <c r="BX81" s="37">
        <f t="shared" si="54"/>
        <v>-0.10127459999999999</v>
      </c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74:102" x14ac:dyDescent="0.15">
      <c r="BV82">
        <v>71</v>
      </c>
      <c r="BW82">
        <f t="shared" si="53"/>
        <v>299.46751659468674</v>
      </c>
      <c r="BX82" s="37">
        <f t="shared" si="54"/>
        <v>-0.10223409999999999</v>
      </c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</row>
    <row r="83" spans="74:102" x14ac:dyDescent="0.15">
      <c r="BV83">
        <v>72</v>
      </c>
      <c r="BW83">
        <f t="shared" si="53"/>
        <v>299.03762086653092</v>
      </c>
      <c r="BX83" s="37">
        <f t="shared" si="54"/>
        <v>-0.1031936</v>
      </c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74:102" x14ac:dyDescent="0.15">
      <c r="BV84">
        <v>73</v>
      </c>
      <c r="BW84">
        <f t="shared" si="53"/>
        <v>298.61030724257517</v>
      </c>
      <c r="BX84" s="37">
        <f t="shared" si="54"/>
        <v>-0.1041531</v>
      </c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</row>
    <row r="85" spans="74:102" x14ac:dyDescent="0.15">
      <c r="BV85">
        <v>74</v>
      </c>
      <c r="BW85">
        <f t="shared" si="53"/>
        <v>298.18551301796941</v>
      </c>
      <c r="BX85" s="37">
        <f t="shared" si="54"/>
        <v>-0.1051126</v>
      </c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74:102" x14ac:dyDescent="0.15">
      <c r="BV86">
        <v>75</v>
      </c>
      <c r="BW86">
        <f t="shared" si="53"/>
        <v>297.76317800157449</v>
      </c>
      <c r="BX86" s="37">
        <f t="shared" si="54"/>
        <v>-0.1060721</v>
      </c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</row>
    <row r="87" spans="74:102" x14ac:dyDescent="0.15">
      <c r="BV87">
        <v>76</v>
      </c>
      <c r="BW87">
        <f t="shared" si="53"/>
        <v>297.34324438244397</v>
      </c>
      <c r="BX87" s="37">
        <f t="shared" si="54"/>
        <v>-0.1070316</v>
      </c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74:102" x14ac:dyDescent="0.15">
      <c r="BV88">
        <v>77</v>
      </c>
      <c r="BW88">
        <f t="shared" si="53"/>
        <v>296.92565660506494</v>
      </c>
      <c r="BX88" s="37">
        <f t="shared" si="54"/>
        <v>-0.10799110000000001</v>
      </c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</row>
    <row r="89" spans="74:102" x14ac:dyDescent="0.15">
      <c r="BV89">
        <v>78</v>
      </c>
      <c r="BW89">
        <f t="shared" si="53"/>
        <v>296.51036125267262</v>
      </c>
      <c r="BX89" s="37">
        <f t="shared" si="54"/>
        <v>-0.10895059999999998</v>
      </c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74:102" x14ac:dyDescent="0.15">
      <c r="BV90">
        <v>79</v>
      </c>
      <c r="BW90">
        <f t="shared" si="53"/>
        <v>296.0973069380214</v>
      </c>
      <c r="BX90" s="37">
        <f t="shared" si="54"/>
        <v>-0.10991009999999998</v>
      </c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</row>
    <row r="91" spans="74:102" x14ac:dyDescent="0.15">
      <c r="BV91">
        <v>80</v>
      </c>
      <c r="BW91">
        <f t="shared" si="53"/>
        <v>295.68644420104533</v>
      </c>
      <c r="BX91" s="37">
        <f t="shared" si="54"/>
        <v>-0.11086959999999998</v>
      </c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74:102" x14ac:dyDescent="0.15">
      <c r="BV92">
        <v>81</v>
      </c>
      <c r="BW92">
        <f t="shared" si="53"/>
        <v>295.27772541289863</v>
      </c>
      <c r="BX92" s="37">
        <f t="shared" si="54"/>
        <v>-0.11182909999999999</v>
      </c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</row>
    <row r="93" spans="74:102" x14ac:dyDescent="0.15">
      <c r="BV93">
        <v>82</v>
      </c>
      <c r="BW93">
        <f t="shared" si="53"/>
        <v>294.87110468589725</v>
      </c>
      <c r="BX93" s="37">
        <f t="shared" si="54"/>
        <v>-0.11278859999999999</v>
      </c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</row>
    <row r="94" spans="74:102" x14ac:dyDescent="0.15">
      <c r="BV94">
        <v>83</v>
      </c>
      <c r="BW94">
        <f t="shared" si="53"/>
        <v>294.4665377889383</v>
      </c>
      <c r="BX94" s="37">
        <f t="shared" si="54"/>
        <v>-0.11374809999999999</v>
      </c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74:102" x14ac:dyDescent="0.15">
      <c r="BV95">
        <v>84</v>
      </c>
      <c r="BW95">
        <f t="shared" si="53"/>
        <v>294.06398206799582</v>
      </c>
      <c r="BX95" s="37">
        <f t="shared" si="54"/>
        <v>-0.11470759999999999</v>
      </c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</row>
    <row r="96" spans="74:102" x14ac:dyDescent="0.15">
      <c r="BV96">
        <v>85</v>
      </c>
      <c r="BW96">
        <f t="shared" si="53"/>
        <v>293.66339637133791</v>
      </c>
      <c r="BX96" s="37">
        <f t="shared" si="54"/>
        <v>-0.11566709999999999</v>
      </c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74:102" x14ac:dyDescent="0.15">
      <c r="BV97">
        <v>86</v>
      </c>
      <c r="BW97">
        <f t="shared" si="53"/>
        <v>293.26474097912694</v>
      </c>
      <c r="BX97" s="37">
        <f t="shared" si="54"/>
        <v>-0.1166266</v>
      </c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</row>
    <row r="98" spans="74:102" x14ac:dyDescent="0.15">
      <c r="BV98">
        <v>87</v>
      </c>
      <c r="BW98">
        <f t="shared" si="53"/>
        <v>292.86797753710317</v>
      </c>
      <c r="BX98" s="37">
        <f t="shared" si="54"/>
        <v>-0.1175861</v>
      </c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74:102" x14ac:dyDescent="0.15">
      <c r="BV99">
        <v>88</v>
      </c>
      <c r="BW99">
        <f t="shared" si="53"/>
        <v>292.4730689940651</v>
      </c>
      <c r="BX99" s="37">
        <f t="shared" si="54"/>
        <v>-0.1185456</v>
      </c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</row>
    <row r="100" spans="74:102" x14ac:dyDescent="0.15">
      <c r="BV100">
        <v>89</v>
      </c>
      <c r="BW100">
        <f t="shared" si="53"/>
        <v>292.07997954289527</v>
      </c>
      <c r="BX100" s="37">
        <f t="shared" si="54"/>
        <v>-0.1195051</v>
      </c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74:102" x14ac:dyDescent="0.15">
      <c r="BV101">
        <v>90</v>
      </c>
      <c r="BW101">
        <f t="shared" si="53"/>
        <v>291.68867456488613</v>
      </c>
      <c r="BX101" s="37">
        <f t="shared" si="54"/>
        <v>-0.12046460000000001</v>
      </c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</row>
    <row r="102" spans="74:102" x14ac:dyDescent="0.15">
      <c r="BV102">
        <v>91</v>
      </c>
      <c r="BW102">
        <f t="shared" si="53"/>
        <v>291.299120577152</v>
      </c>
      <c r="BX102" s="37">
        <f t="shared" si="54"/>
        <v>-0.12142409999999998</v>
      </c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74:102" x14ac:dyDescent="0.15">
      <c r="BV103">
        <v>92</v>
      </c>
      <c r="BW103">
        <f t="shared" si="53"/>
        <v>290.91128518292174</v>
      </c>
      <c r="BX103" s="37">
        <f t="shared" si="54"/>
        <v>-0.12238359999999998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</row>
    <row r="104" spans="74:102" x14ac:dyDescent="0.15">
      <c r="BV104">
        <v>93</v>
      </c>
      <c r="BW104">
        <f t="shared" si="53"/>
        <v>290.52513702452393</v>
      </c>
      <c r="BX104" s="37">
        <f t="shared" si="54"/>
        <v>-0.12334309999999998</v>
      </c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</row>
    <row r="105" spans="74:102" x14ac:dyDescent="0.15">
      <c r="BV105">
        <v>94</v>
      </c>
      <c r="BW105">
        <f t="shared" si="53"/>
        <v>290.14064573889414</v>
      </c>
      <c r="BX105" s="37">
        <f t="shared" si="54"/>
        <v>-0.12430259999999999</v>
      </c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</row>
    <row r="106" spans="74:102" x14ac:dyDescent="0.15">
      <c r="BV106">
        <v>95</v>
      </c>
      <c r="BW106">
        <f t="shared" si="53"/>
        <v>289.757781915441</v>
      </c>
      <c r="BX106" s="37">
        <f t="shared" si="54"/>
        <v>-0.12526209999999999</v>
      </c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74:102" x14ac:dyDescent="0.15">
      <c r="BV107">
        <v>96</v>
      </c>
      <c r="BW107">
        <f t="shared" si="53"/>
        <v>289.37651705612262</v>
      </c>
      <c r="BX107" s="37">
        <f t="shared" si="54"/>
        <v>-0.12622159999999999</v>
      </c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</row>
    <row r="108" spans="74:102" x14ac:dyDescent="0.15">
      <c r="BV108">
        <v>97</v>
      </c>
      <c r="BW108">
        <f t="shared" si="53"/>
        <v>288.99682353759863</v>
      </c>
      <c r="BX108" s="37">
        <f t="shared" si="54"/>
        <v>-0.12718109999999999</v>
      </c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74:102" x14ac:dyDescent="0.15">
      <c r="BV109">
        <v>98</v>
      </c>
      <c r="BW109">
        <f t="shared" si="53"/>
        <v>288.61867457532566</v>
      </c>
      <c r="BX109" s="37">
        <f t="shared" si="54"/>
        <v>-0.12814059999999999</v>
      </c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</row>
    <row r="110" spans="74:102" x14ac:dyDescent="0.15">
      <c r="BV110">
        <v>99</v>
      </c>
      <c r="BW110">
        <f t="shared" si="53"/>
        <v>288.2420441894804</v>
      </c>
      <c r="BX110" s="37">
        <f t="shared" si="54"/>
        <v>-0.1291001</v>
      </c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</row>
    <row r="111" spans="74:102" x14ac:dyDescent="0.15">
      <c r="BV111">
        <v>100</v>
      </c>
      <c r="BW111">
        <f t="shared" si="53"/>
        <v>287.86690717259745</v>
      </c>
      <c r="BX111" s="37">
        <f>$K$3+BV111*$K$4</f>
        <v>-0.1300596</v>
      </c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</row>
    <row r="112" spans="74:102" x14ac:dyDescent="0.15">
      <c r="BV112">
        <v>101</v>
      </c>
      <c r="BW112">
        <f t="shared" si="53"/>
        <v>287.49323905882358</v>
      </c>
      <c r="BX112" s="37">
        <f t="shared" si="54"/>
        <v>-0.1310191</v>
      </c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</row>
    <row r="113" spans="74:102" x14ac:dyDescent="0.15">
      <c r="BV113">
        <v>102</v>
      </c>
      <c r="BW113">
        <f t="shared" si="53"/>
        <v>287.12101609468596</v>
      </c>
      <c r="BX113" s="37">
        <f t="shared" si="54"/>
        <v>-0.1319786</v>
      </c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</row>
    <row r="114" spans="74:102" x14ac:dyDescent="0.15">
      <c r="BV114">
        <v>103</v>
      </c>
      <c r="BW114">
        <f t="shared" si="53"/>
        <v>286.75021521129173</v>
      </c>
      <c r="BX114" s="37">
        <f t="shared" si="54"/>
        <v>-0.1329381</v>
      </c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</row>
    <row r="115" spans="74:102" x14ac:dyDescent="0.15">
      <c r="BV115">
        <v>104</v>
      </c>
      <c r="BW115">
        <f t="shared" si="53"/>
        <v>286.38081399787256</v>
      </c>
      <c r="BX115" s="37">
        <f t="shared" si="54"/>
        <v>-0.13389760000000001</v>
      </c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</row>
    <row r="116" spans="74:102" x14ac:dyDescent="0.15">
      <c r="BV116">
        <v>105</v>
      </c>
      <c r="BW116">
        <f t="shared" si="53"/>
        <v>286.01279067659794</v>
      </c>
      <c r="BX116" s="37">
        <f t="shared" si="54"/>
        <v>-0.13485709999999998</v>
      </c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</row>
    <row r="117" spans="74:102" x14ac:dyDescent="0.15">
      <c r="BV117">
        <v>106</v>
      </c>
      <c r="BW117">
        <f t="shared" si="53"/>
        <v>285.64612407858311</v>
      </c>
      <c r="BX117" s="37">
        <f t="shared" si="54"/>
        <v>-0.13581659999999998</v>
      </c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</row>
    <row r="118" spans="74:102" x14ac:dyDescent="0.15">
      <c r="BV118">
        <v>107</v>
      </c>
      <c r="BW118">
        <f t="shared" si="53"/>
        <v>285.28079362102631</v>
      </c>
      <c r="BX118" s="37">
        <f t="shared" si="54"/>
        <v>-0.13677609999999998</v>
      </c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</row>
    <row r="119" spans="74:102" x14ac:dyDescent="0.15"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</row>
    <row r="120" spans="74:102" x14ac:dyDescent="0.15"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</row>
    <row r="121" spans="74:102" x14ac:dyDescent="0.15"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</row>
    <row r="122" spans="74:102" x14ac:dyDescent="0.15"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</row>
    <row r="123" spans="74:102" x14ac:dyDescent="0.15"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</row>
    <row r="124" spans="74:102" x14ac:dyDescent="0.15"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</row>
    <row r="125" spans="74:102" x14ac:dyDescent="0.15"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</row>
    <row r="126" spans="74:102" x14ac:dyDescent="0.15"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</row>
    <row r="127" spans="74:102" x14ac:dyDescent="0.15"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</row>
    <row r="128" spans="74:102" x14ac:dyDescent="0.15"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</row>
    <row r="129" spans="76:102" x14ac:dyDescent="0.15"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</row>
    <row r="130" spans="76:102" x14ac:dyDescent="0.15"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</row>
    <row r="131" spans="76:102" x14ac:dyDescent="0.15"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</row>
    <row r="132" spans="76:102" x14ac:dyDescent="0.15"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</row>
    <row r="133" spans="76:102" x14ac:dyDescent="0.15"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</row>
    <row r="134" spans="76:102" x14ac:dyDescent="0.15"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</row>
    <row r="135" spans="76:102" x14ac:dyDescent="0.15"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</row>
    <row r="136" spans="76:102" x14ac:dyDescent="0.15"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</row>
    <row r="137" spans="76:102" x14ac:dyDescent="0.15"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</row>
    <row r="138" spans="76:102" x14ac:dyDescent="0.15"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</row>
    <row r="139" spans="76:102" x14ac:dyDescent="0.15"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</row>
    <row r="140" spans="76:102" x14ac:dyDescent="0.15"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</row>
    <row r="141" spans="76:102" x14ac:dyDescent="0.15"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</row>
    <row r="142" spans="76:102" x14ac:dyDescent="0.15"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</row>
    <row r="143" spans="76:102" x14ac:dyDescent="0.15"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</row>
    <row r="144" spans="76:102" x14ac:dyDescent="0.15"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</row>
    <row r="145" spans="76:102" x14ac:dyDescent="0.15"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</row>
    <row r="146" spans="76:102" x14ac:dyDescent="0.15"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</row>
    <row r="147" spans="76:102" x14ac:dyDescent="0.15"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</row>
    <row r="148" spans="76:102" x14ac:dyDescent="0.15"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</row>
    <row r="149" spans="76:102" x14ac:dyDescent="0.15"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</row>
    <row r="150" spans="76:102" x14ac:dyDescent="0.15"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</row>
    <row r="151" spans="76:102" x14ac:dyDescent="0.15"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</row>
    <row r="152" spans="76:102" x14ac:dyDescent="0.15"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</row>
    <row r="153" spans="76:102" x14ac:dyDescent="0.15"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</row>
    <row r="154" spans="76:102" x14ac:dyDescent="0.15"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</row>
    <row r="155" spans="76:102" x14ac:dyDescent="0.15"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</row>
    <row r="156" spans="76:102" x14ac:dyDescent="0.15"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</row>
    <row r="157" spans="76:102" x14ac:dyDescent="0.15"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</row>
    <row r="158" spans="76:102" x14ac:dyDescent="0.15"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</row>
    <row r="159" spans="76:102" x14ac:dyDescent="0.15"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</row>
    <row r="160" spans="76:102" x14ac:dyDescent="0.15"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</row>
    <row r="161" spans="76:102" x14ac:dyDescent="0.15"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</row>
    <row r="162" spans="76:102" x14ac:dyDescent="0.15"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</row>
    <row r="163" spans="76:102" x14ac:dyDescent="0.15"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</row>
    <row r="164" spans="76:102" x14ac:dyDescent="0.15"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</row>
    <row r="165" spans="76:102" x14ac:dyDescent="0.15"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</row>
    <row r="166" spans="76:102" x14ac:dyDescent="0.15"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</row>
    <row r="167" spans="76:102" x14ac:dyDescent="0.15"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</row>
    <row r="168" spans="76:102" x14ac:dyDescent="0.15"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</row>
    <row r="169" spans="76:102" x14ac:dyDescent="0.15"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</row>
    <row r="170" spans="76:102" x14ac:dyDescent="0.15"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</row>
    <row r="171" spans="76:102" x14ac:dyDescent="0.15"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</row>
    <row r="172" spans="76:102" x14ac:dyDescent="0.15"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</row>
    <row r="173" spans="76:102" x14ac:dyDescent="0.15"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</row>
    <row r="174" spans="76:102" x14ac:dyDescent="0.15"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</row>
    <row r="175" spans="76:102" x14ac:dyDescent="0.15"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</row>
    <row r="176" spans="76:102" x14ac:dyDescent="0.15"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</row>
    <row r="177" spans="76:102" x14ac:dyDescent="0.15"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</row>
    <row r="178" spans="76:102" x14ac:dyDescent="0.15"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</row>
    <row r="179" spans="76:102" x14ac:dyDescent="0.15"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</row>
    <row r="180" spans="76:102" x14ac:dyDescent="0.15"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</row>
    <row r="181" spans="76:102" x14ac:dyDescent="0.15"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</row>
    <row r="182" spans="76:102" x14ac:dyDescent="0.15"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</row>
    <row r="183" spans="76:102" x14ac:dyDescent="0.15"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</row>
    <row r="184" spans="76:102" x14ac:dyDescent="0.15"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</row>
    <row r="185" spans="76:102" x14ac:dyDescent="0.15"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</row>
    <row r="186" spans="76:102" x14ac:dyDescent="0.15"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</row>
    <row r="187" spans="76:102" x14ac:dyDescent="0.15"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</row>
    <row r="188" spans="76:102" x14ac:dyDescent="0.15"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</row>
    <row r="189" spans="76:102" x14ac:dyDescent="0.15"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</row>
    <row r="190" spans="76:102" x14ac:dyDescent="0.15"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</row>
    <row r="191" spans="76:102" x14ac:dyDescent="0.15"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</row>
    <row r="192" spans="76:102" x14ac:dyDescent="0.15"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</row>
    <row r="193" spans="76:102" x14ac:dyDescent="0.15"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</row>
    <row r="194" spans="76:102" x14ac:dyDescent="0.15"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</row>
    <row r="195" spans="76:102" x14ac:dyDescent="0.15"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</row>
    <row r="196" spans="76:102" x14ac:dyDescent="0.15"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</row>
    <row r="197" spans="76:102" x14ac:dyDescent="0.15"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</row>
    <row r="198" spans="76:102" x14ac:dyDescent="0.15"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</row>
    <row r="199" spans="76:102" x14ac:dyDescent="0.15"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</row>
    <row r="200" spans="76:102" x14ac:dyDescent="0.15"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</row>
    <row r="201" spans="76:102" x14ac:dyDescent="0.15"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</row>
    <row r="202" spans="76:102" x14ac:dyDescent="0.15"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</row>
    <row r="203" spans="76:102" x14ac:dyDescent="0.15"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</row>
    <row r="204" spans="76:102" x14ac:dyDescent="0.15"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</row>
    <row r="205" spans="76:102" x14ac:dyDescent="0.15"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</row>
    <row r="206" spans="76:102" x14ac:dyDescent="0.15"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</row>
    <row r="207" spans="76:102" x14ac:dyDescent="0.15"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</row>
    <row r="208" spans="76:102" x14ac:dyDescent="0.15"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</row>
    <row r="209" spans="76:102" x14ac:dyDescent="0.15"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</row>
    <row r="210" spans="76:102" x14ac:dyDescent="0.15"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</row>
    <row r="211" spans="76:102" x14ac:dyDescent="0.15"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</row>
    <row r="212" spans="76:102" x14ac:dyDescent="0.15"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</row>
    <row r="213" spans="76:102" x14ac:dyDescent="0.15"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</row>
    <row r="214" spans="76:102" x14ac:dyDescent="0.15"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</row>
    <row r="215" spans="76:102" x14ac:dyDescent="0.15"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</row>
    <row r="216" spans="76:102" x14ac:dyDescent="0.15"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</row>
    <row r="217" spans="76:102" x14ac:dyDescent="0.15"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</row>
    <row r="218" spans="76:102" x14ac:dyDescent="0.15"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</row>
    <row r="219" spans="76:102" x14ac:dyDescent="0.15"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</row>
    <row r="220" spans="76:102" x14ac:dyDescent="0.15"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</row>
    <row r="221" spans="76:102" x14ac:dyDescent="0.15"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</row>
    <row r="222" spans="76:102" x14ac:dyDescent="0.15"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</row>
    <row r="223" spans="76:102" x14ac:dyDescent="0.15"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</row>
    <row r="224" spans="76:102" x14ac:dyDescent="0.15"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</row>
    <row r="225" spans="76:102" x14ac:dyDescent="0.15"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</row>
    <row r="226" spans="76:102" x14ac:dyDescent="0.15"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</row>
    <row r="227" spans="76:102" x14ac:dyDescent="0.15"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</row>
    <row r="228" spans="76:102" x14ac:dyDescent="0.15"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</row>
    <row r="229" spans="76:102" x14ac:dyDescent="0.15"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</row>
    <row r="230" spans="76:102" x14ac:dyDescent="0.15"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</row>
    <row r="231" spans="76:102" x14ac:dyDescent="0.15"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</row>
    <row r="232" spans="76:102" x14ac:dyDescent="0.15"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</row>
    <row r="233" spans="76:102" x14ac:dyDescent="0.15">
      <c r="BX233" s="26"/>
      <c r="BY233" s="26"/>
      <c r="BZ233" s="26"/>
      <c r="CQ233" s="26"/>
      <c r="CR233" s="26"/>
      <c r="CS233" s="26"/>
      <c r="CT233" s="26"/>
      <c r="CU233" s="26"/>
      <c r="CV233" s="26"/>
      <c r="CW233" s="26"/>
      <c r="CX233" s="26"/>
    </row>
    <row r="234" spans="76:102" x14ac:dyDescent="0.15">
      <c r="BX234" s="26"/>
      <c r="BY234" s="26"/>
      <c r="BZ234" s="26"/>
      <c r="CQ234" s="26"/>
      <c r="CR234" s="26"/>
      <c r="CS234" s="26"/>
      <c r="CT234" s="26"/>
      <c r="CU234" s="26"/>
      <c r="CV234" s="26"/>
      <c r="CW234" s="26"/>
      <c r="CX234" s="26"/>
    </row>
    <row r="235" spans="76:102" x14ac:dyDescent="0.15">
      <c r="BX235" s="26"/>
      <c r="BY235" s="26"/>
      <c r="BZ235" s="26"/>
      <c r="CQ235" s="26"/>
      <c r="CR235" s="26"/>
      <c r="CS235" s="26"/>
      <c r="CT235" s="26"/>
      <c r="CU235" s="26"/>
      <c r="CV235" s="26"/>
      <c r="CW235" s="26"/>
      <c r="CX235" s="26"/>
    </row>
    <row r="236" spans="76:102" x14ac:dyDescent="0.15">
      <c r="BX236" s="26"/>
      <c r="BY236" s="26"/>
      <c r="BZ236" s="26"/>
      <c r="CQ236" s="26"/>
      <c r="CR236" s="26"/>
      <c r="CS236" s="26"/>
      <c r="CT236" s="26"/>
      <c r="CU236" s="26"/>
      <c r="CV236" s="26"/>
      <c r="CW236" s="26"/>
      <c r="CX236" s="26"/>
    </row>
    <row r="237" spans="76:102" x14ac:dyDescent="0.15">
      <c r="BX237" s="26"/>
      <c r="BY237" s="26"/>
      <c r="BZ237" s="26"/>
      <c r="CQ237" s="26"/>
      <c r="CR237" s="26"/>
      <c r="CS237" s="26"/>
      <c r="CT237" s="26"/>
      <c r="CU237" s="26"/>
      <c r="CV237" s="26"/>
      <c r="CW237" s="26"/>
      <c r="CX237" s="26"/>
    </row>
    <row r="238" spans="76:102" x14ac:dyDescent="0.15">
      <c r="BX238" s="26"/>
      <c r="BY238" s="26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B5" sqref="B5:E33"/>
    </sheetView>
  </sheetViews>
  <sheetFormatPr defaultRowHeight="13.5" x14ac:dyDescent="0.15"/>
  <sheetData>
    <row r="2" spans="1:5" x14ac:dyDescent="0.15">
      <c r="C2" t="s">
        <v>159</v>
      </c>
    </row>
    <row r="3" spans="1:5" x14ac:dyDescent="0.15">
      <c r="A3" t="s">
        <v>64</v>
      </c>
      <c r="B3" t="s">
        <v>76</v>
      </c>
      <c r="C3" t="s">
        <v>194</v>
      </c>
      <c r="D3" t="s">
        <v>84</v>
      </c>
      <c r="E3" t="s">
        <v>85</v>
      </c>
    </row>
    <row r="5" spans="1:5" x14ac:dyDescent="0.15">
      <c r="A5" t="s">
        <v>58</v>
      </c>
      <c r="B5" t="s">
        <v>179</v>
      </c>
      <c r="C5" s="37">
        <v>9.9556000000000002E-3</v>
      </c>
      <c r="D5" s="37">
        <v>-3.43</v>
      </c>
      <c r="E5" s="37">
        <v>1E-3</v>
      </c>
    </row>
    <row r="6" spans="1:5" x14ac:dyDescent="0.15">
      <c r="A6" t="s">
        <v>1</v>
      </c>
      <c r="B6" t="s">
        <v>195</v>
      </c>
      <c r="C6" s="37">
        <v>1.4741999999999999E-3</v>
      </c>
      <c r="D6" s="37">
        <v>-0.65</v>
      </c>
      <c r="E6" s="37">
        <v>0.51500000000000001</v>
      </c>
    </row>
    <row r="7" spans="1:5" x14ac:dyDescent="0.15">
      <c r="A7" t="s">
        <v>53</v>
      </c>
      <c r="B7" t="s">
        <v>196</v>
      </c>
      <c r="C7" s="37">
        <v>6.9167000000000006E-2</v>
      </c>
      <c r="D7" s="37">
        <v>0.91</v>
      </c>
      <c r="E7" s="37">
        <v>0.36099999999999999</v>
      </c>
    </row>
    <row r="8" spans="1:5" x14ac:dyDescent="0.15">
      <c r="A8" t="s">
        <v>49</v>
      </c>
      <c r="B8" t="s">
        <v>180</v>
      </c>
      <c r="C8" s="37">
        <v>0.15753400000000001</v>
      </c>
      <c r="D8" s="37">
        <v>1.69</v>
      </c>
      <c r="E8" s="37">
        <v>9.1999999999999998E-2</v>
      </c>
    </row>
    <row r="9" spans="1:5" x14ac:dyDescent="0.15">
      <c r="A9" t="s">
        <v>51</v>
      </c>
      <c r="B9" t="s">
        <v>181</v>
      </c>
      <c r="C9" s="37">
        <v>3.06325E-2</v>
      </c>
      <c r="D9" s="37">
        <v>2.21</v>
      </c>
      <c r="E9" s="37">
        <v>2.7E-2</v>
      </c>
    </row>
    <row r="10" spans="1:5" x14ac:dyDescent="0.15">
      <c r="A10" t="s">
        <v>45</v>
      </c>
      <c r="B10" t="s">
        <v>197</v>
      </c>
      <c r="C10" s="37">
        <v>0.1421635</v>
      </c>
      <c r="D10" s="37">
        <v>0.05</v>
      </c>
      <c r="E10" s="37">
        <v>0.96</v>
      </c>
    </row>
    <row r="11" spans="1:5" x14ac:dyDescent="0.15">
      <c r="A11" t="s">
        <v>56</v>
      </c>
      <c r="B11" t="s">
        <v>198</v>
      </c>
      <c r="C11" s="37">
        <v>4.1779E-3</v>
      </c>
      <c r="D11" s="37">
        <v>-1.35</v>
      </c>
      <c r="E11" s="37">
        <v>0.17699999999999999</v>
      </c>
    </row>
    <row r="12" spans="1:5" x14ac:dyDescent="0.15">
      <c r="A12" t="s">
        <v>48</v>
      </c>
      <c r="B12" t="s">
        <v>199</v>
      </c>
      <c r="C12" s="37">
        <v>1.5188399999999999E-2</v>
      </c>
      <c r="D12" s="37">
        <v>-0.61</v>
      </c>
      <c r="E12" s="37">
        <v>0.54</v>
      </c>
    </row>
    <row r="13" spans="1:5" x14ac:dyDescent="0.15">
      <c r="A13" t="s">
        <v>59</v>
      </c>
      <c r="B13" t="s">
        <v>182</v>
      </c>
      <c r="C13" s="37">
        <v>5.953E-4</v>
      </c>
      <c r="D13" s="37">
        <v>2.34</v>
      </c>
      <c r="E13" s="37">
        <v>1.9E-2</v>
      </c>
    </row>
    <row r="14" spans="1:5" x14ac:dyDescent="0.15">
      <c r="A14" t="s">
        <v>46</v>
      </c>
      <c r="B14" t="s">
        <v>200</v>
      </c>
      <c r="C14" s="37">
        <v>1.36951E-2</v>
      </c>
      <c r="D14" s="37">
        <v>1.1599999999999999</v>
      </c>
      <c r="E14" s="37">
        <v>0.246</v>
      </c>
    </row>
    <row r="15" spans="1:5" x14ac:dyDescent="0.15">
      <c r="A15" t="s">
        <v>77</v>
      </c>
      <c r="B15" t="s">
        <v>201</v>
      </c>
      <c r="C15" s="37">
        <v>1.2427000000000001E-2</v>
      </c>
      <c r="D15" s="37">
        <v>0.39</v>
      </c>
      <c r="E15" s="37">
        <v>0.7</v>
      </c>
    </row>
    <row r="16" spans="1:5" x14ac:dyDescent="0.15">
      <c r="A16" t="s">
        <v>78</v>
      </c>
      <c r="B16" t="s">
        <v>202</v>
      </c>
      <c r="C16" s="37">
        <v>2.0912000000000001E-3</v>
      </c>
      <c r="D16" s="37">
        <v>-0.99</v>
      </c>
      <c r="E16" s="37">
        <v>0.32500000000000001</v>
      </c>
    </row>
    <row r="17" spans="1:5" x14ac:dyDescent="0.15">
      <c r="A17" t="s">
        <v>54</v>
      </c>
      <c r="B17" t="s">
        <v>203</v>
      </c>
      <c r="C17" s="37">
        <v>8.9175000000000001E-3</v>
      </c>
      <c r="D17" s="37">
        <v>-1.48</v>
      </c>
      <c r="E17" s="37">
        <v>0.13900000000000001</v>
      </c>
    </row>
    <row r="18" spans="1:5" x14ac:dyDescent="0.15">
      <c r="A18" t="s">
        <v>79</v>
      </c>
      <c r="B18" t="s">
        <v>183</v>
      </c>
      <c r="C18" s="37">
        <v>5.1678999999999996E-3</v>
      </c>
      <c r="D18" s="37">
        <v>-2.5099999999999998</v>
      </c>
      <c r="E18" s="37">
        <v>1.2E-2</v>
      </c>
    </row>
    <row r="19" spans="1:5" x14ac:dyDescent="0.15">
      <c r="A19" t="s">
        <v>80</v>
      </c>
      <c r="B19" t="s">
        <v>204</v>
      </c>
      <c r="C19" s="37">
        <v>1.6157000000000001E-2</v>
      </c>
      <c r="D19" s="37">
        <v>-1.25</v>
      </c>
      <c r="E19" s="37">
        <v>0.21299999999999999</v>
      </c>
    </row>
    <row r="20" spans="1:5" x14ac:dyDescent="0.15">
      <c r="A20" t="s">
        <v>81</v>
      </c>
      <c r="B20" t="s">
        <v>205</v>
      </c>
      <c r="C20" s="37">
        <v>2.8162E-3</v>
      </c>
      <c r="D20" s="37">
        <v>0.43</v>
      </c>
      <c r="E20" s="37">
        <v>0.66400000000000003</v>
      </c>
    </row>
    <row r="21" spans="1:5" x14ac:dyDescent="0.15">
      <c r="A21" t="s">
        <v>15</v>
      </c>
      <c r="B21" t="s">
        <v>199</v>
      </c>
      <c r="C21" s="37">
        <v>7.1659000000000002E-3</v>
      </c>
      <c r="D21" s="37">
        <v>-1.31</v>
      </c>
      <c r="E21" s="37">
        <v>0.192</v>
      </c>
    </row>
    <row r="22" spans="1:5" x14ac:dyDescent="0.15">
      <c r="A22" t="s">
        <v>16</v>
      </c>
      <c r="B22" t="s">
        <v>206</v>
      </c>
      <c r="C22" s="37">
        <v>2.5310000000000003E-4</v>
      </c>
      <c r="D22" s="37">
        <v>0.63</v>
      </c>
      <c r="E22" s="37">
        <v>0.52600000000000002</v>
      </c>
    </row>
    <row r="23" spans="1:5" x14ac:dyDescent="0.15">
      <c r="A23" t="s">
        <v>17</v>
      </c>
      <c r="B23" t="s">
        <v>206</v>
      </c>
      <c r="C23" s="37">
        <v>1.0399000000000001E-3</v>
      </c>
      <c r="D23" s="37">
        <v>0.18</v>
      </c>
      <c r="E23" s="37">
        <v>0.85399999999999998</v>
      </c>
    </row>
    <row r="24" spans="1:5" x14ac:dyDescent="0.15">
      <c r="A24" t="s">
        <v>18</v>
      </c>
      <c r="B24" t="s">
        <v>207</v>
      </c>
      <c r="C24" s="37">
        <v>9.1423000000000008E-3</v>
      </c>
      <c r="D24" s="37">
        <v>-0.51</v>
      </c>
      <c r="E24" s="37">
        <v>0.61199999999999999</v>
      </c>
    </row>
    <row r="25" spans="1:5" x14ac:dyDescent="0.15">
      <c r="A25" t="s">
        <v>19</v>
      </c>
      <c r="B25" t="s">
        <v>208</v>
      </c>
      <c r="C25" s="37">
        <v>3.5003E-3</v>
      </c>
      <c r="D25" s="37">
        <v>-1.1000000000000001</v>
      </c>
      <c r="E25" s="37">
        <v>0.27300000000000002</v>
      </c>
    </row>
    <row r="26" spans="1:5" x14ac:dyDescent="0.15">
      <c r="A26" t="s">
        <v>20</v>
      </c>
      <c r="B26" t="s">
        <v>209</v>
      </c>
      <c r="C26" s="37">
        <v>5.5129999999999997E-3</v>
      </c>
      <c r="D26" s="37">
        <v>1.67</v>
      </c>
      <c r="E26" s="37">
        <v>9.4E-2</v>
      </c>
    </row>
    <row r="27" spans="1:5" x14ac:dyDescent="0.15">
      <c r="A27" t="s">
        <v>11</v>
      </c>
      <c r="B27" t="s">
        <v>207</v>
      </c>
      <c r="C27" s="37">
        <v>4.0584999999999996E-3</v>
      </c>
      <c r="D27" s="37">
        <v>-1.25</v>
      </c>
      <c r="E27" s="37">
        <v>0.21199999999999999</v>
      </c>
    </row>
    <row r="28" spans="1:5" x14ac:dyDescent="0.15">
      <c r="A28" t="s">
        <v>10</v>
      </c>
      <c r="B28" t="s">
        <v>197</v>
      </c>
      <c r="C28" s="37">
        <v>4.2186000000000003E-3</v>
      </c>
      <c r="D28" s="37">
        <v>1.59</v>
      </c>
      <c r="E28" s="37">
        <v>0.113</v>
      </c>
    </row>
    <row r="29" spans="1:5" x14ac:dyDescent="0.15">
      <c r="A29" t="s">
        <v>62</v>
      </c>
      <c r="B29" t="s">
        <v>201</v>
      </c>
      <c r="C29" s="37">
        <v>4.9338000000000003E-3</v>
      </c>
      <c r="D29" s="37">
        <v>1.05</v>
      </c>
      <c r="E29" s="37">
        <v>0.29199999999999998</v>
      </c>
    </row>
    <row r="30" spans="1:5" x14ac:dyDescent="0.15">
      <c r="A30" t="s">
        <v>60</v>
      </c>
      <c r="B30" t="s">
        <v>201</v>
      </c>
      <c r="C30" s="37">
        <v>7.7907999999999996E-3</v>
      </c>
      <c r="D30" s="37">
        <v>0.59</v>
      </c>
      <c r="E30" s="37">
        <v>0.55600000000000005</v>
      </c>
    </row>
    <row r="31" spans="1:5" x14ac:dyDescent="0.15">
      <c r="A31" t="s">
        <v>12</v>
      </c>
      <c r="B31" t="s">
        <v>202</v>
      </c>
      <c r="C31" s="37">
        <v>1.2815E-2</v>
      </c>
      <c r="D31" s="37">
        <v>-0.17</v>
      </c>
      <c r="E31" s="37">
        <v>0.86799999999999999</v>
      </c>
    </row>
    <row r="32" spans="1:5" x14ac:dyDescent="0.15">
      <c r="A32" t="s">
        <v>61</v>
      </c>
      <c r="B32" t="s">
        <v>205</v>
      </c>
      <c r="C32" s="37">
        <v>9.0189999999999997E-4</v>
      </c>
      <c r="D32" s="37">
        <v>0.88</v>
      </c>
      <c r="E32" s="37">
        <v>0.38100000000000001</v>
      </c>
    </row>
    <row r="33" spans="1:5" x14ac:dyDescent="0.15">
      <c r="A33" t="s">
        <v>83</v>
      </c>
      <c r="B33" t="s">
        <v>185</v>
      </c>
      <c r="C33" s="37">
        <v>0.54537519999999995</v>
      </c>
      <c r="D33" s="37">
        <v>9.1300000000000008</v>
      </c>
      <c r="E3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119"/>
  <sheetViews>
    <sheetView workbookViewId="0">
      <selection activeCell="P10" sqref="P10:P119"/>
    </sheetView>
  </sheetViews>
  <sheetFormatPr defaultRowHeight="13.5" x14ac:dyDescent="0.15"/>
  <sheetData>
    <row r="7" spans="5:16" ht="14.25" thickBot="1" x14ac:dyDescent="0.2"/>
    <row r="8" spans="5:16" ht="15.75" thickTop="1" thickBot="1" x14ac:dyDescent="0.2">
      <c r="E8" s="48" t="s">
        <v>192</v>
      </c>
      <c r="F8" s="77" t="s">
        <v>193</v>
      </c>
      <c r="G8" s="77"/>
      <c r="H8" s="77" t="s">
        <v>172</v>
      </c>
      <c r="I8" s="77"/>
      <c r="J8" s="77" t="s">
        <v>173</v>
      </c>
      <c r="K8" s="77"/>
      <c r="L8" s="77" t="s">
        <v>174</v>
      </c>
      <c r="M8" s="77"/>
    </row>
    <row r="9" spans="5:16" ht="15" x14ac:dyDescent="0.15">
      <c r="E9" s="51" t="s">
        <v>58</v>
      </c>
      <c r="F9" s="52" t="s">
        <v>179</v>
      </c>
      <c r="G9" s="51">
        <v>-0.01</v>
      </c>
      <c r="H9" s="53" t="s">
        <v>186</v>
      </c>
      <c r="I9" s="54">
        <v>0.221</v>
      </c>
      <c r="J9" s="49" t="s">
        <v>187</v>
      </c>
      <c r="K9" s="50">
        <v>1.9E-2</v>
      </c>
      <c r="L9" s="55" t="s">
        <v>188</v>
      </c>
      <c r="M9" s="54">
        <v>0.221</v>
      </c>
    </row>
    <row r="10" spans="5:16" ht="15" x14ac:dyDescent="0.15">
      <c r="E10" s="51" t="s">
        <v>1</v>
      </c>
      <c r="F10" s="52">
        <v>-1E-3</v>
      </c>
      <c r="G10" s="51">
        <v>-1E-3</v>
      </c>
      <c r="H10" s="3"/>
      <c r="I10" s="3"/>
      <c r="J10" s="3"/>
      <c r="K10" s="3"/>
      <c r="L10" s="3"/>
      <c r="M10" s="3"/>
      <c r="O10">
        <v>1</v>
      </c>
      <c r="P10">
        <f>EXP(-0.111*LN(O10)-0.011*(LN(O10))^2)</f>
        <v>1</v>
      </c>
    </row>
    <row r="11" spans="5:16" ht="15" x14ac:dyDescent="0.15">
      <c r="E11" s="51" t="s">
        <v>164</v>
      </c>
      <c r="F11" s="3"/>
      <c r="G11" s="3"/>
      <c r="H11" s="53" t="s">
        <v>191</v>
      </c>
      <c r="I11" s="56">
        <v>7.1999999999999995E-2</v>
      </c>
      <c r="J11" s="57" t="s">
        <v>190</v>
      </c>
      <c r="K11" s="58">
        <v>7.0000000000000001E-3</v>
      </c>
      <c r="L11" s="59" t="s">
        <v>189</v>
      </c>
      <c r="M11" s="56">
        <v>7.1999999999999995E-2</v>
      </c>
      <c r="O11">
        <v>2</v>
      </c>
      <c r="P11">
        <f t="shared" ref="P11:P74" si="0">EXP(-0.111*LN(O11)-0.011*(LN(O11))^2)</f>
        <v>0.92106532196795388</v>
      </c>
    </row>
    <row r="12" spans="5:16" ht="15" x14ac:dyDescent="0.15">
      <c r="E12" s="51" t="s">
        <v>53</v>
      </c>
      <c r="F12" s="52">
        <v>6.3E-2</v>
      </c>
      <c r="G12" s="51">
        <v>-6.9000000000000006E-2</v>
      </c>
      <c r="H12" s="51"/>
      <c r="I12" s="60"/>
      <c r="J12" s="61"/>
      <c r="K12" s="61"/>
      <c r="L12" s="60"/>
      <c r="M12" s="61"/>
      <c r="O12">
        <v>3</v>
      </c>
      <c r="P12">
        <f t="shared" si="0"/>
        <v>0.8735216165945856</v>
      </c>
    </row>
    <row r="13" spans="5:16" ht="15" x14ac:dyDescent="0.15">
      <c r="E13" s="51" t="s">
        <v>49</v>
      </c>
      <c r="F13" s="52" t="s">
        <v>180</v>
      </c>
      <c r="G13" s="51">
        <v>-0.158</v>
      </c>
      <c r="H13" s="51"/>
      <c r="I13" s="60"/>
      <c r="J13" s="61"/>
      <c r="K13" s="61"/>
      <c r="L13" s="60"/>
      <c r="M13" s="61"/>
      <c r="O13">
        <v>4</v>
      </c>
      <c r="P13">
        <f t="shared" si="0"/>
        <v>0.83944140139233481</v>
      </c>
    </row>
    <row r="14" spans="5:16" ht="15" x14ac:dyDescent="0.15">
      <c r="E14" s="51" t="s">
        <v>51</v>
      </c>
      <c r="F14" s="52" t="s">
        <v>181</v>
      </c>
      <c r="G14" s="51">
        <v>-3.1E-2</v>
      </c>
      <c r="H14" s="51"/>
      <c r="I14" s="60"/>
      <c r="J14" s="61"/>
      <c r="K14" s="61"/>
      <c r="L14" s="60"/>
      <c r="M14" s="61"/>
      <c r="O14">
        <v>5</v>
      </c>
      <c r="P14">
        <f t="shared" si="0"/>
        <v>0.81290518275447754</v>
      </c>
    </row>
    <row r="15" spans="5:16" ht="15" x14ac:dyDescent="0.15">
      <c r="E15" s="51" t="s">
        <v>45</v>
      </c>
      <c r="F15" s="52">
        <v>7.0000000000000001E-3</v>
      </c>
      <c r="G15" s="51">
        <v>-0.14299999999999999</v>
      </c>
      <c r="H15" s="51"/>
      <c r="I15" s="60"/>
      <c r="J15" s="61"/>
      <c r="K15" s="61"/>
      <c r="L15" s="60"/>
      <c r="M15" s="61"/>
      <c r="O15">
        <v>6</v>
      </c>
      <c r="P15">
        <f t="shared" si="0"/>
        <v>0.79120377849386192</v>
      </c>
    </row>
    <row r="16" spans="5:16" ht="15" x14ac:dyDescent="0.15">
      <c r="E16" s="51" t="s">
        <v>56</v>
      </c>
      <c r="F16" s="52">
        <v>-6.0000000000000001E-3</v>
      </c>
      <c r="G16" s="51">
        <v>-4.0000000000000001E-3</v>
      </c>
      <c r="H16" s="51"/>
      <c r="I16" s="60"/>
      <c r="J16" s="61"/>
      <c r="K16" s="61"/>
      <c r="L16" s="60"/>
      <c r="M16" s="61"/>
      <c r="O16">
        <v>7</v>
      </c>
      <c r="P16">
        <f t="shared" si="0"/>
        <v>0.77286703569408333</v>
      </c>
    </row>
    <row r="17" spans="5:16" ht="15" x14ac:dyDescent="0.15">
      <c r="E17" s="51" t="s">
        <v>48</v>
      </c>
      <c r="F17" s="52">
        <v>-8.9999999999999993E-3</v>
      </c>
      <c r="G17" s="51">
        <v>-1.4999999999999999E-2</v>
      </c>
      <c r="H17" s="51"/>
      <c r="I17" s="60"/>
      <c r="J17" s="61"/>
      <c r="K17" s="61"/>
      <c r="L17" s="60"/>
      <c r="M17" s="61"/>
      <c r="O17">
        <v>8</v>
      </c>
      <c r="P17">
        <f t="shared" si="0"/>
        <v>0.75700693872432601</v>
      </c>
    </row>
    <row r="18" spans="5:16" ht="15" x14ac:dyDescent="0.15">
      <c r="E18" s="51" t="s">
        <v>59</v>
      </c>
      <c r="F18" s="52" t="s">
        <v>182</v>
      </c>
      <c r="G18" s="51">
        <v>-1E-3</v>
      </c>
      <c r="H18" s="51"/>
      <c r="I18" s="60"/>
      <c r="J18" s="61"/>
      <c r="K18" s="61"/>
      <c r="L18" s="60"/>
      <c r="M18" s="61"/>
      <c r="O18">
        <v>9</v>
      </c>
      <c r="P18">
        <f t="shared" si="0"/>
        <v>0.74304573447240529</v>
      </c>
    </row>
    <row r="19" spans="5:16" ht="15" x14ac:dyDescent="0.15">
      <c r="E19" s="51" t="s">
        <v>46</v>
      </c>
      <c r="F19" s="52">
        <v>1.6E-2</v>
      </c>
      <c r="G19" s="51">
        <v>-1.4E-2</v>
      </c>
      <c r="H19" s="51"/>
      <c r="I19" s="60"/>
      <c r="J19" s="61"/>
      <c r="K19" s="61"/>
      <c r="L19" s="60"/>
      <c r="M19" s="61"/>
      <c r="O19">
        <v>10</v>
      </c>
      <c r="P19">
        <f t="shared" si="0"/>
        <v>0.73058636719209191</v>
      </c>
    </row>
    <row r="20" spans="5:16" ht="15" x14ac:dyDescent="0.15">
      <c r="E20" s="51" t="s">
        <v>175</v>
      </c>
      <c r="F20" s="52">
        <v>5.0000000000000001E-3</v>
      </c>
      <c r="G20" s="51">
        <v>-1.2E-2</v>
      </c>
      <c r="H20" s="51"/>
      <c r="I20" s="60"/>
      <c r="J20" s="61"/>
      <c r="K20" s="61"/>
      <c r="L20" s="60"/>
      <c r="M20" s="61"/>
      <c r="O20">
        <v>11</v>
      </c>
      <c r="P20">
        <f t="shared" si="0"/>
        <v>0.71934421507248214</v>
      </c>
    </row>
    <row r="21" spans="5:16" ht="15" x14ac:dyDescent="0.15">
      <c r="E21" s="51" t="s">
        <v>176</v>
      </c>
      <c r="F21" s="52">
        <v>-2E-3</v>
      </c>
      <c r="G21" s="51">
        <v>-2E-3</v>
      </c>
      <c r="H21" s="51"/>
      <c r="I21" s="60"/>
      <c r="J21" s="61"/>
      <c r="K21" s="61"/>
      <c r="L21" s="60"/>
      <c r="M21" s="61"/>
      <c r="O21">
        <v>12</v>
      </c>
      <c r="P21">
        <f t="shared" si="0"/>
        <v>0.70910830283381843</v>
      </c>
    </row>
    <row r="22" spans="5:16" ht="15" x14ac:dyDescent="0.15">
      <c r="E22" s="51" t="s">
        <v>54</v>
      </c>
      <c r="F22" s="52">
        <v>-1.2999999999999999E-2</v>
      </c>
      <c r="G22" s="51">
        <v>-8.9999999999999993E-3</v>
      </c>
      <c r="H22" s="51"/>
      <c r="I22" s="60"/>
      <c r="J22" s="61"/>
      <c r="K22" s="61"/>
      <c r="L22" s="60"/>
      <c r="M22" s="61"/>
      <c r="O22">
        <v>13</v>
      </c>
      <c r="P22">
        <f t="shared" si="0"/>
        <v>0.69971792044369985</v>
      </c>
    </row>
    <row r="23" spans="5:16" ht="15" x14ac:dyDescent="0.15">
      <c r="E23" s="51" t="s">
        <v>177</v>
      </c>
      <c r="F23" s="52" t="s">
        <v>183</v>
      </c>
      <c r="G23" s="51">
        <v>-5.0000000000000001E-3</v>
      </c>
      <c r="H23" s="51"/>
      <c r="I23" s="60"/>
      <c r="J23" s="61"/>
      <c r="K23" s="61"/>
      <c r="L23" s="60"/>
      <c r="M23" s="61"/>
      <c r="O23">
        <v>14</v>
      </c>
      <c r="P23">
        <f t="shared" si="0"/>
        <v>0.69104784107046913</v>
      </c>
    </row>
    <row r="24" spans="5:16" ht="15" x14ac:dyDescent="0.15">
      <c r="E24" s="51" t="s">
        <v>80</v>
      </c>
      <c r="F24" s="52">
        <v>-0.02</v>
      </c>
      <c r="G24" s="51">
        <v>-1.6E-2</v>
      </c>
      <c r="H24" s="51"/>
      <c r="I24" s="60"/>
      <c r="J24" s="61"/>
      <c r="K24" s="61"/>
      <c r="L24" s="60"/>
      <c r="M24" s="61"/>
      <c r="O24">
        <v>15</v>
      </c>
      <c r="P24">
        <f t="shared" si="0"/>
        <v>0.68299860140895519</v>
      </c>
    </row>
    <row r="25" spans="5:16" ht="15" x14ac:dyDescent="0.15">
      <c r="E25" s="51" t="s">
        <v>178</v>
      </c>
      <c r="F25" s="52">
        <v>1E-3</v>
      </c>
      <c r="G25" s="51">
        <v>-3.0000000000000001E-3</v>
      </c>
      <c r="H25" s="51"/>
      <c r="I25" s="60"/>
      <c r="J25" s="61"/>
      <c r="K25" s="61"/>
      <c r="L25" s="60"/>
      <c r="M25" s="61"/>
      <c r="O25">
        <v>16</v>
      </c>
      <c r="P25">
        <f t="shared" si="0"/>
        <v>0.67548989659751391</v>
      </c>
    </row>
    <row r="26" spans="5:16" ht="15" x14ac:dyDescent="0.15">
      <c r="E26" s="51" t="s">
        <v>15</v>
      </c>
      <c r="F26" s="52">
        <v>-8.9999999999999993E-3</v>
      </c>
      <c r="G26" s="51">
        <v>-7.0000000000000001E-3</v>
      </c>
      <c r="H26" s="51"/>
      <c r="I26" s="60"/>
      <c r="J26" s="61"/>
      <c r="K26" s="61"/>
      <c r="L26" s="60"/>
      <c r="M26" s="61"/>
      <c r="O26">
        <v>17</v>
      </c>
      <c r="P26">
        <f t="shared" si="0"/>
        <v>0.66845596392443363</v>
      </c>
    </row>
    <row r="27" spans="5:16" ht="15" x14ac:dyDescent="0.15">
      <c r="E27" s="51" t="s">
        <v>16</v>
      </c>
      <c r="F27" s="52">
        <v>0</v>
      </c>
      <c r="G27" s="51">
        <v>0</v>
      </c>
      <c r="H27" s="51"/>
      <c r="I27" s="60"/>
      <c r="J27" s="61"/>
      <c r="K27" s="61"/>
      <c r="L27" s="60"/>
      <c r="M27" s="61"/>
      <c r="O27">
        <v>18</v>
      </c>
      <c r="P27">
        <f t="shared" si="0"/>
        <v>0.66184227745257707</v>
      </c>
    </row>
    <row r="28" spans="5:16" ht="15" x14ac:dyDescent="0.15">
      <c r="E28" s="51" t="s">
        <v>17</v>
      </c>
      <c r="F28" s="52">
        <v>0</v>
      </c>
      <c r="G28" s="51">
        <v>-1E-3</v>
      </c>
      <c r="H28" s="51"/>
      <c r="I28" s="60"/>
      <c r="J28" s="61"/>
      <c r="K28" s="61"/>
      <c r="L28" s="60"/>
      <c r="M28" s="61"/>
      <c r="O28">
        <v>19</v>
      </c>
      <c r="P28">
        <f t="shared" si="0"/>
        <v>0.65560313082698396</v>
      </c>
    </row>
    <row r="29" spans="5:16" ht="15" x14ac:dyDescent="0.15">
      <c r="E29" s="51" t="s">
        <v>18</v>
      </c>
      <c r="F29" s="52">
        <v>-5.0000000000000001E-3</v>
      </c>
      <c r="G29" s="51">
        <v>-8.9999999999999993E-3</v>
      </c>
      <c r="H29" s="51"/>
      <c r="I29" s="60"/>
      <c r="J29" s="61"/>
      <c r="K29" s="61"/>
      <c r="L29" s="60"/>
      <c r="M29" s="61"/>
      <c r="O29">
        <v>20</v>
      </c>
      <c r="P29">
        <f t="shared" si="0"/>
        <v>0.64969983648886265</v>
      </c>
    </row>
    <row r="30" spans="5:16" ht="15" x14ac:dyDescent="0.15">
      <c r="E30" s="51" t="s">
        <v>19</v>
      </c>
      <c r="F30" s="52">
        <v>-4.0000000000000001E-3</v>
      </c>
      <c r="G30" s="51">
        <v>-4.0000000000000001E-3</v>
      </c>
      <c r="H30" s="51"/>
      <c r="I30" s="60"/>
      <c r="J30" s="61"/>
      <c r="K30" s="61"/>
      <c r="L30" s="60"/>
      <c r="M30" s="61"/>
      <c r="O30">
        <v>21</v>
      </c>
      <c r="P30">
        <f t="shared" si="0"/>
        <v>0.64409936184547312</v>
      </c>
    </row>
    <row r="31" spans="5:16" ht="15" x14ac:dyDescent="0.15">
      <c r="E31" s="51" t="s">
        <v>20</v>
      </c>
      <c r="F31" s="52" t="s">
        <v>184</v>
      </c>
      <c r="G31" s="51">
        <v>-6.0000000000000001E-3</v>
      </c>
      <c r="H31" s="51"/>
      <c r="I31" s="60"/>
      <c r="J31" s="61"/>
      <c r="K31" s="61"/>
      <c r="L31" s="60"/>
      <c r="M31" s="61"/>
      <c r="O31">
        <v>22</v>
      </c>
      <c r="P31">
        <f t="shared" si="0"/>
        <v>0.63877328107859765</v>
      </c>
    </row>
    <row r="32" spans="5:16" ht="15" x14ac:dyDescent="0.15">
      <c r="E32" s="51" t="s">
        <v>11</v>
      </c>
      <c r="F32" s="52">
        <v>-5.0000000000000001E-3</v>
      </c>
      <c r="G32" s="51">
        <v>-4.0000000000000001E-3</v>
      </c>
      <c r="H32" s="51"/>
      <c r="I32" s="60"/>
      <c r="J32" s="61"/>
      <c r="K32" s="61"/>
      <c r="L32" s="60"/>
      <c r="M32" s="61"/>
      <c r="O32">
        <v>23</v>
      </c>
      <c r="P32">
        <f t="shared" si="0"/>
        <v>0.63369695883356714</v>
      </c>
    </row>
    <row r="33" spans="5:16" ht="15" x14ac:dyDescent="0.15">
      <c r="E33" s="51" t="s">
        <v>10</v>
      </c>
      <c r="F33" s="52">
        <v>7.0000000000000001E-3</v>
      </c>
      <c r="G33" s="51">
        <v>-4.0000000000000001E-3</v>
      </c>
      <c r="H33" s="51"/>
      <c r="I33" s="60"/>
      <c r="J33" s="61"/>
      <c r="K33" s="61"/>
      <c r="L33" s="60"/>
      <c r="M33" s="61"/>
      <c r="O33">
        <v>24</v>
      </c>
      <c r="P33">
        <f t="shared" si="0"/>
        <v>0.6288489068621087</v>
      </c>
    </row>
    <row r="34" spans="5:16" ht="15" x14ac:dyDescent="0.15">
      <c r="E34" s="51" t="s">
        <v>62</v>
      </c>
      <c r="F34" s="52">
        <v>5.0000000000000001E-3</v>
      </c>
      <c r="G34" s="51">
        <v>-5.0000000000000001E-3</v>
      </c>
      <c r="H34" s="51"/>
      <c r="I34" s="60"/>
      <c r="J34" s="61"/>
      <c r="K34" s="61"/>
      <c r="L34" s="60"/>
      <c r="M34" s="61"/>
      <c r="O34">
        <v>25</v>
      </c>
      <c r="P34">
        <f t="shared" si="0"/>
        <v>0.62421027145153285</v>
      </c>
    </row>
    <row r="35" spans="5:16" ht="15" x14ac:dyDescent="0.15">
      <c r="E35" s="51" t="s">
        <v>60</v>
      </c>
      <c r="F35" s="52">
        <v>5.0000000000000001E-3</v>
      </c>
      <c r="G35" s="51">
        <v>-8.0000000000000002E-3</v>
      </c>
      <c r="H35" s="51"/>
      <c r="I35" s="60"/>
      <c r="J35" s="61"/>
      <c r="K35" s="61"/>
      <c r="L35" s="60"/>
      <c r="M35" s="61"/>
      <c r="O35">
        <v>26</v>
      </c>
      <c r="P35">
        <f t="shared" si="0"/>
        <v>0.61976442099710249</v>
      </c>
    </row>
    <row r="36" spans="5:16" ht="15" x14ac:dyDescent="0.15">
      <c r="E36" s="51" t="s">
        <v>12</v>
      </c>
      <c r="F36" s="52">
        <v>-2E-3</v>
      </c>
      <c r="G36" s="51">
        <v>-1.2999999999999999E-2</v>
      </c>
      <c r="H36" s="51"/>
      <c r="I36" s="60"/>
      <c r="J36" s="61"/>
      <c r="K36" s="61"/>
      <c r="L36" s="60"/>
      <c r="M36" s="61"/>
      <c r="O36">
        <v>27</v>
      </c>
      <c r="P36">
        <f t="shared" si="0"/>
        <v>0.61549661113446685</v>
      </c>
    </row>
    <row r="37" spans="5:16" ht="15" x14ac:dyDescent="0.15">
      <c r="E37" s="51" t="s">
        <v>61</v>
      </c>
      <c r="F37" s="52">
        <v>1E-3</v>
      </c>
      <c r="G37" s="51">
        <v>-1E-3</v>
      </c>
      <c r="H37" s="51"/>
      <c r="I37" s="60"/>
      <c r="J37" s="61"/>
      <c r="K37" s="61"/>
      <c r="L37" s="60"/>
      <c r="M37" s="61"/>
      <c r="O37">
        <v>28</v>
      </c>
      <c r="P37">
        <f t="shared" si="0"/>
        <v>0.61139371057400271</v>
      </c>
    </row>
    <row r="38" spans="5:16" ht="15" x14ac:dyDescent="0.15">
      <c r="E38" s="51" t="s">
        <v>83</v>
      </c>
      <c r="F38" s="52" t="s">
        <v>185</v>
      </c>
      <c r="G38" s="51">
        <v>-0.54600000000000004</v>
      </c>
      <c r="H38" s="51"/>
      <c r="I38" s="60"/>
      <c r="J38" s="61"/>
      <c r="K38" s="61"/>
      <c r="L38" s="60"/>
      <c r="M38" s="61"/>
      <c r="O38">
        <v>29</v>
      </c>
      <c r="P38">
        <f t="shared" si="0"/>
        <v>0.60744397490329516</v>
      </c>
    </row>
    <row r="39" spans="5:16" ht="15.75" customHeight="1" x14ac:dyDescent="0.15">
      <c r="E39" s="62" t="s">
        <v>147</v>
      </c>
      <c r="F39" s="78" t="s">
        <v>155</v>
      </c>
      <c r="G39" s="78"/>
      <c r="H39" s="78"/>
      <c r="I39" s="78"/>
      <c r="J39" s="78"/>
      <c r="K39" s="78"/>
      <c r="L39" s="78"/>
      <c r="M39" s="78"/>
      <c r="O39">
        <v>30</v>
      </c>
      <c r="P39">
        <f t="shared" si="0"/>
        <v>0.60363685863422922</v>
      </c>
    </row>
    <row r="40" spans="5:16" x14ac:dyDescent="0.15">
      <c r="O40">
        <v>31</v>
      </c>
      <c r="P40">
        <f t="shared" si="0"/>
        <v>0.59996285799479132</v>
      </c>
    </row>
    <row r="41" spans="5:16" x14ac:dyDescent="0.15">
      <c r="O41">
        <v>32</v>
      </c>
      <c r="P41">
        <f t="shared" si="0"/>
        <v>0.59641337862662991</v>
      </c>
    </row>
    <row r="42" spans="5:16" x14ac:dyDescent="0.15">
      <c r="O42">
        <v>33</v>
      </c>
      <c r="P42">
        <f t="shared" si="0"/>
        <v>0.59298062360293891</v>
      </c>
    </row>
    <row r="43" spans="5:16" x14ac:dyDescent="0.15">
      <c r="O43">
        <v>34</v>
      </c>
      <c r="P43">
        <f t="shared" si="0"/>
        <v>0.58965749813641866</v>
      </c>
    </row>
    <row r="44" spans="5:16" x14ac:dyDescent="0.15">
      <c r="O44">
        <v>35</v>
      </c>
      <c r="P44">
        <f t="shared" si="0"/>
        <v>0.58643752808146765</v>
      </c>
    </row>
    <row r="45" spans="5:16" x14ac:dyDescent="0.15">
      <c r="O45">
        <v>36</v>
      </c>
      <c r="P45">
        <f t="shared" si="0"/>
        <v>0.58331478990418772</v>
      </c>
    </row>
    <row r="46" spans="5:16" x14ac:dyDescent="0.15">
      <c r="O46">
        <v>37</v>
      </c>
      <c r="P46">
        <f t="shared" si="0"/>
        <v>0.58028385023876938</v>
      </c>
    </row>
    <row r="47" spans="5:16" x14ac:dyDescent="0.15">
      <c r="O47">
        <v>38</v>
      </c>
      <c r="P47">
        <f t="shared" si="0"/>
        <v>0.57733971349915725</v>
      </c>
    </row>
    <row r="48" spans="5:16" x14ac:dyDescent="0.15">
      <c r="O48">
        <v>39</v>
      </c>
      <c r="P48">
        <f t="shared" si="0"/>
        <v>0.57447777629262597</v>
      </c>
    </row>
    <row r="49" spans="15:16" x14ac:dyDescent="0.15">
      <c r="O49">
        <v>40</v>
      </c>
      <c r="P49">
        <f t="shared" si="0"/>
        <v>0.57169378760353129</v>
      </c>
    </row>
    <row r="50" spans="15:16" x14ac:dyDescent="0.15">
      <c r="O50">
        <v>41</v>
      </c>
      <c r="P50">
        <f t="shared" si="0"/>
        <v>0.5689838138934582</v>
      </c>
    </row>
    <row r="51" spans="15:16" x14ac:dyDescent="0.15">
      <c r="O51">
        <v>42</v>
      </c>
      <c r="P51">
        <f t="shared" si="0"/>
        <v>0.56634420840772814</v>
      </c>
    </row>
    <row r="52" spans="15:16" x14ac:dyDescent="0.15">
      <c r="O52">
        <v>43</v>
      </c>
      <c r="P52">
        <f t="shared" si="0"/>
        <v>0.56377158409496442</v>
      </c>
    </row>
    <row r="53" spans="15:16" x14ac:dyDescent="0.15">
      <c r="O53">
        <v>44</v>
      </c>
      <c r="P53">
        <f t="shared" si="0"/>
        <v>0.56126278964174103</v>
      </c>
    </row>
    <row r="54" spans="15:16" x14ac:dyDescent="0.15">
      <c r="O54">
        <v>45</v>
      </c>
      <c r="P54">
        <f t="shared" si="0"/>
        <v>0.55881488820254643</v>
      </c>
    </row>
    <row r="55" spans="15:16" x14ac:dyDescent="0.15">
      <c r="O55">
        <v>46</v>
      </c>
      <c r="P55">
        <f t="shared" si="0"/>
        <v>0.55642513846979413</v>
      </c>
    </row>
    <row r="56" spans="15:16" x14ac:dyDescent="0.15">
      <c r="O56">
        <v>47</v>
      </c>
      <c r="P56">
        <f t="shared" si="0"/>
        <v>0.55409097778202232</v>
      </c>
    </row>
    <row r="57" spans="15:16" x14ac:dyDescent="0.15">
      <c r="O57">
        <v>48</v>
      </c>
      <c r="P57">
        <f t="shared" si="0"/>
        <v>0.55181000701286176</v>
      </c>
    </row>
    <row r="58" spans="15:16" x14ac:dyDescent="0.15">
      <c r="O58">
        <v>49</v>
      </c>
      <c r="P58">
        <f t="shared" si="0"/>
        <v>0.54957997702046757</v>
      </c>
    </row>
    <row r="59" spans="15:16" x14ac:dyDescent="0.15">
      <c r="O59">
        <v>50</v>
      </c>
      <c r="P59">
        <f t="shared" si="0"/>
        <v>0.54739877646823898</v>
      </c>
    </row>
    <row r="60" spans="15:16" x14ac:dyDescent="0.15">
      <c r="O60">
        <v>51</v>
      </c>
      <c r="P60">
        <f t="shared" si="0"/>
        <v>0.54526442085385085</v>
      </c>
    </row>
    <row r="61" spans="15:16" x14ac:dyDescent="0.15">
      <c r="O61">
        <v>52</v>
      </c>
      <c r="P61">
        <f t="shared" si="0"/>
        <v>0.54317504260576477</v>
      </c>
    </row>
    <row r="62" spans="15:16" x14ac:dyDescent="0.15">
      <c r="O62">
        <v>53</v>
      </c>
      <c r="P62">
        <f t="shared" si="0"/>
        <v>0.54112888212514931</v>
      </c>
    </row>
    <row r="63" spans="15:16" x14ac:dyDescent="0.15">
      <c r="O63">
        <v>54</v>
      </c>
      <c r="P63">
        <f t="shared" si="0"/>
        <v>0.53912427966710885</v>
      </c>
    </row>
    <row r="64" spans="15:16" x14ac:dyDescent="0.15">
      <c r="O64">
        <v>55</v>
      </c>
      <c r="P64">
        <f t="shared" si="0"/>
        <v>0.53715966796874293</v>
      </c>
    </row>
    <row r="65" spans="15:16" x14ac:dyDescent="0.15">
      <c r="O65">
        <v>56</v>
      </c>
      <c r="P65">
        <f t="shared" si="0"/>
        <v>0.53523356554321921</v>
      </c>
    </row>
    <row r="66" spans="15:16" x14ac:dyDescent="0.15">
      <c r="O66">
        <v>57</v>
      </c>
      <c r="P66">
        <f t="shared" si="0"/>
        <v>0.53334457056905615</v>
      </c>
    </row>
    <row r="67" spans="15:16" x14ac:dyDescent="0.15">
      <c r="O67">
        <v>58</v>
      </c>
      <c r="P67">
        <f t="shared" si="0"/>
        <v>0.53149135531243141</v>
      </c>
    </row>
    <row r="68" spans="15:16" x14ac:dyDescent="0.15">
      <c r="O68">
        <v>59</v>
      </c>
      <c r="P68">
        <f t="shared" si="0"/>
        <v>0.52967266102777222</v>
      </c>
    </row>
    <row r="69" spans="15:16" x14ac:dyDescent="0.15">
      <c r="O69">
        <v>60</v>
      </c>
      <c r="P69">
        <f t="shared" si="0"/>
        <v>0.52788729328833084</v>
      </c>
    </row>
    <row r="70" spans="15:16" x14ac:dyDescent="0.15">
      <c r="O70">
        <v>61</v>
      </c>
      <c r="P70">
        <f t="shared" si="0"/>
        <v>0.52613411770402885</v>
      </c>
    </row>
    <row r="71" spans="15:16" x14ac:dyDescent="0.15">
      <c r="O71">
        <v>62</v>
      </c>
      <c r="P71">
        <f t="shared" si="0"/>
        <v>0.52441205598873186</v>
      </c>
    </row>
    <row r="72" spans="15:16" x14ac:dyDescent="0.15">
      <c r="O72">
        <v>63</v>
      </c>
      <c r="P72">
        <f t="shared" si="0"/>
        <v>0.52272008234334122</v>
      </c>
    </row>
    <row r="73" spans="15:16" x14ac:dyDescent="0.15">
      <c r="O73">
        <v>64</v>
      </c>
      <c r="P73">
        <f t="shared" si="0"/>
        <v>0.52105722012480993</v>
      </c>
    </row>
    <row r="74" spans="15:16" x14ac:dyDescent="0.15">
      <c r="O74">
        <v>65</v>
      </c>
      <c r="P74">
        <f t="shared" si="0"/>
        <v>0.51942253877442923</v>
      </c>
    </row>
    <row r="75" spans="15:16" x14ac:dyDescent="0.15">
      <c r="O75">
        <v>66</v>
      </c>
      <c r="P75">
        <f t="shared" ref="P75:P119" si="1">EXP(-0.111*LN(O75)-0.011*(LN(O75))^2)</f>
        <v>0.51781515098158526</v>
      </c>
    </row>
    <row r="76" spans="15:16" x14ac:dyDescent="0.15">
      <c r="O76">
        <v>67</v>
      </c>
      <c r="P76">
        <f t="shared" si="1"/>
        <v>0.51623421006169212</v>
      </c>
    </row>
    <row r="77" spans="15:16" x14ac:dyDescent="0.15">
      <c r="O77">
        <v>68</v>
      </c>
      <c r="P77">
        <f t="shared" si="1"/>
        <v>0.5146789075292213</v>
      </c>
    </row>
    <row r="78" spans="15:16" x14ac:dyDescent="0.15">
      <c r="O78">
        <v>69</v>
      </c>
      <c r="P78">
        <f t="shared" si="1"/>
        <v>0.51314847084869308</v>
      </c>
    </row>
    <row r="79" spans="15:16" x14ac:dyDescent="0.15">
      <c r="O79">
        <v>70</v>
      </c>
      <c r="P79">
        <f t="shared" si="1"/>
        <v>0.51164216134823082</v>
      </c>
    </row>
    <row r="80" spans="15:16" x14ac:dyDescent="0.15">
      <c r="O80">
        <v>71</v>
      </c>
      <c r="P80">
        <f t="shared" si="1"/>
        <v>0.51015927228180358</v>
      </c>
    </row>
    <row r="81" spans="15:16" x14ac:dyDescent="0.15">
      <c r="O81">
        <v>72</v>
      </c>
      <c r="P81">
        <f t="shared" si="1"/>
        <v>0.50869912702764686</v>
      </c>
    </row>
    <row r="82" spans="15:16" x14ac:dyDescent="0.15">
      <c r="O82">
        <v>73</v>
      </c>
      <c r="P82">
        <f t="shared" si="1"/>
        <v>0.5072610774115589</v>
      </c>
    </row>
    <row r="83" spans="15:16" x14ac:dyDescent="0.15">
      <c r="O83">
        <v>74</v>
      </c>
      <c r="P83">
        <f t="shared" si="1"/>
        <v>0.505844502144849</v>
      </c>
    </row>
    <row r="84" spans="15:16" x14ac:dyDescent="0.15">
      <c r="O84">
        <v>75</v>
      </c>
      <c r="P84">
        <f t="shared" si="1"/>
        <v>0.50444880536767533</v>
      </c>
    </row>
    <row r="85" spans="15:16" x14ac:dyDescent="0.15">
      <c r="O85">
        <v>76</v>
      </c>
      <c r="P85">
        <f t="shared" si="1"/>
        <v>0.503073415289371</v>
      </c>
    </row>
    <row r="86" spans="15:16" x14ac:dyDescent="0.15">
      <c r="O86">
        <v>77</v>
      </c>
      <c r="P86">
        <f t="shared" si="1"/>
        <v>0.50171778291812841</v>
      </c>
    </row>
    <row r="87" spans="15:16" x14ac:dyDescent="0.15">
      <c r="O87">
        <v>78</v>
      </c>
      <c r="P87">
        <f t="shared" si="1"/>
        <v>0.50038138087309736</v>
      </c>
    </row>
    <row r="88" spans="15:16" x14ac:dyDescent="0.15">
      <c r="O88">
        <v>79</v>
      </c>
      <c r="P88">
        <f t="shared" si="1"/>
        <v>0.49906370227258051</v>
      </c>
    </row>
    <row r="89" spans="15:16" x14ac:dyDescent="0.15">
      <c r="O89">
        <v>80</v>
      </c>
      <c r="P89">
        <f t="shared" si="1"/>
        <v>0.49776425969255994</v>
      </c>
    </row>
    <row r="90" spans="15:16" x14ac:dyDescent="0.15">
      <c r="O90">
        <v>81</v>
      </c>
      <c r="P90">
        <f t="shared" si="1"/>
        <v>0.49648258419029467</v>
      </c>
    </row>
    <row r="91" spans="15:16" x14ac:dyDescent="0.15">
      <c r="O91">
        <v>82</v>
      </c>
      <c r="P91">
        <f t="shared" si="1"/>
        <v>0.49521822438818219</v>
      </c>
    </row>
    <row r="92" spans="15:16" x14ac:dyDescent="0.15">
      <c r="O92">
        <v>83</v>
      </c>
      <c r="P92">
        <f t="shared" si="1"/>
        <v>0.49397074561348342</v>
      </c>
    </row>
    <row r="93" spans="15:16" x14ac:dyDescent="0.15">
      <c r="O93">
        <v>84</v>
      </c>
      <c r="P93">
        <f t="shared" si="1"/>
        <v>0.49273972908988189</v>
      </c>
    </row>
    <row r="94" spans="15:16" x14ac:dyDescent="0.15">
      <c r="O94">
        <v>85</v>
      </c>
      <c r="P94">
        <f t="shared" si="1"/>
        <v>0.49152477117718213</v>
      </c>
    </row>
    <row r="95" spans="15:16" x14ac:dyDescent="0.15">
      <c r="O95">
        <v>86</v>
      </c>
      <c r="P95">
        <f t="shared" si="1"/>
        <v>0.49032548265575671</v>
      </c>
    </row>
    <row r="96" spans="15:16" x14ac:dyDescent="0.15">
      <c r="O96">
        <v>87</v>
      </c>
      <c r="P96">
        <f t="shared" si="1"/>
        <v>0.48914148805262314</v>
      </c>
    </row>
    <row r="97" spans="15:16" x14ac:dyDescent="0.15">
      <c r="O97">
        <v>88</v>
      </c>
      <c r="P97">
        <f t="shared" si="1"/>
        <v>0.48797242500628601</v>
      </c>
    </row>
    <row r="98" spans="15:16" x14ac:dyDescent="0.15">
      <c r="O98">
        <v>89</v>
      </c>
      <c r="P98">
        <f t="shared" si="1"/>
        <v>0.48681794366770448</v>
      </c>
    </row>
    <row r="99" spans="15:16" x14ac:dyDescent="0.15">
      <c r="O99">
        <v>90</v>
      </c>
      <c r="P99">
        <f t="shared" si="1"/>
        <v>0.48567770613495154</v>
      </c>
    </row>
    <row r="100" spans="15:16" x14ac:dyDescent="0.15">
      <c r="O100">
        <v>91</v>
      </c>
      <c r="P100">
        <f t="shared" si="1"/>
        <v>0.4845513859193249</v>
      </c>
    </row>
    <row r="101" spans="15:16" x14ac:dyDescent="0.15">
      <c r="O101">
        <v>92</v>
      </c>
      <c r="P101">
        <f t="shared" si="1"/>
        <v>0.48343866744083358</v>
      </c>
    </row>
    <row r="102" spans="15:16" x14ac:dyDescent="0.15">
      <c r="O102">
        <v>93</v>
      </c>
      <c r="P102">
        <f t="shared" si="1"/>
        <v>0.48233924555114949</v>
      </c>
    </row>
    <row r="103" spans="15:16" x14ac:dyDescent="0.15">
      <c r="O103">
        <v>94</v>
      </c>
      <c r="P103">
        <f t="shared" si="1"/>
        <v>0.48125282508225159</v>
      </c>
    </row>
    <row r="104" spans="15:16" x14ac:dyDescent="0.15">
      <c r="O104">
        <v>95</v>
      </c>
      <c r="P104">
        <f t="shared" si="1"/>
        <v>0.48017912041912447</v>
      </c>
    </row>
    <row r="105" spans="15:16" x14ac:dyDescent="0.15">
      <c r="O105">
        <v>96</v>
      </c>
      <c r="P105">
        <f t="shared" si="1"/>
        <v>0.47911785509499233</v>
      </c>
    </row>
    <row r="106" spans="15:16" x14ac:dyDescent="0.15">
      <c r="O106">
        <v>97</v>
      </c>
      <c r="P106">
        <f t="shared" si="1"/>
        <v>0.47806876140768123</v>
      </c>
    </row>
    <row r="107" spans="15:16" x14ac:dyDescent="0.15">
      <c r="O107">
        <v>98</v>
      </c>
      <c r="P107">
        <f t="shared" si="1"/>
        <v>0.47703158005580226</v>
      </c>
    </row>
    <row r="108" spans="15:16" x14ac:dyDescent="0.15">
      <c r="O108">
        <v>99</v>
      </c>
      <c r="P108">
        <f t="shared" si="1"/>
        <v>0.47600605979354188</v>
      </c>
    </row>
    <row r="109" spans="15:16" x14ac:dyDescent="0.15">
      <c r="O109">
        <v>100</v>
      </c>
      <c r="P109">
        <f t="shared" si="1"/>
        <v>0.47499195710293346</v>
      </c>
    </row>
    <row r="110" spans="15:16" x14ac:dyDescent="0.15">
      <c r="O110">
        <v>101</v>
      </c>
      <c r="P110">
        <f t="shared" si="1"/>
        <v>0.47398903588255931</v>
      </c>
    </row>
    <row r="111" spans="15:16" x14ac:dyDescent="0.15">
      <c r="O111">
        <v>102</v>
      </c>
      <c r="P111">
        <f t="shared" si="1"/>
        <v>0.47299706715170742</v>
      </c>
    </row>
    <row r="112" spans="15:16" x14ac:dyDescent="0.15">
      <c r="O112">
        <v>103</v>
      </c>
      <c r="P112">
        <f t="shared" si="1"/>
        <v>0.47201582876907355</v>
      </c>
    </row>
    <row r="113" spans="15:16" x14ac:dyDescent="0.15">
      <c r="O113">
        <v>104</v>
      </c>
      <c r="P113">
        <f t="shared" si="1"/>
        <v>0.47104510516516179</v>
      </c>
    </row>
    <row r="114" spans="15:16" x14ac:dyDescent="0.15">
      <c r="O114">
        <v>105</v>
      </c>
      <c r="P114">
        <f t="shared" si="1"/>
        <v>0.47008468708759066</v>
      </c>
    </row>
    <row r="115" spans="15:16" x14ac:dyDescent="0.15">
      <c r="O115">
        <v>106</v>
      </c>
      <c r="P115">
        <f t="shared" si="1"/>
        <v>0.46913437135856967</v>
      </c>
    </row>
    <row r="116" spans="15:16" x14ac:dyDescent="0.15">
      <c r="O116">
        <v>107</v>
      </c>
      <c r="P116">
        <f t="shared" si="1"/>
        <v>0.46819396064385421</v>
      </c>
    </row>
    <row r="117" spans="15:16" x14ac:dyDescent="0.15">
      <c r="O117">
        <v>108</v>
      </c>
      <c r="P117">
        <f t="shared" si="1"/>
        <v>0.46726326323253609</v>
      </c>
    </row>
    <row r="118" spans="15:16" x14ac:dyDescent="0.15">
      <c r="O118">
        <v>109</v>
      </c>
      <c r="P118">
        <f t="shared" si="1"/>
        <v>0.46634209282706784</v>
      </c>
    </row>
    <row r="119" spans="15:16" x14ac:dyDescent="0.15">
      <c r="O119">
        <v>110</v>
      </c>
      <c r="P119">
        <f t="shared" si="1"/>
        <v>0.46543026834295348</v>
      </c>
    </row>
  </sheetData>
  <mergeCells count="5">
    <mergeCell ref="F8:G8"/>
    <mergeCell ref="H8:I8"/>
    <mergeCell ref="J8:K8"/>
    <mergeCell ref="L8:M8"/>
    <mergeCell ref="F39:M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统计性描述</vt:lpstr>
      <vt:lpstr>Sheet3</vt:lpstr>
      <vt:lpstr>方差检验</vt:lpstr>
      <vt:lpstr>vif</vt:lpstr>
      <vt:lpstr>各要素回归</vt:lpstr>
      <vt:lpstr>回归结果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2019-03-19T13:33:19Z</dcterms:modified>
</cp:coreProperties>
</file>