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firstSheet="1" activeTab="10"/>
  </bookViews>
  <sheets>
    <sheet name="统计性描述" sheetId="1" r:id="rId1"/>
    <sheet name="Sheet3" sheetId="8" r:id="rId2"/>
    <sheet name="Sheet1" sheetId="6" r:id="rId3"/>
    <sheet name="方差检验" sheetId="2" r:id="rId4"/>
    <sheet name="vif" sheetId="3" r:id="rId5"/>
    <sheet name="各要素回归" sheetId="4" r:id="rId6"/>
    <sheet name="回归结果" sheetId="5" r:id="rId7"/>
    <sheet name="Sheet2" sheetId="7" r:id="rId8"/>
    <sheet name="Sheet5" sheetId="10" r:id="rId9"/>
    <sheet name="Sheet4" sheetId="9" r:id="rId10"/>
    <sheet name="Sheet6" sheetId="11" r:id="rId11"/>
  </sheets>
  <definedNames>
    <definedName name="_xlnm._FilterDatabase" localSheetId="6" hidden="1">回归结果!$A$21:$G$70</definedName>
  </definedNames>
  <calcPr calcId="162913"/>
</workbook>
</file>

<file path=xl/calcChain.xml><?xml version="1.0" encoding="utf-8"?>
<calcChain xmlns="http://schemas.openxmlformats.org/spreadsheetml/2006/main">
  <c r="F9" i="9" l="1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8" i="9"/>
  <c r="BX4" i="7" l="1"/>
  <c r="BX5" i="7"/>
  <c r="BX6" i="7"/>
  <c r="BX7" i="7"/>
  <c r="BX8" i="7"/>
  <c r="BX9" i="7"/>
  <c r="BX10" i="7"/>
  <c r="BX11" i="7"/>
  <c r="BX12" i="7"/>
  <c r="BX13" i="7"/>
  <c r="BX14" i="7"/>
  <c r="BX15" i="7"/>
  <c r="BX16" i="7"/>
  <c r="BX17" i="7"/>
  <c r="BX18" i="7"/>
  <c r="BX19" i="7"/>
  <c r="BX20" i="7"/>
  <c r="BX21" i="7"/>
  <c r="BX22" i="7"/>
  <c r="BX23" i="7"/>
  <c r="BX24" i="7"/>
  <c r="BX25" i="7"/>
  <c r="BX26" i="7"/>
  <c r="BX27" i="7"/>
  <c r="BX28" i="7"/>
  <c r="BX29" i="7"/>
  <c r="BX30" i="7"/>
  <c r="BX31" i="7"/>
  <c r="BX32" i="7"/>
  <c r="BX33" i="7"/>
  <c r="BX34" i="7"/>
  <c r="BX35" i="7"/>
  <c r="BX36" i="7"/>
  <c r="BX37" i="7"/>
  <c r="BX38" i="7"/>
  <c r="BX39" i="7"/>
  <c r="BX40" i="7"/>
  <c r="BX41" i="7"/>
  <c r="BX42" i="7"/>
  <c r="BX43" i="7"/>
  <c r="BX44" i="7"/>
  <c r="BX45" i="7"/>
  <c r="BX46" i="7"/>
  <c r="BX47" i="7"/>
  <c r="BX48" i="7"/>
  <c r="BX49" i="7"/>
  <c r="BX50" i="7"/>
  <c r="BX51" i="7"/>
  <c r="BX52" i="7"/>
  <c r="BX53" i="7"/>
  <c r="BX54" i="7"/>
  <c r="BX55" i="7"/>
  <c r="BX56" i="7"/>
  <c r="BX57" i="7"/>
  <c r="BX58" i="7"/>
  <c r="BX59" i="7"/>
  <c r="BX60" i="7"/>
  <c r="BX61" i="7"/>
  <c r="BX62" i="7"/>
  <c r="BX63" i="7"/>
  <c r="BX64" i="7"/>
  <c r="BX65" i="7"/>
  <c r="BX66" i="7"/>
  <c r="BX67" i="7"/>
  <c r="BX68" i="7"/>
  <c r="BX69" i="7"/>
  <c r="BX70" i="7"/>
  <c r="BX71" i="7"/>
  <c r="BX72" i="7"/>
  <c r="BX73" i="7"/>
  <c r="BX74" i="7"/>
  <c r="BX75" i="7"/>
  <c r="BX76" i="7"/>
  <c r="BX77" i="7"/>
  <c r="BX78" i="7"/>
  <c r="BX79" i="7"/>
  <c r="BX80" i="7"/>
  <c r="BX81" i="7"/>
  <c r="BX82" i="7"/>
  <c r="BX83" i="7"/>
  <c r="BX84" i="7"/>
  <c r="BX85" i="7"/>
  <c r="BX86" i="7"/>
  <c r="BX87" i="7"/>
  <c r="BX88" i="7"/>
  <c r="BX89" i="7"/>
  <c r="BX90" i="7"/>
  <c r="BX91" i="7"/>
  <c r="BX92" i="7"/>
  <c r="BX93" i="7"/>
  <c r="BX94" i="7"/>
  <c r="BX95" i="7"/>
  <c r="BX96" i="7"/>
  <c r="BX97" i="7"/>
  <c r="BX98" i="7"/>
  <c r="BX99" i="7"/>
  <c r="BX100" i="7"/>
  <c r="BX101" i="7"/>
  <c r="BX102" i="7"/>
  <c r="BX103" i="7"/>
  <c r="BX104" i="7"/>
  <c r="BX105" i="7"/>
  <c r="BX106" i="7"/>
  <c r="BX107" i="7"/>
  <c r="BX108" i="7"/>
  <c r="BX109" i="7"/>
  <c r="BX110" i="7"/>
  <c r="BX111" i="7"/>
  <c r="BX112" i="7"/>
  <c r="BX113" i="7"/>
  <c r="BX114" i="7"/>
  <c r="BX115" i="7"/>
  <c r="BX116" i="7"/>
  <c r="BX117" i="7"/>
  <c r="BX118" i="7"/>
  <c r="BX119" i="7"/>
  <c r="BX120" i="7"/>
  <c r="BX121" i="7"/>
  <c r="BX122" i="7"/>
  <c r="BX123" i="7"/>
  <c r="BX124" i="7"/>
  <c r="BX125" i="7"/>
  <c r="BX126" i="7"/>
  <c r="BX127" i="7"/>
  <c r="BX128" i="7"/>
  <c r="BX129" i="7"/>
  <c r="BX130" i="7"/>
  <c r="BX131" i="7"/>
  <c r="BX132" i="7"/>
  <c r="BX133" i="7"/>
  <c r="BX134" i="7"/>
  <c r="BX135" i="7"/>
  <c r="BX136" i="7"/>
  <c r="BX137" i="7"/>
  <c r="BX138" i="7"/>
  <c r="BX139" i="7"/>
  <c r="BX140" i="7"/>
  <c r="BX141" i="7"/>
  <c r="BX142" i="7"/>
  <c r="BX143" i="7"/>
  <c r="BX144" i="7"/>
  <c r="BX145" i="7"/>
  <c r="BX146" i="7"/>
  <c r="BX147" i="7"/>
  <c r="BX148" i="7"/>
  <c r="BX149" i="7"/>
  <c r="BX150" i="7"/>
  <c r="BX151" i="7"/>
  <c r="BX152" i="7"/>
  <c r="BX153" i="7"/>
  <c r="BX154" i="7"/>
  <c r="BX155" i="7"/>
  <c r="BX156" i="7"/>
  <c r="BX157" i="7"/>
  <c r="BX158" i="7"/>
  <c r="BX159" i="7"/>
  <c r="BX160" i="7"/>
  <c r="BX161" i="7"/>
  <c r="BX162" i="7"/>
  <c r="BX163" i="7"/>
  <c r="BX164" i="7"/>
  <c r="BX165" i="7"/>
  <c r="BX166" i="7"/>
  <c r="BX167" i="7"/>
  <c r="BX168" i="7"/>
  <c r="BX169" i="7"/>
  <c r="BX170" i="7"/>
  <c r="BX171" i="7"/>
  <c r="BX172" i="7"/>
  <c r="BX173" i="7"/>
  <c r="BX174" i="7"/>
  <c r="BX175" i="7"/>
  <c r="BX176" i="7"/>
  <c r="BX177" i="7"/>
  <c r="BX178" i="7"/>
  <c r="BX179" i="7"/>
  <c r="BX180" i="7"/>
  <c r="BX181" i="7"/>
  <c r="BX182" i="7"/>
  <c r="BX183" i="7"/>
  <c r="BX184" i="7"/>
  <c r="BX185" i="7"/>
  <c r="BX186" i="7"/>
  <c r="BX187" i="7"/>
  <c r="BX188" i="7"/>
  <c r="BX189" i="7"/>
  <c r="BX190" i="7"/>
  <c r="BX191" i="7"/>
  <c r="BX192" i="7"/>
  <c r="BX193" i="7"/>
  <c r="BX194" i="7"/>
  <c r="BX195" i="7"/>
  <c r="BX196" i="7"/>
  <c r="BX197" i="7"/>
  <c r="BX198" i="7"/>
  <c r="BX199" i="7"/>
  <c r="BX200" i="7"/>
  <c r="BX201" i="7"/>
  <c r="BX202" i="7"/>
  <c r="BX203" i="7"/>
  <c r="BX204" i="7"/>
  <c r="BX205" i="7"/>
  <c r="BX206" i="7"/>
  <c r="BX207" i="7"/>
  <c r="BX208" i="7"/>
  <c r="BX209" i="7"/>
  <c r="BX210" i="7"/>
  <c r="BX211" i="7"/>
  <c r="BX212" i="7"/>
  <c r="BX213" i="7"/>
  <c r="BX214" i="7"/>
  <c r="BX215" i="7"/>
  <c r="BX216" i="7"/>
  <c r="BX217" i="7"/>
  <c r="BX218" i="7"/>
  <c r="BX219" i="7"/>
  <c r="BX220" i="7"/>
  <c r="BX221" i="7"/>
  <c r="BX3" i="7"/>
  <c r="CB5" i="7" l="1"/>
  <c r="CA5" i="7"/>
  <c r="BZ5" i="7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H212" i="4"/>
  <c r="AH213" i="4"/>
  <c r="AH214" i="4"/>
  <c r="AH215" i="4"/>
  <c r="AH216" i="4"/>
  <c r="AH217" i="4"/>
  <c r="AH218" i="4"/>
  <c r="AH219" i="4"/>
  <c r="AH220" i="4"/>
  <c r="AH221" i="4"/>
  <c r="AH222" i="4"/>
  <c r="AH223" i="4"/>
  <c r="AH224" i="4"/>
  <c r="AH225" i="4"/>
  <c r="AH226" i="4"/>
  <c r="AH227" i="4"/>
  <c r="AH228" i="4"/>
  <c r="AH229" i="4"/>
  <c r="AH230" i="4"/>
  <c r="AH231" i="4"/>
  <c r="AH232" i="4"/>
  <c r="AH233" i="4"/>
  <c r="AH234" i="4"/>
  <c r="AH235" i="4"/>
  <c r="AH236" i="4"/>
  <c r="AH237" i="4"/>
  <c r="AH238" i="4"/>
  <c r="AH239" i="4"/>
  <c r="AH240" i="4"/>
  <c r="AH241" i="4"/>
  <c r="AH242" i="4"/>
  <c r="AH243" i="4"/>
  <c r="AH244" i="4"/>
  <c r="AH245" i="4"/>
  <c r="AH246" i="4"/>
  <c r="AH247" i="4"/>
  <c r="AH47" i="4"/>
  <c r="AJ22" i="4"/>
  <c r="AL22" i="4" s="1"/>
  <c r="AJ21" i="4"/>
  <c r="AL21" i="4" s="1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47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B22" i="4"/>
  <c r="AD22" i="4" s="1"/>
  <c r="AD21" i="4"/>
  <c r="AB21" i="4"/>
  <c r="S48" i="4"/>
  <c r="CC3" i="7"/>
  <c r="P115" i="5" l="1"/>
  <c r="Q115" i="5" s="1"/>
  <c r="P114" i="5"/>
  <c r="Q114" i="5" s="1"/>
  <c r="O136" i="5"/>
  <c r="O135" i="5"/>
  <c r="V22" i="4"/>
  <c r="V21" i="4"/>
  <c r="T22" i="4"/>
  <c r="T21" i="4"/>
  <c r="S49" i="4" l="1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47" i="4"/>
  <c r="Q3" i="7" l="1"/>
  <c r="L31" i="7" l="1"/>
  <c r="L32" i="7"/>
  <c r="L33" i="7"/>
  <c r="L34" i="7"/>
  <c r="AM31" i="7" l="1"/>
  <c r="AM30" i="7"/>
  <c r="AM29" i="7"/>
  <c r="AM28" i="7"/>
  <c r="AM27" i="7"/>
  <c r="AM26" i="7"/>
  <c r="AM25" i="7"/>
  <c r="AM24" i="7"/>
  <c r="AM23" i="7"/>
  <c r="AM22" i="7"/>
  <c r="AM21" i="7"/>
  <c r="AM10" i="7"/>
  <c r="AM14" i="7" s="1"/>
  <c r="AM9" i="7"/>
  <c r="AM13" i="7" s="1"/>
  <c r="AM8" i="7"/>
  <c r="AM5" i="7"/>
  <c r="AM4" i="7"/>
  <c r="AM3" i="7"/>
  <c r="AK31" i="7"/>
  <c r="AK30" i="7"/>
  <c r="AK29" i="7"/>
  <c r="AK28" i="7"/>
  <c r="AK27" i="7"/>
  <c r="AK26" i="7"/>
  <c r="AK25" i="7"/>
  <c r="AK24" i="7"/>
  <c r="AK23" i="7"/>
  <c r="AK22" i="7"/>
  <c r="AK21" i="7"/>
  <c r="AK10" i="7"/>
  <c r="AK14" i="7" s="1"/>
  <c r="AK9" i="7"/>
  <c r="AK13" i="7" s="1"/>
  <c r="AK8" i="7"/>
  <c r="AK5" i="7"/>
  <c r="AK4" i="7"/>
  <c r="AK3" i="7"/>
  <c r="AI31" i="7"/>
  <c r="AI30" i="7"/>
  <c r="AI29" i="7"/>
  <c r="AI28" i="7"/>
  <c r="AI27" i="7"/>
  <c r="AI26" i="7"/>
  <c r="AI25" i="7"/>
  <c r="AI24" i="7"/>
  <c r="AI23" i="7"/>
  <c r="AI22" i="7"/>
  <c r="AI21" i="7"/>
  <c r="AI10" i="7"/>
  <c r="AI14" i="7" s="1"/>
  <c r="AI9" i="7"/>
  <c r="AI13" i="7" s="1"/>
  <c r="AI8" i="7"/>
  <c r="AI5" i="7"/>
  <c r="AI4" i="7"/>
  <c r="AI3" i="7"/>
  <c r="AE31" i="7"/>
  <c r="AE30" i="7"/>
  <c r="AE29" i="7"/>
  <c r="AE28" i="7"/>
  <c r="AE27" i="7"/>
  <c r="AE26" i="7"/>
  <c r="AE25" i="7"/>
  <c r="AE24" i="7"/>
  <c r="AE23" i="7"/>
  <c r="AE22" i="7"/>
  <c r="AE21" i="7"/>
  <c r="AE10" i="7"/>
  <c r="AE14" i="7" s="1"/>
  <c r="AE9" i="7"/>
  <c r="AE13" i="7" s="1"/>
  <c r="AE8" i="7"/>
  <c r="AE5" i="7"/>
  <c r="AE4" i="7"/>
  <c r="AE3" i="7"/>
  <c r="AC31" i="7"/>
  <c r="AC30" i="7"/>
  <c r="AC29" i="7"/>
  <c r="AC28" i="7"/>
  <c r="AC27" i="7"/>
  <c r="AC26" i="7"/>
  <c r="AC25" i="7"/>
  <c r="AC24" i="7"/>
  <c r="AC23" i="7"/>
  <c r="AC22" i="7"/>
  <c r="AC21" i="7"/>
  <c r="AC10" i="7"/>
  <c r="AC14" i="7" s="1"/>
  <c r="AC9" i="7"/>
  <c r="AC13" i="7" s="1"/>
  <c r="AC8" i="7"/>
  <c r="AC5" i="7"/>
  <c r="AC4" i="7"/>
  <c r="AC3" i="7"/>
  <c r="AA31" i="7"/>
  <c r="AA30" i="7"/>
  <c r="AA29" i="7"/>
  <c r="AA28" i="7"/>
  <c r="AA27" i="7"/>
  <c r="AA26" i="7"/>
  <c r="AA25" i="7"/>
  <c r="AA24" i="7"/>
  <c r="AA23" i="7"/>
  <c r="AA22" i="7"/>
  <c r="AA21" i="7"/>
  <c r="AA10" i="7"/>
  <c r="AA14" i="7" s="1"/>
  <c r="AA9" i="7"/>
  <c r="AA13" i="7" s="1"/>
  <c r="AA8" i="7"/>
  <c r="AA5" i="7"/>
  <c r="AA4" i="7"/>
  <c r="AA3" i="7"/>
  <c r="BK31" i="7"/>
  <c r="BK30" i="7"/>
  <c r="BK29" i="7"/>
  <c r="BK28" i="7"/>
  <c r="BK27" i="7"/>
  <c r="BK26" i="7"/>
  <c r="BK25" i="7"/>
  <c r="BK24" i="7"/>
  <c r="BK23" i="7"/>
  <c r="BK22" i="7"/>
  <c r="BK21" i="7"/>
  <c r="BK10" i="7"/>
  <c r="BK14" i="7" s="1"/>
  <c r="BK9" i="7"/>
  <c r="BK13" i="7" s="1"/>
  <c r="BK8" i="7"/>
  <c r="BK5" i="7"/>
  <c r="BK4" i="7"/>
  <c r="BK3" i="7"/>
  <c r="BI31" i="7"/>
  <c r="BI30" i="7"/>
  <c r="BI29" i="7"/>
  <c r="BI28" i="7"/>
  <c r="BI27" i="7"/>
  <c r="BI26" i="7"/>
  <c r="BI25" i="7"/>
  <c r="BI24" i="7"/>
  <c r="BI23" i="7"/>
  <c r="BI22" i="7"/>
  <c r="BI21" i="7"/>
  <c r="BI10" i="7"/>
  <c r="BI14" i="7" s="1"/>
  <c r="BI9" i="7"/>
  <c r="BI13" i="7" s="1"/>
  <c r="BI8" i="7"/>
  <c r="BI5" i="7"/>
  <c r="BI4" i="7"/>
  <c r="BI3" i="7"/>
  <c r="BG31" i="7"/>
  <c r="BG30" i="7"/>
  <c r="BG29" i="7"/>
  <c r="BG28" i="7"/>
  <c r="BG27" i="7"/>
  <c r="BG26" i="7"/>
  <c r="BG25" i="7"/>
  <c r="BG24" i="7"/>
  <c r="BG23" i="7"/>
  <c r="BG22" i="7"/>
  <c r="BG21" i="7"/>
  <c r="BG10" i="7"/>
  <c r="BG14" i="7" s="1"/>
  <c r="BG9" i="7"/>
  <c r="BG13" i="7" s="1"/>
  <c r="BG8" i="7"/>
  <c r="BG5" i="7"/>
  <c r="BG4" i="7"/>
  <c r="BG3" i="7"/>
  <c r="BC31" i="7"/>
  <c r="BC30" i="7"/>
  <c r="BC29" i="7"/>
  <c r="BC28" i="7"/>
  <c r="BC27" i="7"/>
  <c r="BC26" i="7"/>
  <c r="BC25" i="7"/>
  <c r="BC24" i="7"/>
  <c r="BC23" i="7"/>
  <c r="BC22" i="7"/>
  <c r="BC21" i="7"/>
  <c r="BC10" i="7"/>
  <c r="BC14" i="7" s="1"/>
  <c r="BC9" i="7"/>
  <c r="BC13" i="7" s="1"/>
  <c r="BC8" i="7"/>
  <c r="BC5" i="7"/>
  <c r="BC4" i="7"/>
  <c r="BC3" i="7"/>
  <c r="BA31" i="7"/>
  <c r="BA30" i="7"/>
  <c r="BA29" i="7"/>
  <c r="BA28" i="7"/>
  <c r="BA27" i="7"/>
  <c r="BA26" i="7"/>
  <c r="BA25" i="7"/>
  <c r="BA24" i="7"/>
  <c r="BA23" i="7"/>
  <c r="BA22" i="7"/>
  <c r="BA21" i="7"/>
  <c r="BA10" i="7"/>
  <c r="BA14" i="7" s="1"/>
  <c r="BA9" i="7"/>
  <c r="BA13" i="7" s="1"/>
  <c r="BA8" i="7"/>
  <c r="BA5" i="7"/>
  <c r="BA4" i="7"/>
  <c r="BA3" i="7"/>
  <c r="AY31" i="7"/>
  <c r="AY30" i="7"/>
  <c r="AY29" i="7"/>
  <c r="AY28" i="7"/>
  <c r="AY27" i="7"/>
  <c r="AY26" i="7"/>
  <c r="AY25" i="7"/>
  <c r="AY24" i="7"/>
  <c r="AY23" i="7"/>
  <c r="AY22" i="7"/>
  <c r="AY21" i="7"/>
  <c r="AY10" i="7"/>
  <c r="AY14" i="7" s="1"/>
  <c r="AY9" i="7"/>
  <c r="AY13" i="7" s="1"/>
  <c r="AY8" i="7"/>
  <c r="AY5" i="7"/>
  <c r="AY4" i="7"/>
  <c r="AY3" i="7"/>
  <c r="AU31" i="7"/>
  <c r="AU30" i="7"/>
  <c r="AU29" i="7"/>
  <c r="AU28" i="7"/>
  <c r="AU27" i="7"/>
  <c r="AU26" i="7"/>
  <c r="AU25" i="7"/>
  <c r="AU24" i="7"/>
  <c r="AU23" i="7"/>
  <c r="AU22" i="7"/>
  <c r="AU21" i="7"/>
  <c r="AU10" i="7"/>
  <c r="AU14" i="7" s="1"/>
  <c r="AU9" i="7"/>
  <c r="AU13" i="7" s="1"/>
  <c r="AU8" i="7"/>
  <c r="AU5" i="7"/>
  <c r="AU4" i="7"/>
  <c r="AU3" i="7"/>
  <c r="AS31" i="7"/>
  <c r="AS30" i="7"/>
  <c r="AS29" i="7"/>
  <c r="AS28" i="7"/>
  <c r="AS27" i="7"/>
  <c r="AS26" i="7"/>
  <c r="AS25" i="7"/>
  <c r="AS24" i="7"/>
  <c r="AS23" i="7"/>
  <c r="AS22" i="7"/>
  <c r="AS21" i="7"/>
  <c r="AS10" i="7"/>
  <c r="AS14" i="7" s="1"/>
  <c r="AS9" i="7"/>
  <c r="AS13" i="7" s="1"/>
  <c r="AS8" i="7"/>
  <c r="AS5" i="7"/>
  <c r="AS4" i="7"/>
  <c r="AS3" i="7"/>
  <c r="AQ31" i="7"/>
  <c r="AQ30" i="7"/>
  <c r="AQ29" i="7"/>
  <c r="AQ28" i="7"/>
  <c r="AQ27" i="7"/>
  <c r="AQ26" i="7"/>
  <c r="AQ25" i="7"/>
  <c r="AQ24" i="7"/>
  <c r="AQ23" i="7"/>
  <c r="AQ22" i="7"/>
  <c r="AQ21" i="7"/>
  <c r="AQ10" i="7"/>
  <c r="AQ14" i="7" s="1"/>
  <c r="AQ9" i="7"/>
  <c r="AQ13" i="7" s="1"/>
  <c r="AQ8" i="7"/>
  <c r="AQ5" i="7"/>
  <c r="AQ4" i="7"/>
  <c r="AQ3" i="7"/>
  <c r="W31" i="7"/>
  <c r="W30" i="7"/>
  <c r="W29" i="7"/>
  <c r="W28" i="7"/>
  <c r="W27" i="7"/>
  <c r="W26" i="7"/>
  <c r="W25" i="7"/>
  <c r="W24" i="7"/>
  <c r="W23" i="7"/>
  <c r="W22" i="7"/>
  <c r="W21" i="7"/>
  <c r="W10" i="7"/>
  <c r="W14" i="7" s="1"/>
  <c r="W9" i="7"/>
  <c r="W13" i="7" s="1"/>
  <c r="W8" i="7"/>
  <c r="W5" i="7"/>
  <c r="W4" i="7"/>
  <c r="W3" i="7"/>
  <c r="U31" i="7"/>
  <c r="U30" i="7"/>
  <c r="U29" i="7"/>
  <c r="U28" i="7"/>
  <c r="U27" i="7"/>
  <c r="U26" i="7"/>
  <c r="U25" i="7"/>
  <c r="U24" i="7"/>
  <c r="U23" i="7"/>
  <c r="U22" i="7"/>
  <c r="U21" i="7"/>
  <c r="U10" i="7"/>
  <c r="U14" i="7" s="1"/>
  <c r="U9" i="7"/>
  <c r="U13" i="7" s="1"/>
  <c r="U8" i="7"/>
  <c r="U5" i="7"/>
  <c r="U4" i="7"/>
  <c r="U3" i="7"/>
  <c r="S31" i="7"/>
  <c r="S30" i="7"/>
  <c r="S29" i="7"/>
  <c r="S28" i="7"/>
  <c r="S27" i="7"/>
  <c r="S26" i="7"/>
  <c r="S25" i="7"/>
  <c r="S24" i="7"/>
  <c r="S23" i="7"/>
  <c r="S22" i="7"/>
  <c r="S21" i="7"/>
  <c r="S10" i="7"/>
  <c r="S14" i="7" s="1"/>
  <c r="S9" i="7"/>
  <c r="S13" i="7" s="1"/>
  <c r="S8" i="7"/>
  <c r="S5" i="7"/>
  <c r="S4" i="7"/>
  <c r="S3" i="7"/>
  <c r="AU15" i="7" l="1"/>
  <c r="BG15" i="7"/>
  <c r="AM15" i="7"/>
  <c r="CA3" i="7"/>
  <c r="CN4" i="7"/>
  <c r="CS4" i="7"/>
  <c r="CE4" i="7"/>
  <c r="CF3" i="7"/>
  <c r="CJ4" i="7"/>
  <c r="CO4" i="7"/>
  <c r="CQ3" i="7"/>
  <c r="CU4" i="7"/>
  <c r="CV5" i="7"/>
  <c r="CG3" i="7"/>
  <c r="CK4" i="7"/>
  <c r="CM3" i="7"/>
  <c r="CQ4" i="7"/>
  <c r="CR4" i="7"/>
  <c r="CI3" i="7"/>
  <c r="CF4" i="7"/>
  <c r="CG4" i="7"/>
  <c r="CI5" i="7"/>
  <c r="CJ5" i="7"/>
  <c r="CK5" i="7"/>
  <c r="CM5" i="7"/>
  <c r="CU3" i="7"/>
  <c r="CV3" i="7"/>
  <c r="CW3" i="7"/>
  <c r="CE5" i="7"/>
  <c r="CF5" i="7"/>
  <c r="CG5" i="7"/>
  <c r="CN3" i="7"/>
  <c r="CO3" i="7"/>
  <c r="CR3" i="7"/>
  <c r="CS3" i="7"/>
  <c r="CV4" i="7"/>
  <c r="CW4" i="7"/>
  <c r="CJ3" i="7"/>
  <c r="CK3" i="7"/>
  <c r="CU5" i="7"/>
  <c r="CW5" i="7"/>
  <c r="AQ19" i="7"/>
  <c r="AS15" i="7"/>
  <c r="BA19" i="7"/>
  <c r="BC15" i="7"/>
  <c r="BK19" i="7"/>
  <c r="AA15" i="7"/>
  <c r="AI18" i="7"/>
  <c r="AK15" i="7"/>
  <c r="CE3" i="7"/>
  <c r="CI4" i="7"/>
  <c r="CM4" i="7"/>
  <c r="CN5" i="7"/>
  <c r="CO5" i="7"/>
  <c r="CQ5" i="7"/>
  <c r="CQ7" i="7" s="1"/>
  <c r="CR5" i="7"/>
  <c r="CS5" i="7"/>
  <c r="CC4" i="7"/>
  <c r="CC5" i="7"/>
  <c r="AE17" i="7"/>
  <c r="AQ15" i="7"/>
  <c r="AY19" i="7"/>
  <c r="BA15" i="7"/>
  <c r="BI19" i="7"/>
  <c r="BK15" i="7"/>
  <c r="AS19" i="7"/>
  <c r="BC19" i="7"/>
  <c r="AA19" i="7"/>
  <c r="AC17" i="7"/>
  <c r="AC19" i="7"/>
  <c r="AE19" i="7"/>
  <c r="AU19" i="7"/>
  <c r="AY15" i="7"/>
  <c r="BG19" i="7"/>
  <c r="BI15" i="7"/>
  <c r="AC18" i="7"/>
  <c r="AC20" i="7"/>
  <c r="AI20" i="7"/>
  <c r="AQ16" i="7"/>
  <c r="AS16" i="7"/>
  <c r="AU16" i="7"/>
  <c r="AY16" i="7"/>
  <c r="BA16" i="7"/>
  <c r="BC16" i="7"/>
  <c r="BG16" i="7"/>
  <c r="BI16" i="7"/>
  <c r="BK16" i="7"/>
  <c r="AA16" i="7"/>
  <c r="AK20" i="7"/>
  <c r="AM20" i="7"/>
  <c r="CB3" i="7"/>
  <c r="AQ17" i="7"/>
  <c r="AS17" i="7"/>
  <c r="AU17" i="7"/>
  <c r="AY17" i="7"/>
  <c r="BA17" i="7"/>
  <c r="BC17" i="7"/>
  <c r="BG17" i="7"/>
  <c r="BI17" i="7"/>
  <c r="BK17" i="7"/>
  <c r="AA17" i="7"/>
  <c r="AE20" i="7"/>
  <c r="CA4" i="7"/>
  <c r="CB4" i="7"/>
  <c r="AQ20" i="7"/>
  <c r="AS20" i="7"/>
  <c r="AU20" i="7"/>
  <c r="AY20" i="7"/>
  <c r="BA20" i="7"/>
  <c r="BC20" i="7"/>
  <c r="BG20" i="7"/>
  <c r="BI20" i="7"/>
  <c r="BK20" i="7"/>
  <c r="AA20" i="7"/>
  <c r="AK16" i="7"/>
  <c r="AM16" i="7"/>
  <c r="AE15" i="7"/>
  <c r="AE16" i="7"/>
  <c r="AI17" i="7"/>
  <c r="AI19" i="7"/>
  <c r="AK19" i="7"/>
  <c r="AK17" i="7"/>
  <c r="AM19" i="7"/>
  <c r="AM17" i="7"/>
  <c r="AM12" i="7"/>
  <c r="AM18" i="7"/>
  <c r="AM11" i="7"/>
  <c r="AK12" i="7"/>
  <c r="AK18" i="7"/>
  <c r="AK11" i="7"/>
  <c r="AI11" i="7"/>
  <c r="AI15" i="7"/>
  <c r="AI12" i="7"/>
  <c r="AI16" i="7"/>
  <c r="AE12" i="7"/>
  <c r="AE18" i="7"/>
  <c r="AE11" i="7"/>
  <c r="AC11" i="7"/>
  <c r="AC15" i="7"/>
  <c r="AC12" i="7"/>
  <c r="AC16" i="7"/>
  <c r="AA12" i="7"/>
  <c r="AA18" i="7"/>
  <c r="AA11" i="7"/>
  <c r="BK12" i="7"/>
  <c r="BK18" i="7"/>
  <c r="BK11" i="7"/>
  <c r="BI12" i="7"/>
  <c r="BI18" i="7"/>
  <c r="BI11" i="7"/>
  <c r="BG12" i="7"/>
  <c r="BG18" i="7"/>
  <c r="BG11" i="7"/>
  <c r="BC12" i="7"/>
  <c r="BC18" i="7"/>
  <c r="BC11" i="7"/>
  <c r="BA12" i="7"/>
  <c r="BA18" i="7"/>
  <c r="BA11" i="7"/>
  <c r="AY12" i="7"/>
  <c r="AY18" i="7"/>
  <c r="AY11" i="7"/>
  <c r="AU12" i="7"/>
  <c r="AU18" i="7"/>
  <c r="AU11" i="7"/>
  <c r="AS12" i="7"/>
  <c r="AS18" i="7"/>
  <c r="AS11" i="7"/>
  <c r="AQ12" i="7"/>
  <c r="AQ18" i="7"/>
  <c r="AQ11" i="7"/>
  <c r="U17" i="7"/>
  <c r="U19" i="7"/>
  <c r="W17" i="7"/>
  <c r="S17" i="7"/>
  <c r="S19" i="7"/>
  <c r="W19" i="7"/>
  <c r="S20" i="7"/>
  <c r="U20" i="7"/>
  <c r="W20" i="7"/>
  <c r="S15" i="7"/>
  <c r="S16" i="7"/>
  <c r="U15" i="7"/>
  <c r="U16" i="7"/>
  <c r="W15" i="7"/>
  <c r="W16" i="7"/>
  <c r="W12" i="7"/>
  <c r="W18" i="7"/>
  <c r="W11" i="7"/>
  <c r="U12" i="7"/>
  <c r="U18" i="7"/>
  <c r="U11" i="7"/>
  <c r="S12" i="7"/>
  <c r="S18" i="7"/>
  <c r="S11" i="7"/>
  <c r="L30" i="7"/>
  <c r="BE3" i="7"/>
  <c r="Y3" i="7"/>
  <c r="Q8" i="7"/>
  <c r="Q24" i="7"/>
  <c r="L22" i="7" s="1"/>
  <c r="BE31" i="7"/>
  <c r="BE30" i="7"/>
  <c r="BE29" i="7"/>
  <c r="BE28" i="7"/>
  <c r="BE27" i="7"/>
  <c r="BE26" i="7"/>
  <c r="BE25" i="7"/>
  <c r="BE24" i="7"/>
  <c r="BE23" i="7"/>
  <c r="BU20" i="7" s="1"/>
  <c r="BE22" i="7"/>
  <c r="BU19" i="7" s="1"/>
  <c r="BE21" i="7"/>
  <c r="BU18" i="7" s="1"/>
  <c r="BE10" i="7"/>
  <c r="BE9" i="7"/>
  <c r="BU6" i="7" s="1"/>
  <c r="BE8" i="7"/>
  <c r="BU5" i="7" s="1"/>
  <c r="BE5" i="7"/>
  <c r="BE4" i="7"/>
  <c r="AW31" i="7"/>
  <c r="AW30" i="7"/>
  <c r="AW29" i="7"/>
  <c r="AW28" i="7"/>
  <c r="AW27" i="7"/>
  <c r="AW26" i="7"/>
  <c r="AW25" i="7"/>
  <c r="AW24" i="7"/>
  <c r="AW23" i="7"/>
  <c r="BS20" i="7" s="1"/>
  <c r="AW22" i="7"/>
  <c r="BS19" i="7" s="1"/>
  <c r="AW21" i="7"/>
  <c r="BS18" i="7" s="1"/>
  <c r="AW10" i="7"/>
  <c r="AW9" i="7"/>
  <c r="BS6" i="7" s="1"/>
  <c r="AW8" i="7"/>
  <c r="BS5" i="7" s="1"/>
  <c r="AW5" i="7"/>
  <c r="BS2" i="7" s="1"/>
  <c r="AW4" i="7"/>
  <c r="AW3" i="7"/>
  <c r="AO31" i="7"/>
  <c r="AO30" i="7"/>
  <c r="AO29" i="7"/>
  <c r="AO28" i="7"/>
  <c r="AO27" i="7"/>
  <c r="AO26" i="7"/>
  <c r="AO25" i="7"/>
  <c r="AO24" i="7"/>
  <c r="AO23" i="7"/>
  <c r="BQ20" i="7" s="1"/>
  <c r="AO22" i="7"/>
  <c r="BQ19" i="7" s="1"/>
  <c r="AO21" i="7"/>
  <c r="BQ18" i="7" s="1"/>
  <c r="AO10" i="7"/>
  <c r="AO9" i="7"/>
  <c r="BQ6" i="7" s="1"/>
  <c r="AO8" i="7"/>
  <c r="BQ5" i="7" s="1"/>
  <c r="AO5" i="7"/>
  <c r="BQ2" i="7" s="1"/>
  <c r="AO4" i="7"/>
  <c r="AO3" i="7"/>
  <c r="AG31" i="7"/>
  <c r="AG30" i="7"/>
  <c r="AG29" i="7"/>
  <c r="AG28" i="7"/>
  <c r="AG27" i="7"/>
  <c r="AG26" i="7"/>
  <c r="AG25" i="7"/>
  <c r="AG24" i="7"/>
  <c r="AG23" i="7"/>
  <c r="BO20" i="7" s="1"/>
  <c r="AG22" i="7"/>
  <c r="BO19" i="7" s="1"/>
  <c r="AG21" i="7"/>
  <c r="BO18" i="7" s="1"/>
  <c r="AG10" i="7"/>
  <c r="AG9" i="7"/>
  <c r="BO6" i="7" s="1"/>
  <c r="AG8" i="7"/>
  <c r="BO5" i="7" s="1"/>
  <c r="AG5" i="7"/>
  <c r="BO2" i="7" s="1"/>
  <c r="AG4" i="7"/>
  <c r="AG3" i="7"/>
  <c r="Y31" i="7"/>
  <c r="Y30" i="7"/>
  <c r="Y29" i="7"/>
  <c r="Y28" i="7"/>
  <c r="Y27" i="7"/>
  <c r="Y26" i="7"/>
  <c r="Y25" i="7"/>
  <c r="Y24" i="7"/>
  <c r="Y23" i="7"/>
  <c r="BM20" i="7" s="1"/>
  <c r="Y22" i="7"/>
  <c r="BM19" i="7" s="1"/>
  <c r="Y21" i="7"/>
  <c r="BM18" i="7" s="1"/>
  <c r="Y10" i="7"/>
  <c r="Y9" i="7"/>
  <c r="Y8" i="7"/>
  <c r="BM5" i="7" s="1"/>
  <c r="Y5" i="7"/>
  <c r="BM2" i="7" s="1"/>
  <c r="Y4" i="7"/>
  <c r="Q23" i="7"/>
  <c r="L21" i="7" s="1"/>
  <c r="Q25" i="7"/>
  <c r="L23" i="7" s="1"/>
  <c r="Q26" i="7"/>
  <c r="L24" i="7" s="1"/>
  <c r="Q27" i="7"/>
  <c r="L25" i="7" s="1"/>
  <c r="Q28" i="7"/>
  <c r="L26" i="7" s="1"/>
  <c r="Q29" i="7"/>
  <c r="L27" i="7" s="1"/>
  <c r="Q30" i="7"/>
  <c r="L28" i="7" s="1"/>
  <c r="Q31" i="7"/>
  <c r="L29" i="7" s="1"/>
  <c r="Q22" i="7"/>
  <c r="L20" i="7" s="1"/>
  <c r="Q10" i="7"/>
  <c r="Q21" i="7"/>
  <c r="L19" i="7" s="1"/>
  <c r="Q4" i="7"/>
  <c r="Q5" i="7"/>
  <c r="Q9" i="7"/>
  <c r="BZ3" i="7" l="1"/>
  <c r="CB7" i="7"/>
  <c r="CG7" i="7"/>
  <c r="CJ7" i="7"/>
  <c r="BZ4" i="7"/>
  <c r="CV7" i="7"/>
  <c r="CC7" i="7"/>
  <c r="CR7" i="7"/>
  <c r="CU7" i="7"/>
  <c r="CK7" i="7"/>
  <c r="L6" i="7"/>
  <c r="BZ6" i="7"/>
  <c r="CS7" i="7"/>
  <c r="CN7" i="7"/>
  <c r="CW7" i="7"/>
  <c r="CE7" i="7"/>
  <c r="CM7" i="7"/>
  <c r="L5" i="7"/>
  <c r="CW8" i="7"/>
  <c r="CW6" i="7"/>
  <c r="CG8" i="7"/>
  <c r="CG6" i="7"/>
  <c r="CQ8" i="7"/>
  <c r="CQ6" i="7"/>
  <c r="CJ6" i="7"/>
  <c r="CJ8" i="7"/>
  <c r="CN6" i="7"/>
  <c r="CN8" i="7"/>
  <c r="CM8" i="7"/>
  <c r="CM6" i="7"/>
  <c r="CV6" i="7"/>
  <c r="CV8" i="7"/>
  <c r="CF8" i="7"/>
  <c r="CF6" i="7"/>
  <c r="CU8" i="7"/>
  <c r="CU6" i="7"/>
  <c r="CB8" i="7"/>
  <c r="CB6" i="7"/>
  <c r="CA7" i="7"/>
  <c r="CC8" i="7"/>
  <c r="CC6" i="7"/>
  <c r="CI8" i="7"/>
  <c r="CI6" i="7"/>
  <c r="CK8" i="7"/>
  <c r="CK6" i="7"/>
  <c r="CE8" i="7"/>
  <c r="CE6" i="7"/>
  <c r="CA8" i="7"/>
  <c r="CA6" i="7"/>
  <c r="CO7" i="7"/>
  <c r="CF7" i="7"/>
  <c r="CI7" i="7"/>
  <c r="CR6" i="7"/>
  <c r="CR8" i="7"/>
  <c r="CO8" i="7"/>
  <c r="CO6" i="7"/>
  <c r="CS8" i="7"/>
  <c r="CS6" i="7"/>
  <c r="CH5" i="7"/>
  <c r="CL5" i="7"/>
  <c r="CP5" i="7"/>
  <c r="CT5" i="7"/>
  <c r="CD4" i="7"/>
  <c r="CD5" i="7"/>
  <c r="BM7" i="7"/>
  <c r="BE13" i="7"/>
  <c r="BU10" i="7" s="1"/>
  <c r="BU7" i="7"/>
  <c r="BU2" i="7"/>
  <c r="CT3" i="7"/>
  <c r="BE12" i="7"/>
  <c r="BU9" i="7" s="1"/>
  <c r="CT4" i="7"/>
  <c r="CD3" i="7"/>
  <c r="Q14" i="7"/>
  <c r="L12" i="7" s="1"/>
  <c r="L8" i="7"/>
  <c r="AG15" i="7"/>
  <c r="BO12" i="7" s="1"/>
  <c r="CH3" i="7"/>
  <c r="BQ7" i="7"/>
  <c r="CL3" i="7"/>
  <c r="AW13" i="7"/>
  <c r="BS10" i="7" s="1"/>
  <c r="Y13" i="7"/>
  <c r="BM10" i="7" s="1"/>
  <c r="CH4" i="7"/>
  <c r="Y14" i="7"/>
  <c r="BM11" i="7" s="1"/>
  <c r="AG13" i="7"/>
  <c r="BO10" i="7" s="1"/>
  <c r="AO12" i="7"/>
  <c r="BQ9" i="7" s="1"/>
  <c r="CL4" i="7"/>
  <c r="AW15" i="7"/>
  <c r="BS12" i="7" s="1"/>
  <c r="CP3" i="7"/>
  <c r="AW14" i="7"/>
  <c r="BS11" i="7" s="1"/>
  <c r="AG14" i="7"/>
  <c r="BO11" i="7" s="1"/>
  <c r="AO13" i="7"/>
  <c r="BQ10" i="7" s="1"/>
  <c r="AW19" i="7"/>
  <c r="BS16" i="7" s="1"/>
  <c r="CP4" i="7"/>
  <c r="BO7" i="7"/>
  <c r="BS7" i="7"/>
  <c r="Y15" i="7"/>
  <c r="BM12" i="7" s="1"/>
  <c r="BM6" i="7"/>
  <c r="L7" i="7"/>
  <c r="AG20" i="7"/>
  <c r="BO17" i="7" s="1"/>
  <c r="AW16" i="7"/>
  <c r="BS13" i="7" s="1"/>
  <c r="AO20" i="7"/>
  <c r="BQ17" i="7" s="1"/>
  <c r="AW17" i="7"/>
  <c r="BS14" i="7" s="1"/>
  <c r="Y19" i="7"/>
  <c r="BM16" i="7" s="1"/>
  <c r="AG16" i="7"/>
  <c r="BO13" i="7" s="1"/>
  <c r="AO17" i="7"/>
  <c r="BQ14" i="7" s="1"/>
  <c r="AO18" i="7"/>
  <c r="BQ15" i="7" s="1"/>
  <c r="AW20" i="7"/>
  <c r="BS17" i="7" s="1"/>
  <c r="BE20" i="7"/>
  <c r="BU17" i="7" s="1"/>
  <c r="AG19" i="7"/>
  <c r="BO16" i="7" s="1"/>
  <c r="AG17" i="7"/>
  <c r="BO14" i="7" s="1"/>
  <c r="BE17" i="7"/>
  <c r="BU14" i="7" s="1"/>
  <c r="BE18" i="7"/>
  <c r="BU15" i="7" s="1"/>
  <c r="Q13" i="7"/>
  <c r="L11" i="7" s="1"/>
  <c r="Y16" i="7"/>
  <c r="BM13" i="7" s="1"/>
  <c r="Y17" i="7"/>
  <c r="BM14" i="7" s="1"/>
  <c r="Y20" i="7"/>
  <c r="BM17" i="7" s="1"/>
  <c r="BE14" i="7"/>
  <c r="BU11" i="7" s="1"/>
  <c r="BE11" i="7"/>
  <c r="BU8" i="7" s="1"/>
  <c r="BE15" i="7"/>
  <c r="BU12" i="7" s="1"/>
  <c r="BE19" i="7"/>
  <c r="BU16" i="7" s="1"/>
  <c r="BE16" i="7"/>
  <c r="BU13" i="7" s="1"/>
  <c r="AW12" i="7"/>
  <c r="BS9" i="7" s="1"/>
  <c r="AW18" i="7"/>
  <c r="BS15" i="7" s="1"/>
  <c r="AW11" i="7"/>
  <c r="BS8" i="7" s="1"/>
  <c r="AO14" i="7"/>
  <c r="BQ11" i="7" s="1"/>
  <c r="AO11" i="7"/>
  <c r="BQ8" i="7" s="1"/>
  <c r="AO15" i="7"/>
  <c r="BQ12" i="7" s="1"/>
  <c r="AO19" i="7"/>
  <c r="BQ16" i="7" s="1"/>
  <c r="AO16" i="7"/>
  <c r="BQ13" i="7" s="1"/>
  <c r="AG12" i="7"/>
  <c r="BO9" i="7" s="1"/>
  <c r="AG18" i="7"/>
  <c r="BO15" i="7" s="1"/>
  <c r="AG11" i="7"/>
  <c r="BO8" i="7" s="1"/>
  <c r="Y12" i="7"/>
  <c r="BM9" i="7" s="1"/>
  <c r="Y18" i="7"/>
  <c r="BM15" i="7" s="1"/>
  <c r="Y11" i="7"/>
  <c r="BM8" i="7" s="1"/>
  <c r="Q17" i="7"/>
  <c r="L15" i="7" s="1"/>
  <c r="Q16" i="7"/>
  <c r="L14" i="7" s="1"/>
  <c r="Q11" i="7"/>
  <c r="L9" i="7" s="1"/>
  <c r="Q20" i="7"/>
  <c r="L18" i="7" s="1"/>
  <c r="Q12" i="7"/>
  <c r="L10" i="7" s="1"/>
  <c r="Q18" i="7"/>
  <c r="L16" i="7" s="1"/>
  <c r="Q15" i="7"/>
  <c r="L13" i="7" s="1"/>
  <c r="Q19" i="7"/>
  <c r="L17" i="7" s="1"/>
  <c r="CL7" i="7" l="1"/>
  <c r="BZ7" i="7"/>
  <c r="CD8" i="7"/>
  <c r="CD6" i="7"/>
  <c r="CP8" i="7"/>
  <c r="CP6" i="7"/>
  <c r="CL8" i="7"/>
  <c r="CL6" i="7"/>
  <c r="CH8" i="7"/>
  <c r="CH6" i="7"/>
  <c r="CD7" i="7"/>
  <c r="CT7" i="7"/>
  <c r="CH7" i="7"/>
  <c r="CT8" i="7"/>
  <c r="CT6" i="7"/>
  <c r="BZ8" i="7"/>
  <c r="CP7" i="7"/>
  <c r="L35" i="7"/>
  <c r="BW4" i="7" l="1"/>
  <c r="BW8" i="7"/>
  <c r="BW12" i="7"/>
  <c r="BW16" i="7"/>
  <c r="BW20" i="7"/>
  <c r="BW24" i="7"/>
  <c r="BW28" i="7"/>
  <c r="BW32" i="7"/>
  <c r="BW36" i="7"/>
  <c r="BW40" i="7"/>
  <c r="BW44" i="7"/>
  <c r="BW48" i="7"/>
  <c r="BW52" i="7"/>
  <c r="BW56" i="7"/>
  <c r="BW60" i="7"/>
  <c r="BW64" i="7"/>
  <c r="BW68" i="7"/>
  <c r="BW72" i="7"/>
  <c r="BW76" i="7"/>
  <c r="BW80" i="7"/>
  <c r="BW84" i="7"/>
  <c r="BW88" i="7"/>
  <c r="BW92" i="7"/>
  <c r="BW96" i="7"/>
  <c r="BW100" i="7"/>
  <c r="BW104" i="7"/>
  <c r="BW9" i="7"/>
  <c r="BW14" i="7"/>
  <c r="BW19" i="7"/>
  <c r="BW25" i="7"/>
  <c r="BW30" i="7"/>
  <c r="BW35" i="7"/>
  <c r="BW41" i="7"/>
  <c r="BW46" i="7"/>
  <c r="BW51" i="7"/>
  <c r="BW57" i="7"/>
  <c r="BW62" i="7"/>
  <c r="BW67" i="7"/>
  <c r="BW73" i="7"/>
  <c r="BW78" i="7"/>
  <c r="BW83" i="7"/>
  <c r="BW89" i="7"/>
  <c r="BW94" i="7"/>
  <c r="BW99" i="7"/>
  <c r="BW105" i="7"/>
  <c r="BW109" i="7"/>
  <c r="BW113" i="7"/>
  <c r="BW117" i="7"/>
  <c r="BW121" i="7"/>
  <c r="BW125" i="7"/>
  <c r="BW129" i="7"/>
  <c r="BW133" i="7"/>
  <c r="BW137" i="7"/>
  <c r="BW141" i="7"/>
  <c r="BW145" i="7"/>
  <c r="BW149" i="7"/>
  <c r="BW153" i="7"/>
  <c r="BW157" i="7"/>
  <c r="BW161" i="7"/>
  <c r="BW165" i="7"/>
  <c r="BW169" i="7"/>
  <c r="BW173" i="7"/>
  <c r="BW177" i="7"/>
  <c r="BW181" i="7"/>
  <c r="BW185" i="7"/>
  <c r="BW189" i="7"/>
  <c r="BW193" i="7"/>
  <c r="BW197" i="7"/>
  <c r="BW201" i="7"/>
  <c r="BW205" i="7"/>
  <c r="BW209" i="7"/>
  <c r="BW213" i="7"/>
  <c r="BW217" i="7"/>
  <c r="BW221" i="7"/>
  <c r="BW6" i="7"/>
  <c r="BW11" i="7"/>
  <c r="BW17" i="7"/>
  <c r="BW22" i="7"/>
  <c r="BW27" i="7"/>
  <c r="BW33" i="7"/>
  <c r="BW38" i="7"/>
  <c r="BW43" i="7"/>
  <c r="BW49" i="7"/>
  <c r="BW54" i="7"/>
  <c r="BW59" i="7"/>
  <c r="BW65" i="7"/>
  <c r="BW70" i="7"/>
  <c r="BW75" i="7"/>
  <c r="BW81" i="7"/>
  <c r="BW86" i="7"/>
  <c r="BW91" i="7"/>
  <c r="BW97" i="7"/>
  <c r="BW102" i="7"/>
  <c r="BW107" i="7"/>
  <c r="BW111" i="7"/>
  <c r="BW115" i="7"/>
  <c r="BW119" i="7"/>
  <c r="BW123" i="7"/>
  <c r="BW127" i="7"/>
  <c r="BW131" i="7"/>
  <c r="BW135" i="7"/>
  <c r="BW139" i="7"/>
  <c r="BW143" i="7"/>
  <c r="BW147" i="7"/>
  <c r="BW151" i="7"/>
  <c r="BW155" i="7"/>
  <c r="BW159" i="7"/>
  <c r="BW163" i="7"/>
  <c r="BW167" i="7"/>
  <c r="BW171" i="7"/>
  <c r="BW175" i="7"/>
  <c r="BW179" i="7"/>
  <c r="BW183" i="7"/>
  <c r="BW187" i="7"/>
  <c r="BW191" i="7"/>
  <c r="BW5" i="7"/>
  <c r="BW15" i="7"/>
  <c r="BW26" i="7"/>
  <c r="BW37" i="7"/>
  <c r="BW47" i="7"/>
  <c r="BW58" i="7"/>
  <c r="BW69" i="7"/>
  <c r="BW79" i="7"/>
  <c r="BW90" i="7"/>
  <c r="BW101" i="7"/>
  <c r="BW110" i="7"/>
  <c r="BW118" i="7"/>
  <c r="BW126" i="7"/>
  <c r="BW134" i="7"/>
  <c r="BW142" i="7"/>
  <c r="BW150" i="7"/>
  <c r="BW158" i="7"/>
  <c r="BW166" i="7"/>
  <c r="BW174" i="7"/>
  <c r="BW182" i="7"/>
  <c r="BW190" i="7"/>
  <c r="BW196" i="7"/>
  <c r="BW202" i="7"/>
  <c r="BW207" i="7"/>
  <c r="BW212" i="7"/>
  <c r="BW218" i="7"/>
  <c r="BW3" i="7"/>
  <c r="BW7" i="7"/>
  <c r="BW18" i="7"/>
  <c r="BW29" i="7"/>
  <c r="BW39" i="7"/>
  <c r="BW50" i="7"/>
  <c r="BW61" i="7"/>
  <c r="BW71" i="7"/>
  <c r="BW82" i="7"/>
  <c r="BW93" i="7"/>
  <c r="BW103" i="7"/>
  <c r="BW112" i="7"/>
  <c r="BW120" i="7"/>
  <c r="BW128" i="7"/>
  <c r="BW136" i="7"/>
  <c r="BW144" i="7"/>
  <c r="BW152" i="7"/>
  <c r="BW160" i="7"/>
  <c r="BW168" i="7"/>
  <c r="BW176" i="7"/>
  <c r="BW184" i="7"/>
  <c r="BW192" i="7"/>
  <c r="BW198" i="7"/>
  <c r="BW203" i="7"/>
  <c r="BW208" i="7"/>
  <c r="BW214" i="7"/>
  <c r="BW219" i="7"/>
  <c r="BW10" i="7"/>
  <c r="BW21" i="7"/>
  <c r="BW31" i="7"/>
  <c r="BW42" i="7"/>
  <c r="BW53" i="7"/>
  <c r="BW63" i="7"/>
  <c r="BW74" i="7"/>
  <c r="BW85" i="7"/>
  <c r="BW95" i="7"/>
  <c r="BW106" i="7"/>
  <c r="BW114" i="7"/>
  <c r="BW122" i="7"/>
  <c r="BW130" i="7"/>
  <c r="BW138" i="7"/>
  <c r="BW146" i="7"/>
  <c r="BW154" i="7"/>
  <c r="BW162" i="7"/>
  <c r="BW170" i="7"/>
  <c r="BW178" i="7"/>
  <c r="BW186" i="7"/>
  <c r="BW194" i="7"/>
  <c r="BW199" i="7"/>
  <c r="BW204" i="7"/>
  <c r="BW210" i="7"/>
  <c r="BW215" i="7"/>
  <c r="BW220" i="7"/>
  <c r="BW34" i="7"/>
  <c r="BW77" i="7"/>
  <c r="BW116" i="7"/>
  <c r="BW148" i="7"/>
  <c r="BW180" i="7"/>
  <c r="BW206" i="7"/>
  <c r="BW45" i="7"/>
  <c r="BW87" i="7"/>
  <c r="BW124" i="7"/>
  <c r="BW156" i="7"/>
  <c r="BW188" i="7"/>
  <c r="BW211" i="7"/>
  <c r="BW13" i="7"/>
  <c r="BW55" i="7"/>
  <c r="BW98" i="7"/>
  <c r="BW132" i="7"/>
  <c r="BW164" i="7"/>
  <c r="BW195" i="7"/>
  <c r="BW216" i="7"/>
  <c r="BW23" i="7"/>
  <c r="BW66" i="7"/>
  <c r="BW108" i="7"/>
  <c r="BW140" i="7"/>
  <c r="BW172" i="7"/>
  <c r="BW200" i="7"/>
</calcChain>
</file>

<file path=xl/sharedStrings.xml><?xml version="1.0" encoding="utf-8"?>
<sst xmlns="http://schemas.openxmlformats.org/spreadsheetml/2006/main" count="1424" uniqueCount="346">
  <si>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</si>
  <si>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</si>
  <si>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</si>
  <si>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</si>
  <si>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</si>
  <si>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</si>
  <si>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</si>
  <si>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</si>
  <si>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</si>
  <si>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</si>
  <si>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</si>
  <si>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</si>
  <si>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</si>
  <si>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</si>
  <si>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</si>
  <si>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</si>
  <si>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</si>
  <si>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</si>
  <si>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</si>
  <si>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</si>
  <si>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</si>
  <si>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</si>
  <si>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</si>
  <si>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</si>
  <si>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</si>
  <si>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</si>
  <si>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</si>
  <si>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</si>
  <si>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</si>
  <si>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</si>
  <si>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</si>
  <si>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</si>
  <si>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</si>
  <si>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</si>
  <si>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</si>
  <si>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</si>
  <si>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</si>
  <si>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Mean</t>
  </si>
  <si>
    <t>Std. Dev.</t>
  </si>
  <si>
    <t>Min</t>
  </si>
  <si>
    <t>Max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</si>
  <si>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</si>
  <si>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</si>
  <si>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</si>
  <si>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</si>
  <si>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</si>
  <si>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</si>
  <si>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</si>
  <si>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</si>
  <si>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</si>
  <si>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</si>
  <si>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</si>
  <si>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</si>
  <si>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</si>
  <si>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</si>
  <si>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</si>
  <si>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</si>
  <si>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</si>
  <si>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</si>
  <si>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</si>
  <si>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</si>
  <si>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</si>
  <si>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</si>
  <si>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</si>
  <si>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</si>
  <si>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</si>
  <si>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</si>
  <si>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</si>
  <si>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</si>
  <si>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</si>
  <si>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</si>
  <si>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</si>
  <si>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</si>
  <si>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</si>
  <si>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</si>
  <si>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</si>
  <si>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</si>
  <si>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</si>
  <si>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</si>
  <si>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</si>
  <si>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</si>
  <si>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</si>
  <si>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</si>
  <si>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</si>
  <si>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sm</t>
  </si>
  <si>
    <t>year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</si>
  <si>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</si>
  <si>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</si>
  <si>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</si>
  <si>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</si>
  <si>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</si>
  <si>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</si>
  <si>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</si>
  <si>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</si>
  <si>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</si>
  <si>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</si>
  <si>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</si>
  <si>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</si>
  <si>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</si>
  <si>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</si>
  <si>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</si>
  <si>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</si>
  <si>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</si>
  <si>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</si>
  <si>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</si>
  <si>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</si>
  <si>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</si>
  <si>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</si>
  <si>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</si>
  <si>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</si>
  <si>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</si>
  <si>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</si>
  <si>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</si>
  <si>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</si>
  <si>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</si>
  <si>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</si>
  <si>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</si>
  <si>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</si>
  <si>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P=</t>
    <phoneticPr fontId="1" type="noConversion"/>
  </si>
  <si>
    <t>统计性描述</t>
    <phoneticPr fontId="1" type="noConversion"/>
  </si>
  <si>
    <t>.</t>
  </si>
  <si>
    <t>Observations</t>
  </si>
  <si>
    <t>N =   17859</t>
  </si>
  <si>
    <t>n =    5294</t>
  </si>
  <si>
    <t>T-bar = 3.37344</t>
  </si>
  <si>
    <t>混合回归结果</t>
    <phoneticPr fontId="1" type="noConversion"/>
  </si>
  <si>
    <t>随机效应回归结果</t>
    <phoneticPr fontId="1" type="noConversion"/>
  </si>
  <si>
    <t xml:space="preserve"> u_i</t>
    <phoneticPr fontId="1" type="noConversion"/>
  </si>
  <si>
    <t>固定效应效应回归结果</t>
    <phoneticPr fontId="1" type="noConversion"/>
  </si>
  <si>
    <t>F= 8.12</t>
    <phoneticPr fontId="1" type="noConversion"/>
  </si>
  <si>
    <t>F= 19.42</t>
    <phoneticPr fontId="1" type="noConversion"/>
  </si>
  <si>
    <t>***</t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</si>
  <si>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</si>
  <si>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N=17859</t>
    <phoneticPr fontId="1" type="noConversion"/>
  </si>
  <si>
    <t>N=11597</t>
    <phoneticPr fontId="1" type="noConversion"/>
  </si>
  <si>
    <t>N=5497</t>
    <phoneticPr fontId="1" type="noConversion"/>
  </si>
  <si>
    <t>N=765</t>
    <phoneticPr fontId="1" type="noConversion"/>
  </si>
  <si>
    <t>单产（千克、亩）</t>
    <phoneticPr fontId="1" type="noConversion"/>
  </si>
  <si>
    <t>面积</t>
    <phoneticPr fontId="1" type="noConversion"/>
  </si>
  <si>
    <r>
      <rPr>
        <sz val="11"/>
        <color theme="1"/>
        <rFont val="宋体"/>
        <family val="3"/>
        <charset val="134"/>
      </rPr>
      <t>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</si>
  <si>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家庭投工量（日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</si>
  <si>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雇佣投工量（日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</si>
  <si>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肥料投入（元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</si>
  <si>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机械投入（元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</si>
  <si>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r>
      <rPr>
        <sz val="11"/>
        <color theme="1"/>
        <rFont val="宋体"/>
        <family val="3"/>
        <charset val="134"/>
      </rPr>
      <t>其他投入（元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亩）</t>
    </r>
    <phoneticPr fontId="1" type="noConversion"/>
  </si>
  <si>
    <t>农业补贴</t>
    <phoneticPr fontId="1" type="noConversion"/>
  </si>
  <si>
    <t>农业保险</t>
    <phoneticPr fontId="1" type="noConversion"/>
  </si>
  <si>
    <r>
      <rPr>
        <sz val="11"/>
        <color theme="1"/>
        <rFont val="宋体"/>
        <family val="3"/>
        <charset val="134"/>
      </rPr>
      <t>耕地细碎化（亩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块）</t>
    </r>
    <phoneticPr fontId="1" type="noConversion"/>
  </si>
  <si>
    <t>家庭人口结构</t>
    <phoneticPr fontId="1" type="noConversion"/>
  </si>
  <si>
    <t>兼业化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</si>
  <si>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</si>
  <si>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</si>
  <si>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</si>
  <si>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</si>
  <si>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健康状况</t>
    <phoneticPr fontId="1" type="noConversion"/>
  </si>
  <si>
    <t>家庭背景</t>
    <phoneticPr fontId="1" type="noConversion"/>
  </si>
  <si>
    <t>0.002***</t>
  </si>
  <si>
    <t>0.002*</t>
  </si>
  <si>
    <t>-0.004**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</si>
  <si>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</si>
  <si>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t>-</t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</si>
  <si>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</si>
  <si>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t>变量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</si>
  <si>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</si>
  <si>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</si>
  <si>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</si>
  <si>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r>
      <rPr>
        <sz val="11"/>
        <color theme="1"/>
        <rFont val="宋体"/>
        <family val="3"/>
        <charset val="134"/>
      </rPr>
      <t>是</t>
    </r>
    <phoneticPr fontId="1" type="noConversion"/>
  </si>
  <si>
    <r>
      <rPr>
        <sz val="11"/>
        <color theme="1"/>
        <rFont val="宋体"/>
        <family val="2"/>
        <charset val="134"/>
      </rPr>
      <t>否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</si>
  <si>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</si>
  <si>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2"/>
        <charset val="134"/>
      </rPr>
      <t>是</t>
    </r>
    <phoneticPr fontId="1" type="noConversion"/>
  </si>
  <si>
    <t>0.032***</t>
  </si>
  <si>
    <t>0.073***</t>
  </si>
  <si>
    <t xml:space="preserve">0.014 </t>
  </si>
  <si>
    <t>-0.001***</t>
  </si>
  <si>
    <t xml:space="preserve">0 </t>
  </si>
  <si>
    <t>-0.155***</t>
  </si>
  <si>
    <t xml:space="preserve">-0.06 </t>
  </si>
  <si>
    <t xml:space="preserve">-0.026 </t>
  </si>
  <si>
    <t xml:space="preserve">-0.048 </t>
  </si>
  <si>
    <t>0.175**</t>
  </si>
  <si>
    <t>0.364***</t>
  </si>
  <si>
    <t xml:space="preserve">-0.012 </t>
  </si>
  <si>
    <t xml:space="preserve">0.01 </t>
  </si>
  <si>
    <t>0.025***</t>
  </si>
  <si>
    <t xml:space="preserve">0.128 </t>
  </si>
  <si>
    <t xml:space="preserve">0.168 </t>
  </si>
  <si>
    <t xml:space="preserve">-0.04 </t>
  </si>
  <si>
    <t>0.006**</t>
  </si>
  <si>
    <t>0.008***</t>
  </si>
  <si>
    <t>0.015***</t>
  </si>
  <si>
    <t xml:space="preserve">0.008 </t>
  </si>
  <si>
    <t>0.015 *</t>
  </si>
  <si>
    <t xml:space="preserve">-0.013 </t>
  </si>
  <si>
    <t>0.007***</t>
  </si>
  <si>
    <t>0.004***</t>
  </si>
  <si>
    <t xml:space="preserve">-0.019 </t>
  </si>
  <si>
    <t xml:space="preserve">0.011 </t>
  </si>
  <si>
    <t>0.035***</t>
  </si>
  <si>
    <t>0.02***</t>
  </si>
  <si>
    <t xml:space="preserve">0.006 </t>
  </si>
  <si>
    <t>0.015*</t>
  </si>
  <si>
    <t>-0.002**</t>
  </si>
  <si>
    <t xml:space="preserve">0.003 </t>
  </si>
  <si>
    <t xml:space="preserve">-0.003 </t>
  </si>
  <si>
    <t>-0.016*</t>
  </si>
  <si>
    <t xml:space="preserve">0.002 </t>
  </si>
  <si>
    <t xml:space="preserve">-0.002 </t>
  </si>
  <si>
    <t xml:space="preserve">0.021 </t>
  </si>
  <si>
    <t>-0.04***</t>
  </si>
  <si>
    <t>-0.044***</t>
  </si>
  <si>
    <t>-0.023***</t>
  </si>
  <si>
    <t xml:space="preserve">-0.009 </t>
  </si>
  <si>
    <t xml:space="preserve">-0.004 </t>
  </si>
  <si>
    <t xml:space="preserve">0.001 </t>
  </si>
  <si>
    <t>0*</t>
  </si>
  <si>
    <t>0.001***</t>
  </si>
  <si>
    <t>0.003**</t>
  </si>
  <si>
    <t xml:space="preserve">0.012 </t>
  </si>
  <si>
    <t>-0.018**</t>
  </si>
  <si>
    <t>-0.014*</t>
  </si>
  <si>
    <t>0.038***</t>
  </si>
  <si>
    <t>0.034***</t>
  </si>
  <si>
    <t>0.023***</t>
  </si>
  <si>
    <t xml:space="preserve">-0.005 </t>
  </si>
  <si>
    <t xml:space="preserve">-0.007 </t>
  </si>
  <si>
    <t>0.029***</t>
  </si>
  <si>
    <t>0.011**</t>
  </si>
  <si>
    <t>-0.012**</t>
  </si>
  <si>
    <t xml:space="preserve">-0.001 </t>
  </si>
  <si>
    <t>-0.005***</t>
  </si>
  <si>
    <t>-0.038***</t>
  </si>
  <si>
    <t>-0.082***</t>
  </si>
  <si>
    <t>0.017*</t>
  </si>
  <si>
    <t xml:space="preserve">0.005 </t>
  </si>
  <si>
    <t>-0.022**</t>
  </si>
  <si>
    <t xml:space="preserve">0.015 </t>
  </si>
  <si>
    <t>-0.004***</t>
  </si>
  <si>
    <t>5.209***</t>
  </si>
  <si>
    <t>4.56***</t>
  </si>
  <si>
    <t>5.006***</t>
  </si>
  <si>
    <t>land</t>
    <phoneticPr fontId="1" type="noConversion"/>
  </si>
  <si>
    <t>总体</t>
    <phoneticPr fontId="1" type="noConversion"/>
  </si>
  <si>
    <t>规模弹性</t>
    <phoneticPr fontId="1" type="noConversion"/>
  </si>
  <si>
    <t>化肥</t>
    <phoneticPr fontId="1" type="noConversion"/>
  </si>
  <si>
    <t>机械</t>
    <phoneticPr fontId="1" type="noConversion"/>
  </si>
  <si>
    <t>劳动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</si>
  <si>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</si>
  <si>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</si>
  <si>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</si>
  <si>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>总体</t>
    <phoneticPr fontId="1" type="noConversion"/>
  </si>
  <si>
    <t>劳动</t>
  </si>
  <si>
    <t>化肥</t>
  </si>
  <si>
    <t>机械</t>
  </si>
  <si>
    <t>劳动—化肥</t>
  </si>
  <si>
    <t>劳动-机械</t>
  </si>
  <si>
    <t>机械-化肥</t>
  </si>
  <si>
    <t>总体</t>
  </si>
  <si>
    <t>小规模</t>
    <phoneticPr fontId="1" type="noConversion"/>
  </si>
  <si>
    <t>中等规模</t>
    <phoneticPr fontId="1" type="noConversion"/>
  </si>
  <si>
    <t>大规模</t>
    <phoneticPr fontId="1" type="noConversion"/>
  </si>
  <si>
    <t>所有规模</t>
    <phoneticPr fontId="1" type="noConversion"/>
  </si>
  <si>
    <t>0000</t>
    <phoneticPr fontId="1" type="noConversion"/>
  </si>
  <si>
    <t>Robust</t>
  </si>
  <si>
    <t>Std. Err.</t>
  </si>
  <si>
    <t>t    P&gt;t</t>
  </si>
  <si>
    <t>lnland2</t>
  </si>
  <si>
    <t>-1.11   0.269</t>
  </si>
  <si>
    <t>11.01   0.000</t>
  </si>
  <si>
    <t>rho</t>
  </si>
  <si>
    <t>(fraction</t>
  </si>
  <si>
    <t>of variance due</t>
  </si>
  <si>
    <t>to</t>
  </si>
  <si>
    <t>u_i)</t>
  </si>
  <si>
    <t>1.83   0.067</t>
    <phoneticPr fontId="1" type="noConversion"/>
  </si>
  <si>
    <t>规模</t>
  </si>
  <si>
    <t>产出弹性</t>
  </si>
  <si>
    <t>替代弹性</t>
  </si>
  <si>
    <t>N</t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</si>
  <si>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</si>
  <si>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r>
      <t>劳动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机械</t>
    </r>
  </si>
  <si>
    <r>
      <t>机械</t>
    </r>
    <r>
      <rPr>
        <b/>
        <sz val="10.5"/>
        <color rgb="FF000000"/>
        <rFont val="Times New Roman"/>
        <family val="1"/>
      </rPr>
      <t>-</t>
    </r>
    <r>
      <rPr>
        <b/>
        <sz val="10.5"/>
        <color rgb="FF000000"/>
        <rFont val="宋体"/>
        <family val="3"/>
        <charset val="134"/>
      </rPr>
      <t>化肥</t>
    </r>
  </si>
  <si>
    <t>小规模</t>
  </si>
  <si>
    <t>中等规模</t>
  </si>
  <si>
    <t>大规模</t>
  </si>
  <si>
    <t>年份</t>
  </si>
  <si>
    <t>总</t>
  </si>
  <si>
    <t>(2)lnlabor</t>
    <phoneticPr fontId="1" type="noConversion"/>
  </si>
  <si>
    <t>(3)lnfertile</t>
    <phoneticPr fontId="1" type="noConversion"/>
  </si>
  <si>
    <t>(4)lnmachane</t>
    <phoneticPr fontId="1" type="noConversion"/>
  </si>
  <si>
    <t>***</t>
  </si>
  <si>
    <t>***</t>
    <phoneticPr fontId="1" type="noConversion"/>
  </si>
  <si>
    <t>-0.303***</t>
  </si>
  <si>
    <t>-0.018***</t>
  </si>
  <si>
    <t>lnland2</t>
    <phoneticPr fontId="1" type="noConversion"/>
  </si>
  <si>
    <t>-0.235***</t>
  </si>
  <si>
    <t>0.03***</t>
  </si>
  <si>
    <t>0.272***</t>
  </si>
  <si>
    <t>-0.034***</t>
  </si>
  <si>
    <r>
      <rPr>
        <sz val="11"/>
        <color theme="1"/>
        <rFont val="宋体"/>
        <family val="2"/>
        <charset val="134"/>
      </rPr>
      <t>变量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</si>
  <si>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</si>
  <si>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</si>
  <si>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</si>
  <si>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变量</t>
  </si>
  <si>
    <t>单产（千克、亩）</t>
  </si>
  <si>
    <t>面积</t>
  </si>
  <si>
    <r>
      <t>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</si>
  <si>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家庭投工量（日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</si>
  <si>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雇佣投工量（日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</si>
  <si>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肥料投入（元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</si>
  <si>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机械投入（元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</si>
  <si>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r>
      <t>其他投入（元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亩）</t>
    </r>
  </si>
  <si>
    <t>农业补贴</t>
  </si>
  <si>
    <t>农业保险</t>
  </si>
  <si>
    <r>
      <t>耕地细碎化（亩</t>
    </r>
    <r>
      <rPr>
        <sz val="10.5"/>
        <color rgb="FF000000"/>
        <rFont val="Times New Roman"/>
        <family val="1"/>
      </rPr>
      <t>/</t>
    </r>
    <r>
      <rPr>
        <sz val="10.5"/>
        <color rgb="FF000000"/>
        <rFont val="宋体"/>
        <family val="3"/>
        <charset val="134"/>
      </rPr>
      <t>块）</t>
    </r>
  </si>
  <si>
    <t>家庭人口结构</t>
  </si>
  <si>
    <t>兼业化</t>
  </si>
  <si>
    <t>性别</t>
  </si>
  <si>
    <t>年龄</t>
  </si>
  <si>
    <t>文化程度</t>
  </si>
  <si>
    <t>农业培训</t>
  </si>
  <si>
    <t>健康状况</t>
  </si>
  <si>
    <t>家庭背景</t>
  </si>
  <si>
    <t>样本数量</t>
  </si>
  <si>
    <t>单产</t>
    <phoneticPr fontId="1" type="noConversion"/>
  </si>
  <si>
    <t>0.001***</t>
    <phoneticPr fontId="1" type="noConversion"/>
  </si>
  <si>
    <r>
      <rPr>
        <sz val="11"/>
        <color theme="1"/>
        <rFont val="宋体"/>
        <family val="2"/>
        <charset val="134"/>
      </rPr>
      <t>样本数量</t>
    </r>
    <phoneticPr fontId="1" type="noConversion"/>
  </si>
  <si>
    <r>
      <t>F</t>
    </r>
    <r>
      <rPr>
        <sz val="11"/>
        <color theme="1"/>
        <rFont val="宋体"/>
        <family val="3"/>
        <charset val="134"/>
      </rPr>
      <t>值</t>
    </r>
    <phoneticPr fontId="1" type="noConversion"/>
  </si>
  <si>
    <r>
      <t>P</t>
    </r>
    <r>
      <rPr>
        <sz val="11"/>
        <color theme="1"/>
        <rFont val="宋体"/>
        <family val="2"/>
        <charset val="134"/>
      </rPr>
      <t>值</t>
    </r>
    <phoneticPr fontId="1" type="noConversion"/>
  </si>
  <si>
    <t>**</t>
    <phoneticPr fontId="1" type="noConversion"/>
  </si>
  <si>
    <t>*</t>
    <phoneticPr fontId="1" type="noConversion"/>
  </si>
  <si>
    <t>0.014</t>
  </si>
  <si>
    <t>0</t>
  </si>
  <si>
    <t>-0.026</t>
  </si>
  <si>
    <t>-0.04</t>
  </si>
  <si>
    <t>-0.013</t>
  </si>
  <si>
    <t>0.035**</t>
  </si>
  <si>
    <t>-0.002</t>
  </si>
  <si>
    <t>-0.004</t>
  </si>
  <si>
    <t>0.001</t>
  </si>
  <si>
    <t>0.005</t>
  </si>
  <si>
    <t>0.015</t>
  </si>
  <si>
    <t>系数</t>
    <phoneticPr fontId="1" type="noConversion"/>
  </si>
  <si>
    <t>稳健标准误</t>
    <phoneticPr fontId="1" type="noConversion"/>
  </si>
  <si>
    <r>
      <t>t</t>
    </r>
    <r>
      <rPr>
        <sz val="11"/>
        <color theme="1"/>
        <rFont val="宋体"/>
        <family val="3"/>
        <charset val="134"/>
      </rPr>
      <t>值</t>
    </r>
    <phoneticPr fontId="1" type="noConversion"/>
  </si>
  <si>
    <r>
      <t>P</t>
    </r>
    <r>
      <rPr>
        <sz val="11"/>
        <color theme="1"/>
        <rFont val="宋体"/>
        <family val="3"/>
        <charset val="134"/>
      </rPr>
      <t>值</t>
    </r>
    <phoneticPr fontId="1" type="noConversion"/>
  </si>
  <si>
    <r>
      <t>N=17859</t>
    </r>
    <r>
      <rPr>
        <sz val="11"/>
        <color rgb="FF000000"/>
        <rFont val="宋体"/>
        <family val="3"/>
        <charset val="134"/>
      </rPr>
      <t>，</t>
    </r>
    <r>
      <rPr>
        <sz val="11"/>
        <color rgb="FF000000"/>
        <rFont val="Times New Roman"/>
        <family val="1"/>
      </rPr>
      <t>n=5294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</si>
</sst>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_ "/>
    <numFmt numFmtId="177" formatCode="0_);\(0\)"/>
    <numFmt numFmtId="178" formatCode="0.000_);[Red]\(0.000\)"/>
    <numFmt numFmtId="179" formatCode="&quot;(&quot;0.000&quot;)&quot;"/>
    <numFmt numFmtId="180" formatCode="0.0%"/>
    <numFmt numFmtId="181" formatCode="0.0_ "/>
    <numFmt numFmtId="182" formatCode="0.00_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8" fontId="2" fillId="0" borderId="2" xfId="0" applyNumberFormat="1" applyFont="1" applyBorder="1">
      <alignment vertical="center"/>
    </xf>
    <xf numFmtId="178" fontId="2" fillId="0" borderId="3" xfId="0" applyNumberFormat="1" applyFont="1" applyBorder="1">
      <alignment vertical="center"/>
    </xf>
    <xf numFmtId="178" fontId="4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8" fontId="0" fillId="0" borderId="0" xfId="0" applyNumberFormat="1">
      <alignment vertical="center"/>
    </xf>
    <xf numFmtId="178" fontId="4" fillId="0" borderId="3" xfId="0" applyNumberFormat="1" applyFont="1" applyBorder="1">
      <alignment vertical="center"/>
    </xf>
    <xf numFmtId="178" fontId="2" fillId="0" borderId="0" xfId="0" applyNumberFormat="1" applyFont="1" applyFill="1" applyBorder="1">
      <alignment vertical="center"/>
    </xf>
    <xf numFmtId="178" fontId="2" fillId="0" borderId="0" xfId="0" applyNumberFormat="1" applyFont="1">
      <alignment vertical="center"/>
    </xf>
    <xf numFmtId="179" fontId="2" fillId="0" borderId="0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82" fontId="2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0" fontId="9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80" fontId="0" fillId="0" borderId="0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182" fontId="0" fillId="0" borderId="0" xfId="0" applyNumberFormat="1" applyBorder="1">
      <alignment vertical="center"/>
    </xf>
    <xf numFmtId="179" fontId="0" fillId="0" borderId="0" xfId="0" applyNumberFormat="1">
      <alignment vertical="center"/>
    </xf>
    <xf numFmtId="176" fontId="2" fillId="0" borderId="0" xfId="0" applyNumberFormat="1" applyFont="1" applyBorder="1" applyAlignment="1">
      <alignment horizontal="right" vertical="center"/>
    </xf>
    <xf numFmtId="179" fontId="2" fillId="0" borderId="0" xfId="0" applyNumberFormat="1" applyFont="1" applyBorder="1" applyAlignment="1">
      <alignment horizontal="left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5" xfId="0" applyFont="1" applyBorder="1" applyAlignment="1">
      <alignment horizontal="justify" vertical="center"/>
    </xf>
    <xf numFmtId="0" fontId="7" fillId="0" borderId="8" xfId="0" applyFont="1" applyBorder="1">
      <alignment vertical="center"/>
    </xf>
    <xf numFmtId="0" fontId="6" fillId="0" borderId="8" xfId="0" applyFont="1" applyBorder="1" applyAlignment="1">
      <alignment horizontal="justify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8" fillId="0" borderId="7" xfId="0" applyFont="1" applyBorder="1">
      <alignment vertical="center"/>
    </xf>
    <xf numFmtId="0" fontId="5" fillId="0" borderId="7" xfId="0" applyFont="1" applyBorder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8" fontId="2" fillId="0" borderId="2" xfId="0" applyNumberFormat="1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80" fontId="2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0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6" xfId="0" applyFont="1" applyBorder="1">
      <alignment vertical="center"/>
    </xf>
    <xf numFmtId="0" fontId="10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各要素回归!$Q$47:$Q$247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各要素回归!$R$47:$R$247</c:f>
              <c:numCache>
                <c:formatCode>General</c:formatCode>
                <c:ptCount val="201"/>
                <c:pt idx="0">
                  <c:v>1</c:v>
                </c:pt>
                <c:pt idx="1">
                  <c:v>0.80365136501656087</c:v>
                </c:pt>
                <c:pt idx="2">
                  <c:v>0.70150177755117482</c:v>
                </c:pt>
                <c:pt idx="3">
                  <c:v>0.63470227784693967</c:v>
                </c:pt>
                <c:pt idx="4">
                  <c:v>0.58608879741978959</c:v>
                </c:pt>
                <c:pt idx="5">
                  <c:v>0.54841044736910827</c:v>
                </c:pt>
                <c:pt idx="6">
                  <c:v>0.5179627447107269</c:v>
                </c:pt>
                <c:pt idx="7">
                  <c:v>0.49261440884797336</c:v>
                </c:pt>
                <c:pt idx="8">
                  <c:v>0.4710344527744183</c:v>
                </c:pt>
                <c:pt idx="9">
                  <c:v>0.45233999213188725</c:v>
                </c:pt>
                <c:pt idx="10">
                  <c:v>0.43591760281621089</c:v>
                </c:pt>
                <c:pt idx="11">
                  <c:v>0.42132511398131645</c:v>
                </c:pt>
                <c:pt idx="12">
                  <c:v>0.40823411594421244</c:v>
                </c:pt>
                <c:pt idx="13">
                  <c:v>0.39639455643867294</c:v>
                </c:pt>
                <c:pt idx="14">
                  <c:v>0.38561201143851132</c:v>
                </c:pt>
                <c:pt idx="15">
                  <c:v>0.37573257424871015</c:v>
                </c:pt>
                <c:pt idx="16">
                  <c:v>0.36663250615766457</c:v>
                </c:pt>
                <c:pt idx="17">
                  <c:v>0.3582109641872625</c:v>
                </c:pt>
                <c:pt idx="18">
                  <c:v>0.35038477562742398</c:v>
                </c:pt>
                <c:pt idx="19">
                  <c:v>0.34308460880869823</c:v>
                </c:pt>
                <c:pt idx="20">
                  <c:v>0.33625211775717423</c:v>
                </c:pt>
                <c:pt idx="21">
                  <c:v>0.32983777969455308</c:v>
                </c:pt>
                <c:pt idx="22">
                  <c:v>0.32379923423819423</c:v>
                </c:pt>
                <c:pt idx="23">
                  <c:v>0.31809999171709752</c:v>
                </c:pt>
                <c:pt idx="24">
                  <c:v>0.31270841699672369</c:v>
                </c:pt>
                <c:pt idx="25">
                  <c:v>0.30759692165483388</c:v>
                </c:pt>
                <c:pt idx="26">
                  <c:v>0.3027413156169273</c:v>
                </c:pt>
                <c:pt idx="27">
                  <c:v>0.29812028217883624</c:v>
                </c:pt>
                <c:pt idx="28">
                  <c:v>0.29371494947318905</c:v>
                </c:pt>
                <c:pt idx="29">
                  <c:v>0.28950853802620913</c:v>
                </c:pt>
                <c:pt idx="30">
                  <c:v>0.28548606886765232</c:v>
                </c:pt>
                <c:pt idx="31">
                  <c:v>0.28163412021767537</c:v>
                </c:pt>
                <c:pt idx="32">
                  <c:v>0.2779406234355935</c:v>
                </c:pt>
                <c:pt idx="33">
                  <c:v>0.27439469092410829</c:v>
                </c:pt>
                <c:pt idx="34">
                  <c:v>0.27098647021284067</c:v>
                </c:pt>
                <c:pt idx="35">
                  <c:v>0.26770701962099624</c:v>
                </c:pt>
                <c:pt idx="36">
                  <c:v>0.26454820181013355</c:v>
                </c:pt>
                <c:pt idx="37">
                  <c:v>0.26150259224937189</c:v>
                </c:pt>
                <c:pt idx="38">
                  <c:v>0.25856340017479079</c:v>
                </c:pt>
                <c:pt idx="39">
                  <c:v>0.25572440006769243</c:v>
                </c:pt>
                <c:pt idx="40">
                  <c:v>0.25297987202933947</c:v>
                </c:pt>
                <c:pt idx="41">
                  <c:v>0.25032454971274209</c:v>
                </c:pt>
                <c:pt idx="42">
                  <c:v>0.24775357470022405</c:v>
                </c:pt>
                <c:pt idx="43">
                  <c:v>0.24526245640048588</c:v>
                </c:pt>
                <c:pt idx="44">
                  <c:v>0.24284703668963381</c:v>
                </c:pt>
                <c:pt idx="45">
                  <c:v>0.24050345864411712</c:v>
                </c:pt>
                <c:pt idx="46">
                  <c:v>0.23822813881511629</c:v>
                </c:pt>
                <c:pt idx="47">
                  <c:v>0.23601774257790131</c:v>
                </c:pt>
                <c:pt idx="48">
                  <c:v>0.23386916215939782</c:v>
                </c:pt>
                <c:pt idx="49">
                  <c:v>0.23177949700529935</c:v>
                </c:pt>
                <c:pt idx="50">
                  <c:v>0.22974603619669443</c:v>
                </c:pt>
                <c:pt idx="51">
                  <c:v>0.22776624266701251</c:v>
                </c:pt>
                <c:pt idx="52">
                  <c:v>0.22583773900452375</c:v>
                </c:pt>
                <c:pt idx="53">
                  <c:v>0.2239582946547477</c:v>
                </c:pt>
                <c:pt idx="54">
                  <c:v>0.22212581436184048</c:v>
                </c:pt>
                <c:pt idx="55">
                  <c:v>0.22033832770907116</c:v>
                </c:pt>
                <c:pt idx="56">
                  <c:v>0.21859397963646959</c:v>
                </c:pt>
                <c:pt idx="57">
                  <c:v>0.21689102182911646</c:v>
                </c:pt>
                <c:pt idx="58">
                  <c:v>0.21522780488276905</c:v>
                </c:pt>
                <c:pt idx="59">
                  <c:v>0.21360277116490087</c:v>
                </c:pt>
                <c:pt idx="60">
                  <c:v>0.21201444829906732</c:v>
                </c:pt>
                <c:pt idx="61">
                  <c:v>0.21046144320902496</c:v>
                </c:pt>
                <c:pt idx="62">
                  <c:v>0.20894243666641546</c:v>
                </c:pt>
                <c:pt idx="63">
                  <c:v>0.20745617829226071</c:v>
                </c:pt>
                <c:pt idx="64">
                  <c:v>0.20600148196811374</c:v>
                </c:pt>
                <c:pt idx="65">
                  <c:v>0.20457722161761455</c:v>
                </c:pt>
                <c:pt idx="66">
                  <c:v>0.20318232732348468</c:v>
                </c:pt>
                <c:pt idx="67">
                  <c:v>0.2018157817487638</c:v>
                </c:pt>
                <c:pt idx="68">
                  <c:v>0.20047661683439991</c:v>
                </c:pt>
                <c:pt idx="69">
                  <c:v>0.19916391074822265</c:v>
                </c:pt>
                <c:pt idx="70">
                  <c:v>0.19787678506290593</c:v>
                </c:pt>
                <c:pt idx="71">
                  <c:v>0.19661440214280118</c:v>
                </c:pt>
                <c:pt idx="72">
                  <c:v>0.19537596272154381</c:v>
                </c:pt>
                <c:pt idx="73">
                  <c:v>0.194160703654124</c:v>
                </c:pt>
                <c:pt idx="74">
                  <c:v>0.19296789582870699</c:v>
                </c:pt>
                <c:pt idx="75">
                  <c:v>0.19179684222490467</c:v>
                </c:pt>
                <c:pt idx="76">
                  <c:v>0.19064687610646683</c:v>
                </c:pt>
                <c:pt idx="77">
                  <c:v>0.18951735933748842</c:v>
                </c:pt>
                <c:pt idx="78">
                  <c:v>0.18840768081224105</c:v>
                </c:pt>
                <c:pt idx="79">
                  <c:v>0.18731725498964261</c:v>
                </c:pt>
                <c:pt idx="80">
                  <c:v>0.18624552052419055</c:v>
                </c:pt>
                <c:pt idx="81">
                  <c:v>0.18519193898591646</c:v>
                </c:pt>
                <c:pt idx="82">
                  <c:v>0.18415599366257304</c:v>
                </c:pt>
                <c:pt idx="83">
                  <c:v>0.18313718843786098</c:v>
                </c:pt>
                <c:pt idx="84">
                  <c:v>0.18213504674003267</c:v>
                </c:pt>
                <c:pt idx="85">
                  <c:v>0.18114911055569521</c:v>
                </c:pt>
                <c:pt idx="86">
                  <c:v>0.18017893950406905</c:v>
                </c:pt>
                <c:pt idx="87">
                  <c:v>0.1792241099673548</c:v>
                </c:pt>
                <c:pt idx="88">
                  <c:v>0.17828421427321764</c:v>
                </c:pt>
                <c:pt idx="89">
                  <c:v>0.17735885992572459</c:v>
                </c:pt>
                <c:pt idx="90">
                  <c:v>0.17644766888136432</c:v>
                </c:pt>
                <c:pt idx="91">
                  <c:v>0.17555027686704694</c:v>
                </c:pt>
                <c:pt idx="92">
                  <c:v>0.17466633273722743</c:v>
                </c:pt>
                <c:pt idx="93">
                  <c:v>0.17379549786751738</c:v>
                </c:pt>
                <c:pt idx="94">
                  <c:v>0.17293744558235341</c:v>
                </c:pt>
                <c:pt idx="95">
                  <c:v>0.17209186061447665</c:v>
                </c:pt>
                <c:pt idx="96">
                  <c:v>0.1712584385941468</c:v>
                </c:pt>
                <c:pt idx="97">
                  <c:v>0.17043688556617032</c:v>
                </c:pt>
                <c:pt idx="98">
                  <c:v>0.16962691753296263</c:v>
                </c:pt>
                <c:pt idx="99">
                  <c:v>0.16882826002199705</c:v>
                </c:pt>
                <c:pt idx="100">
                  <c:v>0.16804064767611185</c:v>
                </c:pt>
                <c:pt idx="101">
                  <c:v>0.16726382386525432</c:v>
                </c:pt>
                <c:pt idx="102">
                  <c:v>0.16649754031834635</c:v>
                </c:pt>
                <c:pt idx="103">
                  <c:v>0.16574155677404545</c:v>
                </c:pt>
                <c:pt idx="104">
                  <c:v>0.16499564064925989</c:v>
                </c:pt>
                <c:pt idx="105">
                  <c:v>0.16425956672436026</c:v>
                </c:pt>
                <c:pt idx="106">
                  <c:v>0.16353311684409633</c:v>
                </c:pt>
                <c:pt idx="107">
                  <c:v>0.16281607963329989</c:v>
                </c:pt>
                <c:pt idx="108">
                  <c:v>0.16210825022651387</c:v>
                </c:pt>
                <c:pt idx="109">
                  <c:v>0.16140943001074518</c:v>
                </c:pt>
                <c:pt idx="110">
                  <c:v>0.16071942638059392</c:v>
                </c:pt>
                <c:pt idx="111">
                  <c:v>0.1600380525050567</c:v>
                </c:pt>
                <c:pt idx="112">
                  <c:v>0.15936512710535197</c:v>
                </c:pt>
                <c:pt idx="113">
                  <c:v>0.15870047424315331</c:v>
                </c:pt>
                <c:pt idx="114">
                  <c:v>0.15804392311865742</c:v>
                </c:pt>
                <c:pt idx="115">
                  <c:v>0.15739530787795061</c:v>
                </c:pt>
                <c:pt idx="116">
                  <c:v>0.15675446742916896</c:v>
                </c:pt>
                <c:pt idx="117">
                  <c:v>0.15612124526698137</c:v>
                </c:pt>
                <c:pt idx="118">
                  <c:v>0.15549548930495097</c:v>
                </c:pt>
                <c:pt idx="119">
                  <c:v>0.15487705171535981</c:v>
                </c:pt>
                <c:pt idx="120">
                  <c:v>0.15426578877610547</c:v>
                </c:pt>
                <c:pt idx="121">
                  <c:v>0.15366156072430295</c:v>
                </c:pt>
                <c:pt idx="122">
                  <c:v>0.15306423161624527</c:v>
                </c:pt>
                <c:pt idx="123">
                  <c:v>0.15247366919339858</c:v>
                </c:pt>
                <c:pt idx="124">
                  <c:v>0.15188974475412623</c:v>
                </c:pt>
                <c:pt idx="125">
                  <c:v>0.15131233303085215</c:v>
                </c:pt>
                <c:pt idx="126">
                  <c:v>0.15074131207239339</c:v>
                </c:pt>
                <c:pt idx="127">
                  <c:v>0.15017656313120584</c:v>
                </c:pt>
                <c:pt idx="128">
                  <c:v>0.14961797055530054</c:v>
                </c:pt>
                <c:pt idx="129">
                  <c:v>0.14906542168460438</c:v>
                </c:pt>
                <c:pt idx="130">
                  <c:v>0.14851880675154866</c:v>
                </c:pt>
                <c:pt idx="131">
                  <c:v>0.14797801878568373</c:v>
                </c:pt>
                <c:pt idx="132">
                  <c:v>0.14744295352212713</c:v>
                </c:pt>
                <c:pt idx="133">
                  <c:v>0.14691350931366379</c:v>
                </c:pt>
                <c:pt idx="134">
                  <c:v>0.14638958704632693</c:v>
                </c:pt>
                <c:pt idx="135">
                  <c:v>0.14587109005829807</c:v>
                </c:pt>
                <c:pt idx="136">
                  <c:v>0.14535792406197098</c:v>
                </c:pt>
                <c:pt idx="137">
                  <c:v>0.14484999706903587</c:v>
                </c:pt>
                <c:pt idx="138">
                  <c:v>0.1443472193184451</c:v>
                </c:pt>
                <c:pt idx="139">
                  <c:v>0.1438495032071298</c:v>
                </c:pt>
                <c:pt idx="140">
                  <c:v>0.1433567632233444</c:v>
                </c:pt>
                <c:pt idx="141">
                  <c:v>0.14286891588252124</c:v>
                </c:pt>
                <c:pt idx="142">
                  <c:v>0.14238587966552382</c:v>
                </c:pt>
                <c:pt idx="143">
                  <c:v>0.14190757495919309</c:v>
                </c:pt>
                <c:pt idx="144">
                  <c:v>0.14143392399908747</c:v>
                </c:pt>
                <c:pt idx="145">
                  <c:v>0.14096485081431925</c:v>
                </c:pt>
                <c:pt idx="146">
                  <c:v>0.14050028117439914</c:v>
                </c:pt>
                <c:pt idx="147">
                  <c:v>0.14004014253800143</c:v>
                </c:pt>
                <c:pt idx="148">
                  <c:v>0.13958436400356869</c:v>
                </c:pt>
                <c:pt idx="149">
                  <c:v>0.13913287626167767</c:v>
                </c:pt>
                <c:pt idx="150">
                  <c:v>0.1386856115490932</c:v>
                </c:pt>
                <c:pt idx="151">
                  <c:v>0.13824250360443888</c:v>
                </c:pt>
                <c:pt idx="152">
                  <c:v>0.137803487625418</c:v>
                </c:pt>
                <c:pt idx="153">
                  <c:v>0.13736850022752045</c:v>
                </c:pt>
                <c:pt idx="154">
                  <c:v>0.13693747940415554</c:v>
                </c:pt>
                <c:pt idx="155">
                  <c:v>0.1365103644881514</c:v>
                </c:pt>
                <c:pt idx="156">
                  <c:v>0.13608709611456732</c:v>
                </c:pt>
                <c:pt idx="157">
                  <c:v>0.13566761618476503</c:v>
                </c:pt>
                <c:pt idx="158">
                  <c:v>0.13525186783168963</c:v>
                </c:pt>
                <c:pt idx="159">
                  <c:v>0.13483979538631122</c:v>
                </c:pt>
                <c:pt idx="160">
                  <c:v>0.13443134434518261</c:v>
                </c:pt>
                <c:pt idx="161">
                  <c:v>0.13402646133906834</c:v>
                </c:pt>
                <c:pt idx="162">
                  <c:v>0.13362509410260376</c:v>
                </c:pt>
                <c:pt idx="163">
                  <c:v>0.13322719144494499</c:v>
                </c:pt>
                <c:pt idx="164">
                  <c:v>0.13283270322137022</c:v>
                </c:pt>
                <c:pt idx="165">
                  <c:v>0.13244158030579661</c:v>
                </c:pt>
                <c:pt idx="166">
                  <c:v>0.13205377456417966</c:v>
                </c:pt>
                <c:pt idx="167">
                  <c:v>0.1316692388287577</c:v>
                </c:pt>
                <c:pt idx="168">
                  <c:v>0.13128792687311441</c:v>
                </c:pt>
                <c:pt idx="169">
                  <c:v>0.13090979338802561</c:v>
                </c:pt>
                <c:pt idx="170">
                  <c:v>0.13053479395806272</c:v>
                </c:pt>
                <c:pt idx="171">
                  <c:v>0.13016288503892365</c:v>
                </c:pt>
                <c:pt idx="172">
                  <c:v>0.1297940239354663</c:v>
                </c:pt>
                <c:pt idx="173">
                  <c:v>0.12942816878041785</c:v>
                </c:pt>
                <c:pt idx="174">
                  <c:v>0.12906527851373459</c:v>
                </c:pt>
                <c:pt idx="175">
                  <c:v>0.12870531286259096</c:v>
                </c:pt>
                <c:pt idx="176">
                  <c:v>0.12834823232197284</c:v>
                </c:pt>
                <c:pt idx="177">
                  <c:v>0.12799399813585585</c:v>
                </c:pt>
                <c:pt idx="178">
                  <c:v>0.12764257227894596</c:v>
                </c:pt>
                <c:pt idx="179">
                  <c:v>0.12729391743896329</c:v>
                </c:pt>
                <c:pt idx="180">
                  <c:v>0.12694799699945095</c:v>
                </c:pt>
                <c:pt idx="181">
                  <c:v>0.12660477502308884</c:v>
                </c:pt>
                <c:pt idx="182">
                  <c:v>0.12626421623549655</c:v>
                </c:pt>
                <c:pt idx="183">
                  <c:v>0.12592628600950728</c:v>
                </c:pt>
                <c:pt idx="184">
                  <c:v>0.12559095034989748</c:v>
                </c:pt>
                <c:pt idx="185">
                  <c:v>0.12525817587855564</c:v>
                </c:pt>
                <c:pt idx="186">
                  <c:v>0.12492792982007712</c:v>
                </c:pt>
                <c:pt idx="187">
                  <c:v>0.12460017998776805</c:v>
                </c:pt>
                <c:pt idx="188">
                  <c:v>0.12427489477004684</c:v>
                </c:pt>
                <c:pt idx="189">
                  <c:v>0.12395204311722915</c:v>
                </c:pt>
                <c:pt idx="190">
                  <c:v>0.12363159452868291</c:v>
                </c:pt>
                <c:pt idx="191">
                  <c:v>0.12331351904034249</c:v>
                </c:pt>
                <c:pt idx="192">
                  <c:v>0.12299778721256895</c:v>
                </c:pt>
                <c:pt idx="193">
                  <c:v>0.12268437011834624</c:v>
                </c:pt>
                <c:pt idx="194">
                  <c:v>0.12237323933180079</c:v>
                </c:pt>
                <c:pt idx="195">
                  <c:v>0.12206436691703598</c:v>
                </c:pt>
                <c:pt idx="196">
                  <c:v>0.12175772541726956</c:v>
                </c:pt>
                <c:pt idx="197">
                  <c:v>0.12145328784426575</c:v>
                </c:pt>
                <c:pt idx="198">
                  <c:v>0.12115102766805125</c:v>
                </c:pt>
                <c:pt idx="199">
                  <c:v>0.12085091880690728</c:v>
                </c:pt>
                <c:pt idx="200">
                  <c:v>0.12055293561762832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CB-430D-8C21-7F54C04B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01576"/>
        <c:axId val="343801248"/>
      </c:scatterChart>
      <c:valAx>
        <c:axId val="34380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248"/>
        <c:crosses val="autoZero"/>
        <c:crossBetween val="midCat"/>
      </c:valAx>
      <c:valAx>
        <c:axId val="3438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各要素回归!$Z$47:$Z$247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5.16214131873366</c:v>
                </c:pt>
                <c:pt idx="2">
                  <c:v>3.956525384942565</c:v>
                </c:pt>
                <c:pt idx="3">
                  <c:v>3.1261141737940314</c:v>
                </c:pt>
                <c:pt idx="4">
                  <c:v>2.5352183357932763</c:v>
                </c:pt>
                <c:pt idx="5">
                  <c:v>2.099556442624579</c:v>
                </c:pt>
                <c:pt idx="6">
                  <c:v>1.7684767564926196</c:v>
                </c:pt>
                <c:pt idx="7">
                  <c:v>1.5104971465859125</c:v>
                </c:pt>
                <c:pt idx="8">
                  <c:v>1.3052570135384318</c:v>
                </c:pt>
                <c:pt idx="9">
                  <c:v>1.139100947253906</c:v>
                </c:pt>
                <c:pt idx="10">
                  <c:v>1.0025761549665413</c:v>
                </c:pt>
                <c:pt idx="11">
                  <c:v>0.88895807627351642</c:v>
                </c:pt>
                <c:pt idx="12">
                  <c:v>0.79334882804621032</c:v>
                </c:pt>
                <c:pt idx="13">
                  <c:v>0.71210708921094645</c:v>
                </c:pt>
                <c:pt idx="14">
                  <c:v>0.64247665856113556</c:v>
                </c:pt>
                <c:pt idx="15">
                  <c:v>0.5823379732512558</c:v>
                </c:pt>
                <c:pt idx="16">
                  <c:v>0.53003794097089663</c:v>
                </c:pt>
                <c:pt idx="17">
                  <c:v>0.48427094464701759</c:v>
                </c:pt>
                <c:pt idx="18">
                  <c:v>0.44399406130926189</c:v>
                </c:pt>
                <c:pt idx="19">
                  <c:v>0.40836563368047318</c:v>
                </c:pt>
                <c:pt idx="20">
                  <c:v>0.37670008073595523</c:v>
                </c:pt>
                <c:pt idx="21">
                  <c:v>0.34843419271902987</c:v>
                </c:pt>
                <c:pt idx="22">
                  <c:v>0.32310167386915495</c:v>
                </c:pt>
                <c:pt idx="23">
                  <c:v>0.30031369205523811</c:v>
                </c:pt>
                <c:pt idx="24">
                  <c:v>0.27974385996049572</c:v>
                </c:pt>
                <c:pt idx="25">
                  <c:v>0.2611165245460052</c:v>
                </c:pt>
                <c:pt idx="26">
                  <c:v>0.24419755337433802</c:v>
                </c:pt>
                <c:pt idx="27">
                  <c:v>0.22878702455425881</c:v>
                </c:pt>
                <c:pt idx="28">
                  <c:v>0.21471338171692883</c:v>
                </c:pt>
                <c:pt idx="29">
                  <c:v>0.20182872638917634</c:v>
                </c:pt>
                <c:pt idx="30">
                  <c:v>0.19000500063867451</c:v>
                </c:pt>
                <c:pt idx="31">
                  <c:v>0.17913087190163787</c:v>
                </c:pt>
                <c:pt idx="32">
                  <c:v>0.16910917562145369</c:v>
                </c:pt>
                <c:pt idx="33">
                  <c:v>0.15985480400097138</c:v>
                </c:pt>
                <c:pt idx="34">
                  <c:v>0.15129295380402788</c:v>
                </c:pt>
                <c:pt idx="35">
                  <c:v>0.1433576648641684</c:v>
                </c:pt>
                <c:pt idx="36">
                  <c:v>0.13599059529827318</c:v>
                </c:pt>
                <c:pt idx="37">
                  <c:v>0.12913999048573357</c:v>
                </c:pt>
                <c:pt idx="38">
                  <c:v>0.12275981146743704</c:v>
                </c:pt>
                <c:pt idx="39">
                  <c:v>0.11680899513776613</c:v>
                </c:pt>
                <c:pt idx="40">
                  <c:v>0.11125082388849207</c:v>
                </c:pt>
                <c:pt idx="41">
                  <c:v>0.10605238654599154</c:v>
                </c:pt>
                <c:pt idx="42">
                  <c:v>0.1011841157713033</c:v>
                </c:pt>
                <c:pt idx="43">
                  <c:v>9.6619389754820095E-2</c:v>
                </c:pt>
                <c:pt idx="44">
                  <c:v>9.2334188177835994E-2</c:v>
                </c:pt>
                <c:pt idx="45">
                  <c:v>8.8306794142373496E-2</c:v>
                </c:pt>
                <c:pt idx="46">
                  <c:v>8.4517535174129715E-2</c:v>
                </c:pt>
                <c:pt idx="47">
                  <c:v>8.0948557547434699E-2</c:v>
                </c:pt>
                <c:pt idx="48">
                  <c:v>7.7583629117670166E-2</c:v>
                </c:pt>
                <c:pt idx="49">
                  <c:v>7.4407966616395982E-2</c:v>
                </c:pt>
                <c:pt idx="50">
                  <c:v>7.1408083999631597E-2</c:v>
                </c:pt>
                <c:pt idx="51">
                  <c:v>6.8571658965817892E-2</c:v>
                </c:pt>
                <c:pt idx="52">
                  <c:v>6.5887415197260685E-2</c:v>
                </c:pt>
                <c:pt idx="53">
                  <c:v>6.3345018243566364E-2</c:v>
                </c:pt>
                <c:pt idx="54">
                  <c:v>6.0934983270777676E-2</c:v>
                </c:pt>
                <c:pt idx="55">
                  <c:v>5.864859315612591E-2</c:v>
                </c:pt>
                <c:pt idx="56">
                  <c:v>5.6477825624065697E-2</c:v>
                </c:pt>
                <c:pt idx="57">
                  <c:v>5.4415288301475497E-2</c:v>
                </c:pt>
                <c:pt idx="58">
                  <c:v>5.2454160724242672E-2</c:v>
                </c:pt>
                <c:pt idx="59">
                  <c:v>5.0588142458536621E-2</c:v>
                </c:pt>
                <c:pt idx="60">
                  <c:v>4.8811406611705778E-2</c:v>
                </c:pt>
                <c:pt idx="61">
                  <c:v>4.7118558103050212E-2</c:v>
                </c:pt>
                <c:pt idx="62">
                  <c:v>4.5504596146300202E-2</c:v>
                </c:pt>
                <c:pt idx="63">
                  <c:v>4.3964880465635306E-2</c:v>
                </c:pt>
                <c:pt idx="64">
                  <c:v>4.2495100827278282E-2</c:v>
                </c:pt>
                <c:pt idx="65">
                  <c:v>4.1091249520592142E-2</c:v>
                </c:pt>
                <c:pt idx="66">
                  <c:v>3.9749596467435762E-2</c:v>
                </c:pt>
                <c:pt idx="67">
                  <c:v>3.8466666677347584E-2</c:v>
                </c:pt>
                <c:pt idx="68">
                  <c:v>3.7239219799791445E-2</c:v>
                </c:pt>
                <c:pt idx="69">
                  <c:v>3.6064231553966528E-2</c:v>
                </c:pt>
                <c:pt idx="70">
                  <c:v>3.4938876842175233E-2</c:v>
                </c:pt>
                <c:pt idx="71">
                  <c:v>3.3860514374983434E-2</c:v>
                </c:pt>
                <c:pt idx="72">
                  <c:v>3.2826672655855781E-2</c:v>
                </c:pt>
                <c:pt idx="73">
                  <c:v>3.1835037189976836E-2</c:v>
                </c:pt>
                <c:pt idx="74">
                  <c:v>3.0883438796912278E-2</c:v>
                </c:pt>
                <c:pt idx="75">
                  <c:v>2.9969842919893273E-2</c:v>
                </c:pt>
                <c:pt idx="76">
                  <c:v>2.9092339836067717E-2</c:v>
                </c:pt>
                <c:pt idx="77">
                  <c:v>2.8249135682250407E-2</c:v>
                </c:pt>
                <c:pt idx="78">
                  <c:v>2.7438544219706418E-2</c:v>
                </c:pt>
                <c:pt idx="79">
                  <c:v>2.6658979269460151E-2</c:v>
                </c:pt>
                <c:pt idx="80">
                  <c:v>2.5908947756671862E-2</c:v>
                </c:pt>
                <c:pt idx="81">
                  <c:v>2.518704330887879E-2</c:v>
                </c:pt>
                <c:pt idx="82">
                  <c:v>2.4491940358451352E-2</c:v>
                </c:pt>
                <c:pt idx="83">
                  <c:v>2.3822388704557614E-2</c:v>
                </c:pt>
                <c:pt idx="84">
                  <c:v>2.3177208494329672E-2</c:v>
                </c:pt>
                <c:pt idx="85">
                  <c:v>2.25552855868522E-2</c:v>
                </c:pt>
                <c:pt idx="86">
                  <c:v>2.1955567267098037E-2</c:v>
                </c:pt>
                <c:pt idx="87">
                  <c:v>2.137705828007189E-2</c:v>
                </c:pt>
                <c:pt idx="88">
                  <c:v>2.0818817158228822E-2</c:v>
                </c:pt>
                <c:pt idx="89">
                  <c:v>2.0279952817750278E-2</c:v>
                </c:pt>
                <c:pt idx="90">
                  <c:v>1.9759621401518421E-2</c:v>
                </c:pt>
                <c:pt idx="91">
                  <c:v>1.9257023348657105E-2</c:v>
                </c:pt>
                <c:pt idx="92">
                  <c:v>1.8771400672333162E-2</c:v>
                </c:pt>
                <c:pt idx="93">
                  <c:v>1.8302034429153794E-2</c:v>
                </c:pt>
                <c:pt idx="94">
                  <c:v>1.784824236497751E-2</c:v>
                </c:pt>
                <c:pt idx="95">
                  <c:v>1.7409376723291809E-2</c:v>
                </c:pt>
                <c:pt idx="96">
                  <c:v>1.6984822203518091E-2</c:v>
                </c:pt>
                <c:pt idx="97">
                  <c:v>1.6573994057696072E-2</c:v>
                </c:pt>
                <c:pt idx="98">
                  <c:v>1.6176336314987837E-2</c:v>
                </c:pt>
                <c:pt idx="99">
                  <c:v>1.5791320124336199E-2</c:v>
                </c:pt>
                <c:pt idx="100">
                  <c:v>1.5418442206425555E-2</c:v>
                </c:pt>
                <c:pt idx="101">
                  <c:v>1.5057223406827238E-2</c:v>
                </c:pt>
                <c:pt idx="102">
                  <c:v>1.4707207342884459E-2</c:v>
                </c:pt>
                <c:pt idx="103">
                  <c:v>1.4367959137498014E-2</c:v>
                </c:pt>
                <c:pt idx="104">
                  <c:v>1.4039064233528723E-2</c:v>
                </c:pt>
                <c:pt idx="105">
                  <c:v>1.3720127283038421E-2</c:v>
                </c:pt>
                <c:pt idx="106">
                  <c:v>1.3410771106049886E-2</c:v>
                </c:pt>
                <c:pt idx="107">
                  <c:v>1.3110635713927317E-2</c:v>
                </c:pt>
                <c:pt idx="108">
                  <c:v>1.2819377392861977E-2</c:v>
                </c:pt>
                <c:pt idx="109">
                  <c:v>1.2536667843297733E-2</c:v>
                </c:pt>
                <c:pt idx="110">
                  <c:v>1.2262193371452937E-2</c:v>
                </c:pt>
                <c:pt idx="111">
                  <c:v>1.1995654129387336E-2</c:v>
                </c:pt>
                <c:pt idx="112">
                  <c:v>1.173676340033254E-2</c:v>
                </c:pt>
                <c:pt idx="113">
                  <c:v>1.1485246926250588E-2</c:v>
                </c:pt>
                <c:pt idx="114">
                  <c:v>1.1240842274811055E-2</c:v>
                </c:pt>
                <c:pt idx="115">
                  <c:v>1.1003298243185779E-2</c:v>
                </c:pt>
                <c:pt idx="116">
                  <c:v>1.0772374296249755E-2</c:v>
                </c:pt>
                <c:pt idx="117">
                  <c:v>1.0547840036953112E-2</c:v>
                </c:pt>
                <c:pt idx="118">
                  <c:v>1.0329474706790007E-2</c:v>
                </c:pt>
                <c:pt idx="119">
                  <c:v>1.0117066714438903E-2</c:v>
                </c:pt>
                <c:pt idx="120">
                  <c:v>9.9104131907856007E-3</c:v>
                </c:pt>
                <c:pt idx="121">
                  <c:v>9.7093195686667431E-3</c:v>
                </c:pt>
                <c:pt idx="122">
                  <c:v>9.5135991857873067E-3</c:v>
                </c:pt>
                <c:pt idx="123">
                  <c:v>9.3230729093738175E-3</c:v>
                </c:pt>
                <c:pt idx="124">
                  <c:v>9.1375687812239505E-3</c:v>
                </c:pt>
                <c:pt idx="125">
                  <c:v>8.9569216819042306E-3</c:v>
                </c:pt>
                <c:pt idx="126">
                  <c:v>8.7809730129336048E-3</c:v>
                </c:pt>
                <c:pt idx="127">
                  <c:v>8.6095703958680939E-3</c:v>
                </c:pt>
                <c:pt idx="128">
                  <c:v>8.4425673872748214E-3</c:v>
                </c:pt>
                <c:pt idx="129">
                  <c:v>8.2798232086508904E-3</c:v>
                </c:pt>
                <c:pt idx="130">
                  <c:v>8.12120249040507E-3</c:v>
                </c:pt>
                <c:pt idx="131">
                  <c:v>7.9665750290779519E-3</c:v>
                </c:pt>
                <c:pt idx="132">
                  <c:v>7.8158155570301497E-3</c:v>
                </c:pt>
                <c:pt idx="133">
                  <c:v>7.6688035238775204E-3</c:v>
                </c:pt>
                <c:pt idx="134">
                  <c:v>7.525422888999234E-3</c:v>
                </c:pt>
                <c:pt idx="135">
                  <c:v>7.3855619244871471E-3</c:v>
                </c:pt>
                <c:pt idx="136">
                  <c:v>7.2491130279450046E-3</c:v>
                </c:pt>
                <c:pt idx="137">
                  <c:v>7.1159725445833254E-3</c:v>
                </c:pt>
                <c:pt idx="138">
                  <c:v>6.9860405980904676E-3</c:v>
                </c:pt>
                <c:pt idx="139">
                  <c:v>6.8592209297924671E-3</c:v>
                </c:pt>
                <c:pt idx="140">
                  <c:v>6.7354207456444756E-3</c:v>
                </c:pt>
                <c:pt idx="141">
                  <c:v>6.6145505706247101E-3</c:v>
                </c:pt>
                <c:pt idx="142">
                  <c:v>6.4965241101275434E-3</c:v>
                </c:pt>
                <c:pt idx="143">
                  <c:v>6.3812581179773136E-3</c:v>
                </c:pt>
                <c:pt idx="144">
                  <c:v>6.2686722707069381E-3</c:v>
                </c:pt>
                <c:pt idx="145">
                  <c:v>6.1586890477664091E-3</c:v>
                </c:pt>
                <c:pt idx="146">
                  <c:v>6.051233617346637E-3</c:v>
                </c:pt>
                <c:pt idx="147">
                  <c:v>5.9462337275223067E-3</c:v>
                </c:pt>
                <c:pt idx="148">
                  <c:v>5.8436196024347978E-3</c:v>
                </c:pt>
                <c:pt idx="149">
                  <c:v>5.7433238432527582E-3</c:v>
                </c:pt>
                <c:pt idx="150">
                  <c:v>5.6452813336625883E-3</c:v>
                </c:pt>
                <c:pt idx="151">
                  <c:v>5.5494291496559992E-3</c:v>
                </c:pt>
                <c:pt idx="152">
                  <c:v>5.4557064733945391E-3</c:v>
                </c:pt>
                <c:pt idx="153">
                  <c:v>5.3640545109437986E-3</c:v>
                </c:pt>
                <c:pt idx="154">
                  <c:v>5.2744164136817942E-3</c:v>
                </c:pt>
                <c:pt idx="155">
                  <c:v>5.18673720319661E-3</c:v>
                </c:pt>
                <c:pt idx="156">
                  <c:v>5.1009636994992598E-3</c:v>
                </c:pt>
                <c:pt idx="157">
                  <c:v>5.0170444523868875E-3</c:v>
                </c:pt>
                <c:pt idx="158">
                  <c:v>4.9349296758008409E-3</c:v>
                </c:pt>
                <c:pt idx="159">
                  <c:v>4.8545711850325138E-3</c:v>
                </c:pt>
                <c:pt idx="160">
                  <c:v>4.775922336637998E-3</c:v>
                </c:pt>
                <c:pt idx="161">
                  <c:v>4.6989379709300753E-3</c:v>
                </c:pt>
                <c:pt idx="162">
                  <c:v>4.6235743569229843E-3</c:v>
                </c:pt>
                <c:pt idx="163">
                  <c:v>4.5497891396125761E-3</c:v>
                </c:pt>
                <c:pt idx="164">
                  <c:v>4.4775412894800691E-3</c:v>
                </c:pt>
                <c:pt idx="165">
                  <c:v>4.4067910541140129E-3</c:v>
                </c:pt>
                <c:pt idx="166">
                  <c:v>4.3374999118506435E-3</c:v>
                </c:pt>
                <c:pt idx="167">
                  <c:v>4.2696305273375685E-3</c:v>
                </c:pt>
                <c:pt idx="168">
                  <c:v>4.2031467089312545E-3</c:v>
                </c:pt>
                <c:pt idx="169">
                  <c:v>4.1380133678431521E-3</c:v>
                </c:pt>
                <c:pt idx="170">
                  <c:v>4.0741964789535587E-3</c:v>
                </c:pt>
                <c:pt idx="171">
                  <c:v>4.0116630432167916E-3</c:v>
                </c:pt>
                <c:pt idx="172">
                  <c:v>3.9503810515848564E-3</c:v>
                </c:pt>
                <c:pt idx="173">
                  <c:v>3.8903194503807771E-3</c:v>
                </c:pt>
                <c:pt idx="174">
                  <c:v>3.8314481080557608E-3</c:v>
                </c:pt>
                <c:pt idx="175">
                  <c:v>3.7737377832683422E-3</c:v>
                </c:pt>
                <c:pt idx="176">
                  <c:v>3.7171600942260546E-3</c:v>
                </c:pt>
                <c:pt idx="177">
                  <c:v>3.6616874892336712E-3</c:v>
                </c:pt>
                <c:pt idx="178">
                  <c:v>3.6072932183945114E-3</c:v>
                </c:pt>
                <c:pt idx="179">
                  <c:v>3.5539513064139858E-3</c:v>
                </c:pt>
                <c:pt idx="180">
                  <c:v>3.5016365264571962E-3</c:v>
                </c:pt>
                <c:pt idx="181">
                  <c:v>3.4503243750145809E-3</c:v>
                </c:pt>
                <c:pt idx="182">
                  <c:v>3.39999104773183E-3</c:v>
                </c:pt>
                <c:pt idx="183">
                  <c:v>3.3506134161626023E-3</c:v>
                </c:pt>
                <c:pt idx="184">
                  <c:v>3.302169005404261E-3</c:v>
                </c:pt>
                <c:pt idx="185">
                  <c:v>3.2546359725789766E-3</c:v>
                </c:pt>
                <c:pt idx="186">
                  <c:v>3.2079930861243265E-3</c:v>
                </c:pt>
                <c:pt idx="187">
                  <c:v>3.1622197058589437E-3</c:v>
                </c:pt>
                <c:pt idx="188">
                  <c:v>3.1172957637908092E-3</c:v>
                </c:pt>
                <c:pt idx="189">
                  <c:v>3.0732017456369617E-3</c:v>
                </c:pt>
                <c:pt idx="190">
                  <c:v>3.0299186730249296E-3</c:v>
                </c:pt>
                <c:pt idx="191">
                  <c:v>2.9874280863477166E-3</c:v>
                </c:pt>
                <c:pt idx="192">
                  <c:v>2.9457120282452365E-3</c:v>
                </c:pt>
                <c:pt idx="193">
                  <c:v>2.9047530276865396E-3</c:v>
                </c:pt>
                <c:pt idx="194">
                  <c:v>2.8645340846282096E-3</c:v>
                </c:pt>
                <c:pt idx="195">
                  <c:v>2.8250386552254956E-3</c:v>
                </c:pt>
                <c:pt idx="196">
                  <c:v>2.786250637573773E-3</c:v>
                </c:pt>
                <c:pt idx="197">
                  <c:v>2.7481543579589889E-3</c:v>
                </c:pt>
                <c:pt idx="198">
                  <c:v>2.7107345575965633E-3</c:v>
                </c:pt>
                <c:pt idx="199">
                  <c:v>2.6739763798393598E-3</c:v>
                </c:pt>
                <c:pt idx="200">
                  <c:v>2.6378653578359723E-3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D-43AA-BA71-A0C0ED77EB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各要素回归!$Y$47:$Y$247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各要素回归!$Z$35:$Z$36</c:f>
              <c:numCache>
                <c:formatCode>General</c:formatCode>
                <c:ptCount val="2"/>
                <c:pt idx="0">
                  <c:v>-0.2349774</c:v>
                </c:pt>
                <c:pt idx="1">
                  <c:v>-0.2349774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BD-43AA-BA71-A0C0ED77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31952"/>
        <c:axId val="178229656"/>
      </c:scatterChart>
      <c:valAx>
        <c:axId val="1782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29656"/>
        <c:crosses val="autoZero"/>
        <c:crossBetween val="midCat"/>
      </c:valAx>
      <c:valAx>
        <c:axId val="1782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2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各要素回归!$AH$47:$AH$247</c:f>
              <c:numCache>
                <c:formatCode>General</c:formatCode>
                <c:ptCount val="201"/>
                <c:pt idx="0">
                  <c:v>6.8013491709871046</c:v>
                </c:pt>
                <c:pt idx="1">
                  <c:v>8.0809463699385518</c:v>
                </c:pt>
                <c:pt idx="2">
                  <c:v>8.802956777367978</c:v>
                </c:pt>
                <c:pt idx="3">
                  <c:v>9.2903358809488257</c:v>
                </c:pt>
                <c:pt idx="4">
                  <c:v>9.6491260153873313</c:v>
                </c:pt>
                <c:pt idx="5">
                  <c:v>9.9273649800428547</c:v>
                </c:pt>
                <c:pt idx="6">
                  <c:v>10.150808213624719</c:v>
                </c:pt>
                <c:pt idx="7">
                  <c:v>10.334813524227563</c:v>
                </c:pt>
                <c:pt idx="8">
                  <c:v>10.489241140212959</c:v>
                </c:pt>
                <c:pt idx="9">
                  <c:v>10.620777037277341</c:v>
                </c:pt>
                <c:pt idx="10">
                  <c:v>10.734149861850367</c:v>
                </c:pt>
                <c:pt idx="11">
                  <c:v>10.832817998096701</c:v>
                </c:pt>
                <c:pt idx="12">
                  <c:v>10.919380966321835</c:v>
                </c:pt>
                <c:pt idx="13">
                  <c:v>10.995837717050778</c:v>
                </c:pt>
                <c:pt idx="14">
                  <c:v>11.063755266505391</c:v>
                </c:pt>
                <c:pt idx="15">
                  <c:v>11.124382471631089</c:v>
                </c:pt>
                <c:pt idx="16">
                  <c:v>11.178728971276691</c:v>
                </c:pt>
                <c:pt idx="17">
                  <c:v>11.227621298001552</c:v>
                </c:pt>
                <c:pt idx="18">
                  <c:v>11.271743612196735</c:v>
                </c:pt>
                <c:pt idx="19">
                  <c:v>11.311667826576254</c:v>
                </c:pt>
                <c:pt idx="20">
                  <c:v>11.347876254186373</c:v>
                </c:pt>
                <c:pt idx="21">
                  <c:v>11.380778887774193</c:v>
                </c:pt>
                <c:pt idx="22">
                  <c:v>11.410726758617109</c:v>
                </c:pt>
                <c:pt idx="23">
                  <c:v>11.438022388552252</c:v>
                </c:pt>
                <c:pt idx="24">
                  <c:v>11.462928057012229</c:v>
                </c:pt>
                <c:pt idx="25">
                  <c:v>11.485672404979237</c:v>
                </c:pt>
                <c:pt idx="26">
                  <c:v>11.506455758561129</c:v>
                </c:pt>
                <c:pt idx="27">
                  <c:v>11.525454456439483</c:v>
                </c:pt>
                <c:pt idx="28">
                  <c:v>11.542824394817172</c:v>
                </c:pt>
                <c:pt idx="29">
                  <c:v>11.558703952171351</c:v>
                </c:pt>
                <c:pt idx="30">
                  <c:v>11.573216418371439</c:v>
                </c:pt>
                <c:pt idx="31">
                  <c:v>11.586472024649563</c:v>
                </c:pt>
                <c:pt idx="32">
                  <c:v>11.598569649816735</c:v>
                </c:pt>
                <c:pt idx="33">
                  <c:v>11.60959826211443</c:v>
                </c:pt>
                <c:pt idx="34">
                  <c:v>11.619638143839863</c:v>
                </c:pt>
                <c:pt idx="35">
                  <c:v>11.628761936425732</c:v>
                </c:pt>
                <c:pt idx="36">
                  <c:v>11.637035536296175</c:v>
                </c:pt>
                <c:pt idx="37">
                  <c:v>11.644518866052554</c:v>
                </c:pt>
                <c:pt idx="38">
                  <c:v>11.651266540989248</c:v>
                </c:pt>
                <c:pt idx="39">
                  <c:v>11.657328447322142</c:v>
                </c:pt>
                <c:pt idx="40">
                  <c:v>11.662750245619957</c:v>
                </c:pt>
                <c:pt idx="41">
                  <c:v>11.667573810602581</c:v>
                </c:pt>
                <c:pt idx="42">
                  <c:v>11.671837616589453</c:v>
                </c:pt>
                <c:pt idx="43">
                  <c:v>11.67557707635174</c:v>
                </c:pt>
                <c:pt idx="44">
                  <c:v>11.678824839872457</c:v>
                </c:pt>
                <c:pt idx="45">
                  <c:v>11.681611058492868</c:v>
                </c:pt>
                <c:pt idx="46">
                  <c:v>11.683963619077305</c:v>
                </c:pt>
                <c:pt idx="47">
                  <c:v>11.685908352127811</c:v>
                </c:pt>
                <c:pt idx="48">
                  <c:v>11.687469217196847</c:v>
                </c:pt>
                <c:pt idx="49">
                  <c:v>11.688668468459824</c:v>
                </c:pt>
                <c:pt idx="50">
                  <c:v>11.689526802900799</c:v>
                </c:pt>
                <c:pt idx="51">
                  <c:v>11.690063493221464</c:v>
                </c:pt>
                <c:pt idx="52">
                  <c:v>11.690296507293894</c:v>
                </c:pt>
                <c:pt idx="53">
                  <c:v>11.690242615731686</c:v>
                </c:pt>
                <c:pt idx="54">
                  <c:v>11.689917488945639</c:v>
                </c:pt>
                <c:pt idx="55">
                  <c:v>11.689335784872297</c:v>
                </c:pt>
                <c:pt idx="56">
                  <c:v>11.688511228411457</c:v>
                </c:pt>
                <c:pt idx="57">
                  <c:v>11.687456683478594</c:v>
                </c:pt>
                <c:pt idx="58">
                  <c:v>11.68618421846576</c:v>
                </c:pt>
                <c:pt idx="59">
                  <c:v>11.684705165808115</c:v>
                </c:pt>
                <c:pt idx="60">
                  <c:v>11.683030176269659</c:v>
                </c:pt>
                <c:pt idx="61">
                  <c:v>11.681169268489308</c:v>
                </c:pt>
                <c:pt idx="62">
                  <c:v>11.679131874265627</c:v>
                </c:pt>
                <c:pt idx="63">
                  <c:v>11.676926880003975</c:v>
                </c:pt>
                <c:pt idx="64">
                  <c:v>11.674562664701776</c:v>
                </c:pt>
                <c:pt idx="65">
                  <c:v>11.672047134806256</c:v>
                </c:pt>
                <c:pt idx="66">
                  <c:v>11.669387756242161</c:v>
                </c:pt>
                <c:pt idx="67">
                  <c:v>11.666591583874959</c:v>
                </c:pt>
                <c:pt idx="68">
                  <c:v>11.663665288646868</c:v>
                </c:pt>
                <c:pt idx="69">
                  <c:v>11.660615182597969</c:v>
                </c:pt>
                <c:pt idx="70">
                  <c:v>11.657447241962997</c:v>
                </c:pt>
                <c:pt idx="71">
                  <c:v>11.654167128514587</c:v>
                </c:pt>
                <c:pt idx="72">
                  <c:v>11.650780209306921</c:v>
                </c:pt>
                <c:pt idx="73">
                  <c:v>11.647291574958041</c:v>
                </c:pt>
                <c:pt idx="74">
                  <c:v>11.643706056595983</c:v>
                </c:pt>
                <c:pt idx="75">
                  <c:v>11.640028241581186</c:v>
                </c:pt>
                <c:pt idx="76">
                  <c:v>11.636262488107484</c:v>
                </c:pt>
                <c:pt idx="77">
                  <c:v>11.632412938773818</c:v>
                </c:pt>
                <c:pt idx="78">
                  <c:v>11.628483533210492</c:v>
                </c:pt>
                <c:pt idx="79">
                  <c:v>11.624478019835969</c:v>
                </c:pt>
                <c:pt idx="80">
                  <c:v>11.620399966813293</c:v>
                </c:pt>
                <c:pt idx="81">
                  <c:v>11.616252772268979</c:v>
                </c:pt>
                <c:pt idx="82">
                  <c:v>11.61203967383169</c:v>
                </c:pt>
                <c:pt idx="83">
                  <c:v>11.607763757542822</c:v>
                </c:pt>
                <c:pt idx="84">
                  <c:v>11.603427966186798</c:v>
                </c:pt>
                <c:pt idx="85">
                  <c:v>11.599035107084587</c:v>
                </c:pt>
                <c:pt idx="86">
                  <c:v>11.594587859390273</c:v>
                </c:pt>
                <c:pt idx="87">
                  <c:v>11.590088780927312</c:v>
                </c:pt>
                <c:pt idx="88">
                  <c:v>11.585540314597829</c:v>
                </c:pt>
                <c:pt idx="89">
                  <c:v>11.5809447943957</c:v>
                </c:pt>
                <c:pt idx="90">
                  <c:v>11.576304451051696</c:v>
                </c:pt>
                <c:pt idx="91">
                  <c:v>11.571621417336525</c:v>
                </c:pt>
                <c:pt idx="92">
                  <c:v>11.566897733045732</c:v>
                </c:pt>
                <c:pt idx="93">
                  <c:v>11.562135349688335</c:v>
                </c:pt>
                <c:pt idx="94">
                  <c:v>11.557336134899545</c:v>
                </c:pt>
                <c:pt idx="95">
                  <c:v>11.55250187659621</c:v>
                </c:pt>
                <c:pt idx="96">
                  <c:v>11.547634286892233</c:v>
                </c:pt>
                <c:pt idx="97">
                  <c:v>11.542735005789961</c:v>
                </c:pt>
                <c:pt idx="98">
                  <c:v>11.53780560466223</c:v>
                </c:pt>
                <c:pt idx="99">
                  <c:v>11.532847589538735</c:v>
                </c:pt>
                <c:pt idx="100">
                  <c:v>11.527862404209355</c:v>
                </c:pt>
                <c:pt idx="101">
                  <c:v>11.522851433156196</c:v>
                </c:pt>
                <c:pt idx="102">
                  <c:v>11.517816004325159</c:v>
                </c:pt>
                <c:pt idx="103">
                  <c:v>11.512757391747096</c:v>
                </c:pt>
                <c:pt idx="104">
                  <c:v>11.50767681801806</c:v>
                </c:pt>
                <c:pt idx="105">
                  <c:v>11.502575456647149</c:v>
                </c:pt>
                <c:pt idx="106">
                  <c:v>11.497454434280279</c:v>
                </c:pt>
                <c:pt idx="107">
                  <c:v>11.492314832807171</c:v>
                </c:pt>
                <c:pt idx="108">
                  <c:v>11.487157691358817</c:v>
                </c:pt>
                <c:pt idx="109">
                  <c:v>11.481984008201781</c:v>
                </c:pt>
                <c:pt idx="110">
                  <c:v>11.476794742535532</c:v>
                </c:pt>
                <c:pt idx="111">
                  <c:v>11.471590816198493</c:v>
                </c:pt>
                <c:pt idx="112">
                  <c:v>11.466373115288063</c:v>
                </c:pt>
                <c:pt idx="113">
                  <c:v>11.461142491699663</c:v>
                </c:pt>
                <c:pt idx="114">
                  <c:v>11.455899764589379</c:v>
                </c:pt>
                <c:pt idx="115">
                  <c:v>11.450645721764557</c:v>
                </c:pt>
                <c:pt idx="116">
                  <c:v>11.445381121006461</c:v>
                </c:pt>
                <c:pt idx="117">
                  <c:v>11.440106691328715</c:v>
                </c:pt>
                <c:pt idx="118">
                  <c:v>11.434823134175129</c:v>
                </c:pt>
                <c:pt idx="119">
                  <c:v>11.429531124560302</c:v>
                </c:pt>
                <c:pt idx="120">
                  <c:v>11.42423131215601</c:v>
                </c:pt>
                <c:pt idx="121">
                  <c:v>11.418924322326461</c:v>
                </c:pt>
                <c:pt idx="122">
                  <c:v>11.413610757115036</c:v>
                </c:pt>
                <c:pt idx="123">
                  <c:v>11.408291196185237</c:v>
                </c:pt>
                <c:pt idx="124">
                  <c:v>11.402966197718147</c:v>
                </c:pt>
                <c:pt idx="125">
                  <c:v>11.397636299268797</c:v>
                </c:pt>
                <c:pt idx="126">
                  <c:v>11.392302018583546</c:v>
                </c:pt>
                <c:pt idx="127">
                  <c:v>11.38696385438047</c:v>
                </c:pt>
                <c:pt idx="128">
                  <c:v>11.381622287094723</c:v>
                </c:pt>
                <c:pt idx="129">
                  <c:v>11.37627777959065</c:v>
                </c:pt>
                <c:pt idx="130">
                  <c:v>11.37093077784229</c:v>
                </c:pt>
                <c:pt idx="131">
                  <c:v>11.365581711583957</c:v>
                </c:pt>
                <c:pt idx="132">
                  <c:v>11.360230994932303</c:v>
                </c:pt>
                <c:pt idx="133">
                  <c:v>11.354879026981365</c:v>
                </c:pt>
                <c:pt idx="134">
                  <c:v>11.349526192371908</c:v>
                </c:pt>
                <c:pt idx="135">
                  <c:v>11.344172861836242</c:v>
                </c:pt>
                <c:pt idx="136">
                  <c:v>11.338819392719904</c:v>
                </c:pt>
                <c:pt idx="137">
                  <c:v>11.333466129481113</c:v>
                </c:pt>
                <c:pt idx="138">
                  <c:v>11.32811340416923</c:v>
                </c:pt>
                <c:pt idx="139">
                  <c:v>11.322761536883132</c:v>
                </c:pt>
                <c:pt idx="140">
                  <c:v>11.317410836210479</c:v>
                </c:pt>
                <c:pt idx="141">
                  <c:v>11.312061599648858</c:v>
                </c:pt>
                <c:pt idx="142">
                  <c:v>11.306714114009507</c:v>
                </c:pt>
                <c:pt idx="143">
                  <c:v>11.301368655804525</c:v>
                </c:pt>
                <c:pt idx="144">
                  <c:v>11.296025491618405</c:v>
                </c:pt>
                <c:pt idx="145">
                  <c:v>11.290684878464393</c:v>
                </c:pt>
                <c:pt idx="146">
                  <c:v>11.28534706412664</c:v>
                </c:pt>
                <c:pt idx="147">
                  <c:v>11.280012287488569</c:v>
                </c:pt>
                <c:pt idx="148">
                  <c:v>11.274680778848191</c:v>
                </c:pt>
                <c:pt idx="149">
                  <c:v>11.269352760221011</c:v>
                </c:pt>
                <c:pt idx="150">
                  <c:v>11.264028445630878</c:v>
                </c:pt>
                <c:pt idx="151">
                  <c:v>11.258708041389566</c:v>
                </c:pt>
                <c:pt idx="152">
                  <c:v>11.253391746365415</c:v>
                </c:pt>
                <c:pt idx="153">
                  <c:v>11.24807975224155</c:v>
                </c:pt>
                <c:pt idx="154">
                  <c:v>11.242772243764165</c:v>
                </c:pt>
                <c:pt idx="155">
                  <c:v>11.237469398981318</c:v>
                </c:pt>
                <c:pt idx="156">
                  <c:v>11.232171389472542</c:v>
                </c:pt>
                <c:pt idx="157">
                  <c:v>11.226878380569815</c:v>
                </c:pt>
                <c:pt idx="158">
                  <c:v>11.221590531570122</c:v>
                </c:pt>
                <c:pt idx="159">
                  <c:v>11.21630799594011</c:v>
                </c:pt>
                <c:pt idx="160">
                  <c:v>11.211030921512998</c:v>
                </c:pt>
                <c:pt idx="161">
                  <c:v>11.205759450678235</c:v>
                </c:pt>
                <c:pt idx="162">
                  <c:v>11.200493720564085</c:v>
                </c:pt>
                <c:pt idx="163">
                  <c:v>11.195233863213515</c:v>
                </c:pt>
                <c:pt idx="164">
                  <c:v>11.189980005753625</c:v>
                </c:pt>
                <c:pt idx="165">
                  <c:v>11.184732270558884</c:v>
                </c:pt>
                <c:pt idx="166">
                  <c:v>11.179490775408444</c:v>
                </c:pt>
                <c:pt idx="167">
                  <c:v>11.174255633637758</c:v>
                </c:pt>
                <c:pt idx="168">
                  <c:v>11.16902695428475</c:v>
                </c:pt>
                <c:pt idx="169">
                  <c:v>11.163804842230746</c:v>
                </c:pt>
                <c:pt idx="170">
                  <c:v>11.15858939833636</c:v>
                </c:pt>
                <c:pt idx="171">
                  <c:v>11.153380719572572</c:v>
                </c:pt>
                <c:pt idx="172">
                  <c:v>11.148178899147164</c:v>
                </c:pt>
                <c:pt idx="173">
                  <c:v>11.142984026626726</c:v>
                </c:pt>
                <c:pt idx="174">
                  <c:v>11.137796188054324</c:v>
                </c:pt>
                <c:pt idx="175">
                  <c:v>11.132615466063143</c:v>
                </c:pt>
                <c:pt idx="176">
                  <c:v>11.127441939986134</c:v>
                </c:pt>
                <c:pt idx="177">
                  <c:v>11.122275685961844</c:v>
                </c:pt>
                <c:pt idx="178">
                  <c:v>11.117116777036667</c:v>
                </c:pt>
                <c:pt idx="179">
                  <c:v>11.111965283263521</c:v>
                </c:pt>
                <c:pt idx="180">
                  <c:v>11.106821271797177</c:v>
                </c:pt>
                <c:pt idx="181">
                  <c:v>11.101684806986365</c:v>
                </c:pt>
                <c:pt idx="182">
                  <c:v>11.096555950462715</c:v>
                </c:pt>
                <c:pt idx="183">
                  <c:v>11.091434761226706</c:v>
                </c:pt>
                <c:pt idx="184">
                  <c:v>11.08632129573077</c:v>
                </c:pt>
                <c:pt idx="185">
                  <c:v>11.081215607959525</c:v>
                </c:pt>
                <c:pt idx="186">
                  <c:v>11.076117749507409</c:v>
                </c:pt>
                <c:pt idx="187">
                  <c:v>11.071027769653703</c:v>
                </c:pt>
                <c:pt idx="188">
                  <c:v>11.065945715435047</c:v>
                </c:pt>
                <c:pt idx="189">
                  <c:v>11.060871631715592</c:v>
                </c:pt>
                <c:pt idx="190">
                  <c:v>11.055805561254843</c:v>
                </c:pt>
                <c:pt idx="191">
                  <c:v>11.050747544773262</c:v>
                </c:pt>
                <c:pt idx="192">
                  <c:v>11.045697621015755</c:v>
                </c:pt>
                <c:pt idx="193">
                  <c:v>11.040655826813039</c:v>
                </c:pt>
                <c:pt idx="194">
                  <c:v>11.03562219714113</c:v>
                </c:pt>
                <c:pt idx="195">
                  <c:v>11.03059676517876</c:v>
                </c:pt>
                <c:pt idx="196">
                  <c:v>11.025579562363083</c:v>
                </c:pt>
                <c:pt idx="197">
                  <c:v>11.020570618443523</c:v>
                </c:pt>
                <c:pt idx="198">
                  <c:v>11.015569961533885</c:v>
                </c:pt>
                <c:pt idx="199">
                  <c:v>11.010577618162886</c:v>
                </c:pt>
                <c:pt idx="200">
                  <c:v>11.005593613322983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34664"/>
        <c:axId val="3467356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各要素回归!$AG$47:$AG$247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各要素回归!$AI$47:$AI$247</c:f>
              <c:numCache>
                <c:formatCode>General</c:formatCode>
                <c:ptCount val="201"/>
                <c:pt idx="0">
                  <c:v>0.27245170000000002</c:v>
                </c:pt>
                <c:pt idx="1">
                  <c:v>0.22495489848761868</c:v>
                </c:pt>
                <c:pt idx="2">
                  <c:v>0.19717105069867968</c:v>
                </c:pt>
                <c:pt idx="3">
                  <c:v>0.17745809697523732</c:v>
                </c:pt>
                <c:pt idx="4">
                  <c:v>0.16216754215111318</c:v>
                </c:pt>
                <c:pt idx="5">
                  <c:v>0.14967424918629832</c:v>
                </c:pt>
                <c:pt idx="6">
                  <c:v>0.13911132049222316</c:v>
                </c:pt>
                <c:pt idx="7">
                  <c:v>0.12996129546285595</c:v>
                </c:pt>
                <c:pt idx="8">
                  <c:v>0.12189040139735932</c:v>
                </c:pt>
                <c:pt idx="9">
                  <c:v>0.11467074063873181</c:v>
                </c:pt>
                <c:pt idx="10">
                  <c:v>0.10813976306392814</c:v>
                </c:pt>
                <c:pt idx="11">
                  <c:v>0.10217744767391695</c:v>
                </c:pt>
                <c:pt idx="12">
                  <c:v>9.669264919892015E-2</c:v>
                </c:pt>
                <c:pt idx="13">
                  <c:v>9.1614518979841825E-2</c:v>
                </c:pt>
                <c:pt idx="14">
                  <c:v>8.6886892849792841E-2</c:v>
                </c:pt>
                <c:pt idx="15">
                  <c:v>8.2464493950474616E-2</c:v>
                </c:pt>
                <c:pt idx="16">
                  <c:v>7.8310288739898315E-2</c:v>
                </c:pt>
                <c:pt idx="17">
                  <c:v>7.4393599884977984E-2</c:v>
                </c:pt>
                <c:pt idx="18">
                  <c:v>7.0688730054986382E-2</c:v>
                </c:pt>
                <c:pt idx="19">
                  <c:v>6.7173939126350474E-2</c:v>
                </c:pt>
                <c:pt idx="20">
                  <c:v>6.3830671190902827E-2</c:v>
                </c:pt>
                <c:pt idx="21">
                  <c:v>6.0642961551546776E-2</c:v>
                </c:pt>
                <c:pt idx="22">
                  <c:v>5.7596975644200521E-2</c:v>
                </c:pt>
                <c:pt idx="23">
                  <c:v>5.468064616153559E-2</c:v>
                </c:pt>
                <c:pt idx="24">
                  <c:v>5.188338430222636E-2</c:v>
                </c:pt>
                <c:pt idx="25">
                  <c:v>4.9195847686538785E-2</c:v>
                </c:pt>
                <c:pt idx="26">
                  <c:v>4.6609752096038987E-2</c:v>
                </c:pt>
                <c:pt idx="27">
                  <c:v>4.411771746746046E-2</c:v>
                </c:pt>
                <c:pt idx="28">
                  <c:v>4.1713140923504866E-2</c:v>
                </c:pt>
                <c:pt idx="29">
                  <c:v>3.9390091337411476E-2</c:v>
                </c:pt>
                <c:pt idx="30">
                  <c:v>3.7143221192182552E-2</c:v>
                </c:pt>
                <c:pt idx="31">
                  <c:v>3.4967692438093251E-2</c:v>
                </c:pt>
                <c:pt idx="32">
                  <c:v>3.2859113762607806E-2</c:v>
                </c:pt>
                <c:pt idx="33">
                  <c:v>3.081348722751695E-2</c:v>
                </c:pt>
                <c:pt idx="34">
                  <c:v>2.8827162643336346E-2</c:v>
                </c:pt>
                <c:pt idx="35">
                  <c:v>2.689679837259662E-2</c:v>
                </c:pt>
                <c:pt idx="36">
                  <c:v>2.5019327504714778E-2</c:v>
                </c:pt>
                <c:pt idx="37">
                  <c:v>2.3191928542605017E-2</c:v>
                </c:pt>
                <c:pt idx="38">
                  <c:v>2.1411999897599843E-2</c:v>
                </c:pt>
                <c:pt idx="39">
                  <c:v>1.9677137613969109E-2</c:v>
                </c:pt>
                <c:pt idx="40">
                  <c:v>1.7985115844394051E-2</c:v>
                </c:pt>
                <c:pt idx="41">
                  <c:v>1.6333869678521462E-2</c:v>
                </c:pt>
                <c:pt idx="42">
                  <c:v>1.4721479992283792E-2</c:v>
                </c:pt>
                <c:pt idx="43">
                  <c:v>1.3146160039165466E-2</c:v>
                </c:pt>
                <c:pt idx="44">
                  <c:v>1.1606243548472506E-2</c:v>
                </c:pt>
                <c:pt idx="45">
                  <c:v>1.0100174131819184E-2</c:v>
                </c:pt>
                <c:pt idx="46">
                  <c:v>8.6264958289810068E-3</c:v>
                </c:pt>
                <c:pt idx="47">
                  <c:v>7.1838446491542252E-3</c:v>
                </c:pt>
                <c:pt idx="48">
                  <c:v>5.7709409844463044E-3</c:v>
                </c:pt>
                <c:pt idx="49">
                  <c:v>4.3865827898449949E-3</c:v>
                </c:pt>
                <c:pt idx="50">
                  <c:v>3.0296394385779801E-3</c:v>
                </c:pt>
                <c:pt idx="51">
                  <c:v>1.6990461741574481E-3</c:v>
                </c:pt>
                <c:pt idx="52">
                  <c:v>3.9379909090253573E-4</c:v>
                </c:pt>
                <c:pt idx="53">
                  <c:v>-8.8704941634237811E-4</c:v>
                </c:pt>
                <c:pt idx="54">
                  <c:v>-2.1443947849587031E-3</c:v>
                </c:pt>
                <c:pt idx="55">
                  <c:v>-3.3790840449209325E-3</c:v>
                </c:pt>
                <c:pt idx="56">
                  <c:v>-4.5919192463340086E-3</c:v>
                </c:pt>
                <c:pt idx="57">
                  <c:v>-5.7836605888764714E-3</c:v>
                </c:pt>
                <c:pt idx="58">
                  <c:v>-6.9550292837291527E-3</c:v>
                </c:pt>
                <c:pt idx="59">
                  <c:v>-8.1067101749698334E-3</c:v>
                </c:pt>
                <c:pt idx="60">
                  <c:v>-9.2393541442934435E-3</c:v>
                </c:pt>
                <c:pt idx="61">
                  <c:v>-1.0353580320198785E-2</c:v>
                </c:pt>
                <c:pt idx="62">
                  <c:v>-1.1449978110417536E-2</c:v>
                </c:pt>
                <c:pt idx="63">
                  <c:v>-1.2529109074288114E-2</c:v>
                </c:pt>
                <c:pt idx="64">
                  <c:v>-1.3591508649966666E-2</c:v>
                </c:pt>
                <c:pt idx="65">
                  <c:v>-1.4637687749773531E-2</c:v>
                </c:pt>
                <c:pt idx="66">
                  <c:v>-1.5668134235574893E-2</c:v>
                </c:pt>
                <c:pt idx="67">
                  <c:v>-1.6683314284864414E-2</c:v>
                </c:pt>
                <c:pt idx="68">
                  <c:v>-1.7683673657119814E-2</c:v>
                </c:pt>
                <c:pt idx="69">
                  <c:v>-1.8669638869045047E-2</c:v>
                </c:pt>
                <c:pt idx="70">
                  <c:v>-1.9641618286452833E-2</c:v>
                </c:pt>
                <c:pt idx="71">
                  <c:v>-2.0600003139784717E-2</c:v>
                </c:pt>
                <c:pt idx="72">
                  <c:v>-2.154516846958765E-2</c:v>
                </c:pt>
                <c:pt idx="73">
                  <c:v>-2.2477474007666587E-2</c:v>
                </c:pt>
                <c:pt idx="74">
                  <c:v>-2.3397264999093947E-2</c:v>
                </c:pt>
                <c:pt idx="75">
                  <c:v>-2.4304872969776348E-2</c:v>
                </c:pt>
                <c:pt idx="76">
                  <c:v>-2.5200616443848689E-2</c:v>
                </c:pt>
                <c:pt idx="77">
                  <c:v>-2.608480161478155E-2</c:v>
                </c:pt>
                <c:pt idx="78">
                  <c:v>-2.6957722973738663E-2</c:v>
                </c:pt>
                <c:pt idx="79">
                  <c:v>-2.7819663898412228E-2</c:v>
                </c:pt>
                <c:pt idx="80">
                  <c:v>-2.8670897205281376E-2</c:v>
                </c:pt>
                <c:pt idx="81">
                  <c:v>-2.9511685667987286E-2</c:v>
                </c:pt>
                <c:pt idx="82">
                  <c:v>-3.0342282504289386E-2</c:v>
                </c:pt>
                <c:pt idx="83">
                  <c:v>-3.1162931833859875E-2</c:v>
                </c:pt>
                <c:pt idx="84">
                  <c:v>-3.1973869108988529E-2</c:v>
                </c:pt>
                <c:pt idx="85">
                  <c:v>-3.2775321520097545E-2</c:v>
                </c:pt>
                <c:pt idx="86">
                  <c:v>-3.3567508377815469E-2</c:v>
                </c:pt>
                <c:pt idx="87">
                  <c:v>-3.4350641473215926E-2</c:v>
                </c:pt>
                <c:pt idx="88">
                  <c:v>-3.512492541770329E-2</c:v>
                </c:pt>
                <c:pt idx="89">
                  <c:v>-3.5890557963908831E-2</c:v>
                </c:pt>
                <c:pt idx="90">
                  <c:v>-3.6647730308856652E-2</c:v>
                </c:pt>
                <c:pt idx="91">
                  <c:v>-3.7396627380562208E-2</c:v>
                </c:pt>
                <c:pt idx="92">
                  <c:v>-3.8137428109137839E-2</c:v>
                </c:pt>
                <c:pt idx="93">
                  <c:v>-3.887030568340033E-2</c:v>
                </c:pt>
                <c:pt idx="94">
                  <c:v>-3.9595427793900462E-2</c:v>
                </c:pt>
                <c:pt idx="95">
                  <c:v>-4.0312956863227112E-2</c:v>
                </c:pt>
                <c:pt idx="96">
                  <c:v>-4.1023050264378691E-2</c:v>
                </c:pt>
                <c:pt idx="97">
                  <c:v>-4.1725860527935088E-2</c:v>
                </c:pt>
                <c:pt idx="98">
                  <c:v>-4.2421535538712529E-2</c:v>
                </c:pt>
                <c:pt idx="99">
                  <c:v>-4.3110218722536398E-2</c:v>
                </c:pt>
                <c:pt idx="100">
                  <c:v>-4.379204922372032E-2</c:v>
                </c:pt>
                <c:pt idx="101">
                  <c:v>-4.4467162073803357E-2</c:v>
                </c:pt>
                <c:pt idx="102">
                  <c:v>-4.5135688352054615E-2</c:v>
                </c:pt>
                <c:pt idx="103">
                  <c:v>-4.5797755338223889E-2</c:v>
                </c:pt>
                <c:pt idx="104">
                  <c:v>-4.6453486657983989E-2</c:v>
                </c:pt>
                <c:pt idx="105">
                  <c:v>-4.7103002421478801E-2</c:v>
                </c:pt>
                <c:pt idx="106">
                  <c:v>-4.7746419355366942E-2</c:v>
                </c:pt>
                <c:pt idx="107">
                  <c:v>-4.8383850928723771E-2</c:v>
                </c:pt>
                <c:pt idx="108">
                  <c:v>-4.9015407473140482E-2</c:v>
                </c:pt>
                <c:pt idx="109">
                  <c:v>-4.964119629734004E-2</c:v>
                </c:pt>
                <c:pt idx="110">
                  <c:v>-5.0261321796605529E-2</c:v>
                </c:pt>
                <c:pt idx="111">
                  <c:v>-5.0875885557302214E-2</c:v>
                </c:pt>
                <c:pt idx="112">
                  <c:v>-5.1484986456753201E-2</c:v>
                </c:pt>
                <c:pt idx="113">
                  <c:v>-5.2088720758715346E-2</c:v>
                </c:pt>
                <c:pt idx="114">
                  <c:v>-5.2687182204686323E-2</c:v>
                </c:pt>
                <c:pt idx="115">
                  <c:v>-5.3280462101257808E-2</c:v>
                </c:pt>
                <c:pt idx="116">
                  <c:v>-5.3868649403720548E-2</c:v>
                </c:pt>
                <c:pt idx="117">
                  <c:v>-5.4451830796110545E-2</c:v>
                </c:pt>
                <c:pt idx="118">
                  <c:v>-5.503009076787857E-2</c:v>
                </c:pt>
                <c:pt idx="119">
                  <c:v>-5.5603511687351226E-2</c:v>
                </c:pt>
                <c:pt idx="120">
                  <c:v>-5.6172173872143738E-2</c:v>
                </c:pt>
                <c:pt idx="121">
                  <c:v>-5.6736155656674836E-2</c:v>
                </c:pt>
                <c:pt idx="122">
                  <c:v>-5.7295533456926229E-2</c:v>
                </c:pt>
                <c:pt idx="123">
                  <c:v>-5.7850381832580178E-2</c:v>
                </c:pt>
                <c:pt idx="124">
                  <c:v>-5.8400773546660512E-2</c:v>
                </c:pt>
                <c:pt idx="125">
                  <c:v>-5.8946779622798873E-2</c:v>
                </c:pt>
                <c:pt idx="126">
                  <c:v>-5.948846940023661E-2</c:v>
                </c:pt>
                <c:pt idx="127">
                  <c:v>-6.0025910586669451E-2</c:v>
                </c:pt>
                <c:pt idx="128">
                  <c:v>-6.0559169309036542E-2</c:v>
                </c:pt>
                <c:pt idx="129">
                  <c:v>-6.1088310162348003E-2</c:v>
                </c:pt>
                <c:pt idx="130">
                  <c:v>-6.161339625664175E-2</c:v>
                </c:pt>
                <c:pt idx="131">
                  <c:v>-6.2134489262154868E-2</c:v>
                </c:pt>
                <c:pt idx="132">
                  <c:v>-6.2651649452790503E-2</c:v>
                </c:pt>
                <c:pt idx="133">
                  <c:v>-6.316493574795623E-2</c:v>
                </c:pt>
                <c:pt idx="134">
                  <c:v>-6.3674405752847885E-2</c:v>
                </c:pt>
                <c:pt idx="135">
                  <c:v>-6.4180115797245807E-2</c:v>
                </c:pt>
                <c:pt idx="136">
                  <c:v>-6.4682120972890944E-2</c:v>
                </c:pt>
                <c:pt idx="137">
                  <c:v>-6.5180475169501206E-2</c:v>
                </c:pt>
                <c:pt idx="138">
                  <c:v>-6.5675231109487586E-2</c:v>
                </c:pt>
                <c:pt idx="139">
                  <c:v>-6.6166440381426328E-2</c:v>
                </c:pt>
                <c:pt idx="140">
                  <c:v>-6.6654153472339384E-2</c:v>
                </c:pt>
                <c:pt idx="141">
                  <c:v>-6.7138419798834226E-2</c:v>
                </c:pt>
                <c:pt idx="142">
                  <c:v>-6.7619287737151701E-2</c:v>
                </c:pt>
                <c:pt idx="143">
                  <c:v>-6.809680465216611E-2</c:v>
                </c:pt>
                <c:pt idx="144">
                  <c:v>-6.8571016925381922E-2</c:v>
                </c:pt>
                <c:pt idx="145">
                  <c:v>-6.9041969981968987E-2</c:v>
                </c:pt>
                <c:pt idx="146">
                  <c:v>-6.950970831687403E-2</c:v>
                </c:pt>
                <c:pt idx="147">
                  <c:v>-6.9974275520047924E-2</c:v>
                </c:pt>
                <c:pt idx="148">
                  <c:v>-7.0435714300823071E-2</c:v>
                </c:pt>
                <c:pt idx="149">
                  <c:v>-7.089406651147534E-2</c:v>
                </c:pt>
                <c:pt idx="150">
                  <c:v>-7.1349373170003783E-2</c:v>
                </c:pt>
                <c:pt idx="151">
                  <c:v>-7.1801674482157685E-2</c:v>
                </c:pt>
                <c:pt idx="152">
                  <c:v>-7.2251009862742355E-2</c:v>
                </c:pt>
                <c:pt idx="153">
                  <c:v>-7.2697417956230082E-2</c:v>
                </c:pt>
                <c:pt idx="154">
                  <c:v>-7.3140936656704292E-2</c:v>
                </c:pt>
                <c:pt idx="155">
                  <c:v>-7.3581603127162887E-2</c:v>
                </c:pt>
                <c:pt idx="156">
                  <c:v>-7.4019453818204184E-2</c:v>
                </c:pt>
                <c:pt idx="157">
                  <c:v>-7.4454524486120055E-2</c:v>
                </c:pt>
                <c:pt idx="158">
                  <c:v>-7.4886850210417799E-2</c:v>
                </c:pt>
                <c:pt idx="159">
                  <c:v>-7.5316465410793565E-2</c:v>
                </c:pt>
                <c:pt idx="160">
                  <c:v>-7.5743403863576308E-2</c:v>
                </c:pt>
                <c:pt idx="161">
                  <c:v>-7.6167698717662713E-2</c:v>
                </c:pt>
                <c:pt idx="162">
                  <c:v>-7.6589382509962056E-2</c:v>
                </c:pt>
                <c:pt idx="163">
                  <c:v>-7.7008487180368679E-2</c:v>
                </c:pt>
                <c:pt idx="164">
                  <c:v>-7.7425044086278982E-2</c:v>
                </c:pt>
                <c:pt idx="165">
                  <c:v>-7.7839084016670779E-2</c:v>
                </c:pt>
                <c:pt idx="166">
                  <c:v>-7.8250637205758256E-2</c:v>
                </c:pt>
                <c:pt idx="167">
                  <c:v>-7.8659733346241212E-2</c:v>
                </c:pt>
                <c:pt idx="168">
                  <c:v>-7.9066401602159719E-2</c:v>
                </c:pt>
                <c:pt idx="169">
                  <c:v>-7.9470670621369921E-2</c:v>
                </c:pt>
                <c:pt idx="170">
                  <c:v>-7.9872568547654343E-2</c:v>
                </c:pt>
                <c:pt idx="171">
                  <c:v>-8.0272123032478937E-2</c:v>
                </c:pt>
                <c:pt idx="172">
                  <c:v>-8.066936124640911E-2</c:v>
                </c:pt>
                <c:pt idx="173">
                  <c:v>-8.1064309890196862E-2</c:v>
                </c:pt>
                <c:pt idx="174">
                  <c:v>-8.1456995205550498E-2</c:v>
                </c:pt>
                <c:pt idx="175">
                  <c:v>-8.1847442985597207E-2</c:v>
                </c:pt>
                <c:pt idx="176">
                  <c:v>-8.2235678585049488E-2</c:v>
                </c:pt>
                <c:pt idx="177">
                  <c:v>-8.2621726930084627E-2</c:v>
                </c:pt>
                <c:pt idx="178">
                  <c:v>-8.3005612527948358E-2</c:v>
                </c:pt>
                <c:pt idx="179">
                  <c:v>-8.3387359476290224E-2</c:v>
                </c:pt>
                <c:pt idx="180">
                  <c:v>-8.3766991472240704E-2</c:v>
                </c:pt>
                <c:pt idx="181">
                  <c:v>-8.4144531821238044E-2</c:v>
                </c:pt>
                <c:pt idx="182">
                  <c:v>-8.4520003445613834E-2</c:v>
                </c:pt>
                <c:pt idx="183">
                  <c:v>-8.4893428892943545E-2</c:v>
                </c:pt>
                <c:pt idx="184">
                  <c:v>-8.5264830344172038E-2</c:v>
                </c:pt>
                <c:pt idx="185">
                  <c:v>-8.5634229621519176E-2</c:v>
                </c:pt>
                <c:pt idx="186">
                  <c:v>-8.6001648196173563E-2</c:v>
                </c:pt>
                <c:pt idx="187">
                  <c:v>-8.6367107195781723E-2</c:v>
                </c:pt>
                <c:pt idx="188">
                  <c:v>-8.6730627411737871E-2</c:v>
                </c:pt>
                <c:pt idx="189">
                  <c:v>-8.7092229306281854E-2</c:v>
                </c:pt>
                <c:pt idx="190">
                  <c:v>-8.7451933019410399E-2</c:v>
                </c:pt>
                <c:pt idx="191">
                  <c:v>-8.7809758375608449E-2</c:v>
                </c:pt>
                <c:pt idx="192">
                  <c:v>-8.8165724890405028E-2</c:v>
                </c:pt>
                <c:pt idx="193">
                  <c:v>-8.8519851776760028E-2</c:v>
                </c:pt>
                <c:pt idx="194">
                  <c:v>-8.8872157951287001E-2</c:v>
                </c:pt>
                <c:pt idx="195">
                  <c:v>-8.9222662040316369E-2</c:v>
                </c:pt>
                <c:pt idx="196">
                  <c:v>-8.9571382385804643E-2</c:v>
                </c:pt>
                <c:pt idx="197">
                  <c:v>-8.9918337051093866E-2</c:v>
                </c:pt>
                <c:pt idx="198">
                  <c:v>-9.0263543826526238E-2</c:v>
                </c:pt>
                <c:pt idx="199">
                  <c:v>-9.0607020234917679E-2</c:v>
                </c:pt>
                <c:pt idx="200">
                  <c:v>-9.0948783536895228E-2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EB-4C62-B417-993105008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2592"/>
        <c:axId val="428091608"/>
      </c:scatterChart>
      <c:valAx>
        <c:axId val="34673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5648"/>
        <c:crosses val="autoZero"/>
        <c:crossBetween val="midCat"/>
      </c:valAx>
      <c:valAx>
        <c:axId val="3467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6734664"/>
        <c:crosses val="autoZero"/>
        <c:crossBetween val="midCat"/>
      </c:valAx>
      <c:valAx>
        <c:axId val="428091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092592"/>
        <c:crosses val="max"/>
        <c:crossBetween val="midCat"/>
      </c:valAx>
      <c:valAx>
        <c:axId val="42809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809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6753316559035922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Sheet2!$BV$3:$BV$221</c:f>
              <c:numCache>
                <c:formatCode>General</c:formatCode>
                <c:ptCount val="2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4.3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12.048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  <c:pt idx="69">
                  <c:v>61</c:v>
                </c:pt>
                <c:pt idx="70">
                  <c:v>62</c:v>
                </c:pt>
                <c:pt idx="71">
                  <c:v>63</c:v>
                </c:pt>
                <c:pt idx="72">
                  <c:v>64</c:v>
                </c:pt>
                <c:pt idx="73">
                  <c:v>65</c:v>
                </c:pt>
                <c:pt idx="74">
                  <c:v>66</c:v>
                </c:pt>
                <c:pt idx="75">
                  <c:v>67</c:v>
                </c:pt>
                <c:pt idx="76">
                  <c:v>68</c:v>
                </c:pt>
                <c:pt idx="77">
                  <c:v>69</c:v>
                </c:pt>
                <c:pt idx="78">
                  <c:v>70</c:v>
                </c:pt>
                <c:pt idx="79">
                  <c:v>71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94</c:v>
                </c:pt>
                <c:pt idx="103">
                  <c:v>95</c:v>
                </c:pt>
                <c:pt idx="104">
                  <c:v>96</c:v>
                </c:pt>
                <c:pt idx="105">
                  <c:v>97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101</c:v>
                </c:pt>
                <c:pt idx="110">
                  <c:v>102</c:v>
                </c:pt>
                <c:pt idx="111">
                  <c:v>103</c:v>
                </c:pt>
                <c:pt idx="112">
                  <c:v>104</c:v>
                </c:pt>
                <c:pt idx="113">
                  <c:v>105</c:v>
                </c:pt>
                <c:pt idx="114">
                  <c:v>106</c:v>
                </c:pt>
                <c:pt idx="115">
                  <c:v>107</c:v>
                </c:pt>
                <c:pt idx="116">
                  <c:v>108</c:v>
                </c:pt>
                <c:pt idx="117">
                  <c:v>109</c:v>
                </c:pt>
                <c:pt idx="118">
                  <c:v>110</c:v>
                </c:pt>
                <c:pt idx="119">
                  <c:v>111</c:v>
                </c:pt>
                <c:pt idx="120">
                  <c:v>112</c:v>
                </c:pt>
                <c:pt idx="121">
                  <c:v>113</c:v>
                </c:pt>
                <c:pt idx="122">
                  <c:v>114</c:v>
                </c:pt>
                <c:pt idx="123">
                  <c:v>115</c:v>
                </c:pt>
                <c:pt idx="124">
                  <c:v>116</c:v>
                </c:pt>
                <c:pt idx="125">
                  <c:v>117</c:v>
                </c:pt>
                <c:pt idx="126">
                  <c:v>118</c:v>
                </c:pt>
                <c:pt idx="127">
                  <c:v>119</c:v>
                </c:pt>
                <c:pt idx="128">
                  <c:v>120</c:v>
                </c:pt>
                <c:pt idx="129">
                  <c:v>121</c:v>
                </c:pt>
                <c:pt idx="130">
                  <c:v>122</c:v>
                </c:pt>
                <c:pt idx="131">
                  <c:v>123</c:v>
                </c:pt>
                <c:pt idx="132">
                  <c:v>124</c:v>
                </c:pt>
                <c:pt idx="133">
                  <c:v>125</c:v>
                </c:pt>
                <c:pt idx="134">
                  <c:v>126</c:v>
                </c:pt>
                <c:pt idx="135">
                  <c:v>127</c:v>
                </c:pt>
                <c:pt idx="136">
                  <c:v>128</c:v>
                </c:pt>
                <c:pt idx="137">
                  <c:v>129</c:v>
                </c:pt>
                <c:pt idx="138">
                  <c:v>130</c:v>
                </c:pt>
                <c:pt idx="139">
                  <c:v>131</c:v>
                </c:pt>
                <c:pt idx="140">
                  <c:v>132</c:v>
                </c:pt>
                <c:pt idx="141">
                  <c:v>133</c:v>
                </c:pt>
                <c:pt idx="142">
                  <c:v>134</c:v>
                </c:pt>
                <c:pt idx="143">
                  <c:v>135</c:v>
                </c:pt>
                <c:pt idx="144">
                  <c:v>136</c:v>
                </c:pt>
                <c:pt idx="145">
                  <c:v>137</c:v>
                </c:pt>
                <c:pt idx="146">
                  <c:v>138</c:v>
                </c:pt>
                <c:pt idx="147">
                  <c:v>139</c:v>
                </c:pt>
                <c:pt idx="148">
                  <c:v>140</c:v>
                </c:pt>
                <c:pt idx="149">
                  <c:v>141</c:v>
                </c:pt>
                <c:pt idx="150">
                  <c:v>142</c:v>
                </c:pt>
                <c:pt idx="151">
                  <c:v>143</c:v>
                </c:pt>
                <c:pt idx="152">
                  <c:v>144</c:v>
                </c:pt>
                <c:pt idx="153">
                  <c:v>145</c:v>
                </c:pt>
                <c:pt idx="154">
                  <c:v>146</c:v>
                </c:pt>
                <c:pt idx="155">
                  <c:v>147</c:v>
                </c:pt>
                <c:pt idx="156">
                  <c:v>148</c:v>
                </c:pt>
                <c:pt idx="157">
                  <c:v>149</c:v>
                </c:pt>
                <c:pt idx="158">
                  <c:v>150</c:v>
                </c:pt>
                <c:pt idx="159">
                  <c:v>151</c:v>
                </c:pt>
                <c:pt idx="160">
                  <c:v>152</c:v>
                </c:pt>
                <c:pt idx="161">
                  <c:v>153</c:v>
                </c:pt>
                <c:pt idx="162">
                  <c:v>154</c:v>
                </c:pt>
                <c:pt idx="163">
                  <c:v>155</c:v>
                </c:pt>
                <c:pt idx="164">
                  <c:v>156</c:v>
                </c:pt>
                <c:pt idx="165">
                  <c:v>157</c:v>
                </c:pt>
                <c:pt idx="166">
                  <c:v>158</c:v>
                </c:pt>
                <c:pt idx="167">
                  <c:v>159</c:v>
                </c:pt>
                <c:pt idx="168">
                  <c:v>160</c:v>
                </c:pt>
                <c:pt idx="169">
                  <c:v>161</c:v>
                </c:pt>
                <c:pt idx="170">
                  <c:v>162</c:v>
                </c:pt>
                <c:pt idx="171">
                  <c:v>163</c:v>
                </c:pt>
                <c:pt idx="172">
                  <c:v>164</c:v>
                </c:pt>
                <c:pt idx="173">
                  <c:v>165</c:v>
                </c:pt>
                <c:pt idx="174">
                  <c:v>166</c:v>
                </c:pt>
                <c:pt idx="175">
                  <c:v>167</c:v>
                </c:pt>
                <c:pt idx="176">
                  <c:v>168</c:v>
                </c:pt>
                <c:pt idx="177">
                  <c:v>169</c:v>
                </c:pt>
                <c:pt idx="178">
                  <c:v>170</c:v>
                </c:pt>
                <c:pt idx="179">
                  <c:v>171</c:v>
                </c:pt>
                <c:pt idx="180">
                  <c:v>172</c:v>
                </c:pt>
                <c:pt idx="181">
                  <c:v>173</c:v>
                </c:pt>
                <c:pt idx="182">
                  <c:v>174</c:v>
                </c:pt>
                <c:pt idx="183">
                  <c:v>175</c:v>
                </c:pt>
                <c:pt idx="184">
                  <c:v>176</c:v>
                </c:pt>
                <c:pt idx="185">
                  <c:v>177</c:v>
                </c:pt>
                <c:pt idx="186">
                  <c:v>178</c:v>
                </c:pt>
                <c:pt idx="187">
                  <c:v>179</c:v>
                </c:pt>
                <c:pt idx="188">
                  <c:v>180</c:v>
                </c:pt>
                <c:pt idx="189">
                  <c:v>181</c:v>
                </c:pt>
                <c:pt idx="190">
                  <c:v>182</c:v>
                </c:pt>
                <c:pt idx="191">
                  <c:v>183</c:v>
                </c:pt>
                <c:pt idx="192">
                  <c:v>184</c:v>
                </c:pt>
                <c:pt idx="193">
                  <c:v>185</c:v>
                </c:pt>
                <c:pt idx="194">
                  <c:v>186</c:v>
                </c:pt>
                <c:pt idx="195">
                  <c:v>187</c:v>
                </c:pt>
                <c:pt idx="196">
                  <c:v>188</c:v>
                </c:pt>
                <c:pt idx="197">
                  <c:v>189</c:v>
                </c:pt>
                <c:pt idx="198">
                  <c:v>190</c:v>
                </c:pt>
                <c:pt idx="199">
                  <c:v>191</c:v>
                </c:pt>
                <c:pt idx="200">
                  <c:v>192</c:v>
                </c:pt>
                <c:pt idx="201">
                  <c:v>193</c:v>
                </c:pt>
                <c:pt idx="202">
                  <c:v>194</c:v>
                </c:pt>
                <c:pt idx="203">
                  <c:v>195</c:v>
                </c:pt>
                <c:pt idx="204">
                  <c:v>196</c:v>
                </c:pt>
                <c:pt idx="205">
                  <c:v>197</c:v>
                </c:pt>
                <c:pt idx="206">
                  <c:v>198</c:v>
                </c:pt>
                <c:pt idx="207">
                  <c:v>199</c:v>
                </c:pt>
                <c:pt idx="208">
                  <c:v>200</c:v>
                </c:pt>
                <c:pt idx="209">
                  <c:v>201</c:v>
                </c:pt>
                <c:pt idx="210">
                  <c:v>202</c:v>
                </c:pt>
                <c:pt idx="211">
                  <c:v>203</c:v>
                </c:pt>
                <c:pt idx="212">
                  <c:v>204</c:v>
                </c:pt>
                <c:pt idx="213">
                  <c:v>205</c:v>
                </c:pt>
                <c:pt idx="214">
                  <c:v>206</c:v>
                </c:pt>
                <c:pt idx="215">
                  <c:v>207</c:v>
                </c:pt>
                <c:pt idx="216">
                  <c:v>208</c:v>
                </c:pt>
                <c:pt idx="217">
                  <c:v>209</c:v>
                </c:pt>
                <c:pt idx="218">
                  <c:v>210</c:v>
                </c:pt>
              </c:numCache>
            </c:numRef>
          </c:xVal>
          <c:yVal>
            <c:numRef>
              <c:f>Sheet2!$BW$3:$BW$221</c:f>
              <c:numCache>
                <c:formatCode>General</c:formatCode>
                <c:ptCount val="219"/>
                <c:pt idx="0">
                  <c:v>541.75041729640384</c:v>
                </c:pt>
                <c:pt idx="1">
                  <c:v>546.84442076179721</c:v>
                </c:pt>
                <c:pt idx="2">
                  <c:v>549.84468568673822</c:v>
                </c:pt>
                <c:pt idx="3">
                  <c:v>551.98218254800565</c:v>
                </c:pt>
                <c:pt idx="4">
                  <c:v>553.64494304702407</c:v>
                </c:pt>
                <c:pt idx="5">
                  <c:v>555.00647326711169</c:v>
                </c:pt>
                <c:pt idx="6">
                  <c:v>556.15959806733213</c:v>
                </c:pt>
                <c:pt idx="7">
                  <c:v>557.15985763436345</c:v>
                </c:pt>
                <c:pt idx="8">
                  <c:v>558.04314862804631</c:v>
                </c:pt>
                <c:pt idx="9">
                  <c:v>558.83402380362406</c:v>
                </c:pt>
                <c:pt idx="10">
                  <c:v>564.0505873339556</c:v>
                </c:pt>
                <c:pt idx="11">
                  <c:v>567.10697297387139</c:v>
                </c:pt>
                <c:pt idx="12">
                  <c:v>569.81692882176822</c:v>
                </c:pt>
                <c:pt idx="13">
                  <c:v>570.94945543581332</c:v>
                </c:pt>
                <c:pt idx="14">
                  <c:v>572.31490855814707</c:v>
                </c:pt>
                <c:pt idx="15">
                  <c:v>573.46528450232495</c:v>
                </c:pt>
                <c:pt idx="16">
                  <c:v>574.45789133321591</c:v>
                </c:pt>
                <c:pt idx="17">
                  <c:v>575.32976962037435</c:v>
                </c:pt>
                <c:pt idx="18">
                  <c:v>576.10625541932075</c:v>
                </c:pt>
                <c:pt idx="19">
                  <c:v>576.80544839501556</c:v>
                </c:pt>
                <c:pt idx="20">
                  <c:v>577.46980288158943</c:v>
                </c:pt>
                <c:pt idx="21">
                  <c:v>578.02228134350617</c:v>
                </c:pt>
                <c:pt idx="22">
                  <c:v>578.55801717399231</c:v>
                </c:pt>
                <c:pt idx="23">
                  <c:v>579.05422402663362</c:v>
                </c:pt>
                <c:pt idx="24">
                  <c:v>579.51597365034547</c:v>
                </c:pt>
                <c:pt idx="25">
                  <c:v>579.94741833695628</c:v>
                </c:pt>
                <c:pt idx="26">
                  <c:v>580.35200076401532</c:v>
                </c:pt>
                <c:pt idx="27">
                  <c:v>580.73260716104335</c:v>
                </c:pt>
                <c:pt idx="28">
                  <c:v>581.09168123672191</c:v>
                </c:pt>
                <c:pt idx="29">
                  <c:v>581.43131034822886</c:v>
                </c:pt>
                <c:pt idx="30">
                  <c:v>581.75329165537198</c:v>
                </c:pt>
                <c:pt idx="31">
                  <c:v>582.05918359351392</c:v>
                </c:pt>
                <c:pt idx="32">
                  <c:v>582.35034641076572</c:v>
                </c:pt>
                <c:pt idx="33">
                  <c:v>582.6279744451956</c:v>
                </c:pt>
                <c:pt idx="34">
                  <c:v>582.89312208362628</c:v>
                </c:pt>
                <c:pt idx="35">
                  <c:v>583.14672483103232</c:v>
                </c:pt>
                <c:pt idx="36">
                  <c:v>583.38961655605999</c:v>
                </c:pt>
                <c:pt idx="37">
                  <c:v>583.6225437166803</c:v>
                </c:pt>
                <c:pt idx="38">
                  <c:v>583.84617717937476</c:v>
                </c:pt>
                <c:pt idx="39">
                  <c:v>584.06112210459423</c:v>
                </c:pt>
                <c:pt idx="40">
                  <c:v>584.26792626629606</c:v>
                </c:pt>
                <c:pt idx="41">
                  <c:v>584.46708709421364</c:v>
                </c:pt>
                <c:pt idx="42">
                  <c:v>584.65905766727315</c:v>
                </c:pt>
                <c:pt idx="43">
                  <c:v>584.8442518402768</c:v>
                </c:pt>
                <c:pt idx="44">
                  <c:v>585.02304865010683</c:v>
                </c:pt>
                <c:pt idx="45">
                  <c:v>585.19579611968197</c:v>
                </c:pt>
                <c:pt idx="46">
                  <c:v>585.36281455587391</c:v>
                </c:pt>
                <c:pt idx="47">
                  <c:v>585.52439942009562</c:v>
                </c:pt>
                <c:pt idx="48">
                  <c:v>585.68082383637443</c:v>
                </c:pt>
                <c:pt idx="49">
                  <c:v>585.83234079050578</c:v>
                </c:pt>
                <c:pt idx="50">
                  <c:v>585.97918506487952</c:v>
                </c:pt>
                <c:pt idx="51">
                  <c:v>586.12157494622454</c:v>
                </c:pt>
                <c:pt idx="52">
                  <c:v>586.2597137375285</c:v>
                </c:pt>
                <c:pt idx="53">
                  <c:v>586.39379110050095</c:v>
                </c:pt>
                <c:pt idx="54">
                  <c:v>586.52398425086483</c:v>
                </c:pt>
                <c:pt idx="55">
                  <c:v>586.65045902544784</c:v>
                </c:pt>
                <c:pt idx="56">
                  <c:v>586.77337083722364</c:v>
                </c:pt>
                <c:pt idx="57">
                  <c:v>586.89286553213958</c:v>
                </c:pt>
                <c:pt idx="58">
                  <c:v>587.00908015962057</c:v>
                </c:pt>
                <c:pt idx="59">
                  <c:v>587.1221436669731</c:v>
                </c:pt>
                <c:pt idx="60">
                  <c:v>587.23217752654591</c:v>
                </c:pt>
                <c:pt idx="61">
                  <c:v>587.33929630331249</c:v>
                </c:pt>
                <c:pt idx="62">
                  <c:v>587.44360816954782</c:v>
                </c:pt>
                <c:pt idx="63">
                  <c:v>587.54521537240623</c:v>
                </c:pt>
                <c:pt idx="64">
                  <c:v>587.64421465948931</c:v>
                </c:pt>
                <c:pt idx="65">
                  <c:v>587.74069766684397</c:v>
                </c:pt>
                <c:pt idx="66">
                  <c:v>587.83475127331781</c:v>
                </c:pt>
                <c:pt idx="67">
                  <c:v>587.92645792470432</c:v>
                </c:pt>
                <c:pt idx="68">
                  <c:v>588.01589593071958</c:v>
                </c:pt>
                <c:pt idx="69">
                  <c:v>588.10313973750419</c:v>
                </c:pt>
                <c:pt idx="70">
                  <c:v>588.18826017802621</c:v>
                </c:pt>
                <c:pt idx="71">
                  <c:v>588.27132470250899</c:v>
                </c:pt>
                <c:pt idx="72">
                  <c:v>588.35239759075967</c:v>
                </c:pt>
                <c:pt idx="73">
                  <c:v>588.43154014808761</c:v>
                </c:pt>
                <c:pt idx="74">
                  <c:v>588.50881088630501</c:v>
                </c:pt>
                <c:pt idx="75">
                  <c:v>588.5842656911517</c:v>
                </c:pt>
                <c:pt idx="76">
                  <c:v>588.65795797736155</c:v>
                </c:pt>
                <c:pt idx="77">
                  <c:v>588.72993883243078</c:v>
                </c:pt>
                <c:pt idx="78">
                  <c:v>588.80025715007798</c:v>
                </c:pt>
                <c:pt idx="79">
                  <c:v>588.86895975426307</c:v>
                </c:pt>
                <c:pt idx="80">
                  <c:v>588.93609151455769</c:v>
                </c:pt>
                <c:pt idx="81">
                  <c:v>589.00169545358017</c:v>
                </c:pt>
                <c:pt idx="82">
                  <c:v>589.06581284714412</c:v>
                </c:pt>
                <c:pt idx="83">
                  <c:v>589.12848331770192</c:v>
                </c:pt>
                <c:pt idx="84">
                  <c:v>589.18974492161942</c:v>
                </c:pt>
                <c:pt idx="85">
                  <c:v>589.24963423076235</c:v>
                </c:pt>
                <c:pt idx="86">
                  <c:v>589.30818640883126</c:v>
                </c:pt>
                <c:pt idx="87">
                  <c:v>589.36543528285063</c:v>
                </c:pt>
                <c:pt idx="88">
                  <c:v>589.42141341017418</c:v>
                </c:pt>
                <c:pt idx="89">
                  <c:v>589.47615214133771</c:v>
                </c:pt>
                <c:pt idx="90">
                  <c:v>589.52968167907068</c:v>
                </c:pt>
                <c:pt idx="91">
                  <c:v>589.58203113374009</c:v>
                </c:pt>
                <c:pt idx="92">
                  <c:v>589.63322857547985</c:v>
                </c:pt>
                <c:pt idx="93">
                  <c:v>589.68330108325176</c:v>
                </c:pt>
                <c:pt idx="94">
                  <c:v>589.73227479103923</c:v>
                </c:pt>
                <c:pt idx="95">
                  <c:v>589.78017493138248</c:v>
                </c:pt>
                <c:pt idx="96">
                  <c:v>589.82702587642973</c:v>
                </c:pt>
                <c:pt idx="97">
                  <c:v>589.87285117667909</c:v>
                </c:pt>
                <c:pt idx="98">
                  <c:v>589.91767359756193</c:v>
                </c:pt>
                <c:pt idx="99">
                  <c:v>589.96151515400732</c:v>
                </c:pt>
                <c:pt idx="100">
                  <c:v>590.00439714312733</c:v>
                </c:pt>
                <c:pt idx="101">
                  <c:v>590.04634017513979</c:v>
                </c:pt>
                <c:pt idx="102">
                  <c:v>590.08736420263995</c:v>
                </c:pt>
                <c:pt idx="103">
                  <c:v>590.1274885483308</c:v>
                </c:pt>
                <c:pt idx="104">
                  <c:v>590.16673193130498</c:v>
                </c:pt>
                <c:pt idx="105">
                  <c:v>590.20511249196545</c:v>
                </c:pt>
                <c:pt idx="106">
                  <c:v>590.24264781567956</c:v>
                </c:pt>
                <c:pt idx="107">
                  <c:v>590.27935495522706</c:v>
                </c:pt>
                <c:pt idx="108">
                  <c:v>590.31525045212982</c:v>
                </c:pt>
                <c:pt idx="109">
                  <c:v>590.35035035692135</c:v>
                </c:pt>
                <c:pt idx="110">
                  <c:v>590.38467024842055</c:v>
                </c:pt>
                <c:pt idx="111">
                  <c:v>590.41822525206726</c:v>
                </c:pt>
                <c:pt idx="112">
                  <c:v>590.45103005737644</c:v>
                </c:pt>
                <c:pt idx="113">
                  <c:v>590.48309893456019</c:v>
                </c:pt>
                <c:pt idx="114">
                  <c:v>590.51444575035987</c:v>
                </c:pt>
                <c:pt idx="115">
                  <c:v>590.54508398314385</c:v>
                </c:pt>
                <c:pt idx="116">
                  <c:v>590.57502673729937</c:v>
                </c:pt>
                <c:pt idx="117">
                  <c:v>590.60428675696551</c:v>
                </c:pt>
                <c:pt idx="118">
                  <c:v>590.63287643914327</c:v>
                </c:pt>
                <c:pt idx="119">
                  <c:v>590.66080784620863</c:v>
                </c:pt>
                <c:pt idx="120">
                  <c:v>590.68809271787029</c:v>
                </c:pt>
                <c:pt idx="121">
                  <c:v>590.71474248259892</c:v>
                </c:pt>
                <c:pt idx="122">
                  <c:v>590.74076826854923</c:v>
                </c:pt>
                <c:pt idx="123">
                  <c:v>590.76618091401019</c:v>
                </c:pt>
                <c:pt idx="124">
                  <c:v>590.79099097740527</c:v>
                </c:pt>
                <c:pt idx="125">
                  <c:v>590.81520874686055</c:v>
                </c:pt>
                <c:pt idx="126">
                  <c:v>590.83884424937071</c:v>
                </c:pt>
                <c:pt idx="127">
                  <c:v>590.86190725957817</c:v>
                </c:pt>
                <c:pt idx="128">
                  <c:v>590.88440730818593</c:v>
                </c:pt>
                <c:pt idx="129">
                  <c:v>590.90635369002189</c:v>
                </c:pt>
                <c:pt idx="130">
                  <c:v>590.92775547177257</c:v>
                </c:pt>
                <c:pt idx="131">
                  <c:v>590.94862149940445</c:v>
                </c:pt>
                <c:pt idx="132">
                  <c:v>590.96896040528122</c:v>
                </c:pt>
                <c:pt idx="133">
                  <c:v>590.98878061500022</c:v>
                </c:pt>
                <c:pt idx="134">
                  <c:v>591.00809035395559</c:v>
                </c:pt>
                <c:pt idx="135">
                  <c:v>591.02689765364164</c:v>
                </c:pt>
                <c:pt idx="136">
                  <c:v>591.04521035771393</c:v>
                </c:pt>
                <c:pt idx="137">
                  <c:v>591.06303612780823</c:v>
                </c:pt>
                <c:pt idx="138">
                  <c:v>591.08038244914371</c:v>
                </c:pt>
                <c:pt idx="139">
                  <c:v>591.09725663590666</c:v>
                </c:pt>
                <c:pt idx="140">
                  <c:v>591.11366583642962</c:v>
                </c:pt>
                <c:pt idx="141">
                  <c:v>591.12961703818144</c:v>
                </c:pt>
                <c:pt idx="142">
                  <c:v>591.14511707256418</c:v>
                </c:pt>
                <c:pt idx="143">
                  <c:v>591.1601726195355</c:v>
                </c:pt>
                <c:pt idx="144">
                  <c:v>591.1747902120635</c:v>
                </c:pt>
                <c:pt idx="145">
                  <c:v>591.18897624041335</c:v>
                </c:pt>
                <c:pt idx="146">
                  <c:v>591.20273695628123</c:v>
                </c:pt>
                <c:pt idx="147">
                  <c:v>591.21607847678274</c:v>
                </c:pt>
                <c:pt idx="148">
                  <c:v>591.22900678829205</c:v>
                </c:pt>
                <c:pt idx="149">
                  <c:v>591.24152775015125</c:v>
                </c:pt>
                <c:pt idx="150">
                  <c:v>591.25364709824453</c:v>
                </c:pt>
                <c:pt idx="151">
                  <c:v>591.26537044845031</c:v>
                </c:pt>
                <c:pt idx="152">
                  <c:v>591.27670329997193</c:v>
                </c:pt>
                <c:pt idx="153">
                  <c:v>591.28765103855278</c:v>
                </c:pt>
                <c:pt idx="154">
                  <c:v>591.29821893958388</c:v>
                </c:pt>
                <c:pt idx="155">
                  <c:v>591.30841217110344</c:v>
                </c:pt>
                <c:pt idx="156">
                  <c:v>591.3182357966956</c:v>
                </c:pt>
                <c:pt idx="157">
                  <c:v>591.32769477829288</c:v>
                </c:pt>
                <c:pt idx="158">
                  <c:v>591.33679397888329</c:v>
                </c:pt>
                <c:pt idx="159">
                  <c:v>591.34553816513028</c:v>
                </c:pt>
                <c:pt idx="160">
                  <c:v>591.35393200990325</c:v>
                </c:pt>
                <c:pt idx="161">
                  <c:v>591.36198009472855</c:v>
                </c:pt>
                <c:pt idx="162">
                  <c:v>591.36968691216043</c:v>
                </c:pt>
                <c:pt idx="163">
                  <c:v>591.37705686807203</c:v>
                </c:pt>
                <c:pt idx="164">
                  <c:v>591.38409428387797</c:v>
                </c:pt>
                <c:pt idx="165">
                  <c:v>591.39080339868224</c:v>
                </c:pt>
                <c:pt idx="166">
                  <c:v>591.39718837136184</c:v>
                </c:pt>
                <c:pt idx="167">
                  <c:v>591.40325328257859</c:v>
                </c:pt>
                <c:pt idx="168">
                  <c:v>591.40900213673717</c:v>
                </c:pt>
                <c:pt idx="169">
                  <c:v>591.41443886387287</c:v>
                </c:pt>
                <c:pt idx="170">
                  <c:v>591.41956732148969</c:v>
                </c:pt>
                <c:pt idx="171">
                  <c:v>591.42439129633476</c:v>
                </c:pt>
                <c:pt idx="172">
                  <c:v>591.42891450612251</c:v>
                </c:pt>
                <c:pt idx="173">
                  <c:v>591.43314060120758</c:v>
                </c:pt>
                <c:pt idx="174">
                  <c:v>591.43707316620441</c:v>
                </c:pt>
                <c:pt idx="175">
                  <c:v>591.44071572155974</c:v>
                </c:pt>
                <c:pt idx="176">
                  <c:v>591.44407172507897</c:v>
                </c:pt>
                <c:pt idx="177">
                  <c:v>591.44714457340535</c:v>
                </c:pt>
                <c:pt idx="178">
                  <c:v>591.44993760345915</c:v>
                </c:pt>
                <c:pt idx="179">
                  <c:v>591.45245409382983</c:v>
                </c:pt>
                <c:pt idx="180">
                  <c:v>591.45469726613373</c:v>
                </c:pt>
                <c:pt idx="181">
                  <c:v>591.45667028632636</c:v>
                </c:pt>
                <c:pt idx="182">
                  <c:v>591.45837626598131</c:v>
                </c:pt>
                <c:pt idx="183">
                  <c:v>591.45981826353272</c:v>
                </c:pt>
                <c:pt idx="184">
                  <c:v>591.46099928547869</c:v>
                </c:pt>
                <c:pt idx="185">
                  <c:v>591.46192228755365</c:v>
                </c:pt>
                <c:pt idx="186">
                  <c:v>591.4625901758684</c:v>
                </c:pt>
                <c:pt idx="187">
                  <c:v>591.46300580801665</c:v>
                </c:pt>
                <c:pt idx="188">
                  <c:v>591.46317199415034</c:v>
                </c:pt>
                <c:pt idx="189">
                  <c:v>591.46309149802767</c:v>
                </c:pt>
                <c:pt idx="190">
                  <c:v>591.46276703803017</c:v>
                </c:pt>
                <c:pt idx="191">
                  <c:v>591.46220128815366</c:v>
                </c:pt>
                <c:pt idx="192">
                  <c:v>591.46139687897016</c:v>
                </c:pt>
                <c:pt idx="193">
                  <c:v>591.46035639856655</c:v>
                </c:pt>
                <c:pt idx="194">
                  <c:v>591.45908239345442</c:v>
                </c:pt>
                <c:pt idx="195">
                  <c:v>591.45757736946064</c:v>
                </c:pt>
                <c:pt idx="196">
                  <c:v>591.45584379258946</c:v>
                </c:pt>
                <c:pt idx="197">
                  <c:v>591.45388408986389</c:v>
                </c:pt>
                <c:pt idx="198">
                  <c:v>591.45170065014565</c:v>
                </c:pt>
                <c:pt idx="199">
                  <c:v>591.4492958249308</c:v>
                </c:pt>
                <c:pt idx="200">
                  <c:v>591.44667192913096</c:v>
                </c:pt>
                <c:pt idx="201">
                  <c:v>591.443831241824</c:v>
                </c:pt>
                <c:pt idx="202">
                  <c:v>591.44077600699711</c:v>
                </c:pt>
                <c:pt idx="203">
                  <c:v>591.43750843426142</c:v>
                </c:pt>
                <c:pt idx="204">
                  <c:v>591.434030699554</c:v>
                </c:pt>
                <c:pt idx="205">
                  <c:v>591.43034494581957</c:v>
                </c:pt>
                <c:pt idx="206">
                  <c:v>591.42645328367598</c:v>
                </c:pt>
                <c:pt idx="207">
                  <c:v>591.42235779206135</c:v>
                </c:pt>
                <c:pt idx="208">
                  <c:v>591.41806051886851</c:v>
                </c:pt>
                <c:pt idx="209">
                  <c:v>591.41356348155978</c:v>
                </c:pt>
                <c:pt idx="210">
                  <c:v>591.4088686677693</c:v>
                </c:pt>
                <c:pt idx="211">
                  <c:v>591.40397803588837</c:v>
                </c:pt>
                <c:pt idx="212">
                  <c:v>591.39889351563977</c:v>
                </c:pt>
                <c:pt idx="213">
                  <c:v>591.39361700863219</c:v>
                </c:pt>
                <c:pt idx="214">
                  <c:v>591.38815038890891</c:v>
                </c:pt>
                <c:pt idx="215">
                  <c:v>591.38249550347746</c:v>
                </c:pt>
                <c:pt idx="216">
                  <c:v>591.37665417282778</c:v>
                </c:pt>
                <c:pt idx="217">
                  <c:v>591.37062819143921</c:v>
                </c:pt>
                <c:pt idx="218">
                  <c:v>591.36441932827609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v>规模弹性</c:v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Sheet2!$BX$3:$BX$221</c:f>
              <c:numCache>
                <c:formatCode>0.000_ </c:formatCode>
                <c:ptCount val="219"/>
                <c:pt idx="0">
                  <c:v>1.3505399999999999E-2</c:v>
                </c:pt>
                <c:pt idx="1">
                  <c:v>1.34979E-2</c:v>
                </c:pt>
                <c:pt idx="2">
                  <c:v>1.34904E-2</c:v>
                </c:pt>
                <c:pt idx="3">
                  <c:v>1.3482899999999999E-2</c:v>
                </c:pt>
                <c:pt idx="4">
                  <c:v>1.34754E-2</c:v>
                </c:pt>
                <c:pt idx="5">
                  <c:v>1.34679E-2</c:v>
                </c:pt>
                <c:pt idx="6">
                  <c:v>1.3460399999999999E-2</c:v>
                </c:pt>
                <c:pt idx="7">
                  <c:v>1.34529E-2</c:v>
                </c:pt>
                <c:pt idx="8">
                  <c:v>1.34454E-2</c:v>
                </c:pt>
                <c:pt idx="9">
                  <c:v>1.3437899999999999E-2</c:v>
                </c:pt>
                <c:pt idx="10">
                  <c:v>1.3362899999999999E-2</c:v>
                </c:pt>
                <c:pt idx="11">
                  <c:v>1.32879E-2</c:v>
                </c:pt>
                <c:pt idx="12">
                  <c:v>1.31904E-2</c:v>
                </c:pt>
                <c:pt idx="13">
                  <c:v>1.3137899999999999E-2</c:v>
                </c:pt>
                <c:pt idx="14">
                  <c:v>1.3062899999999999E-2</c:v>
                </c:pt>
                <c:pt idx="15">
                  <c:v>1.29879E-2</c:v>
                </c:pt>
                <c:pt idx="16">
                  <c:v>1.29129E-2</c:v>
                </c:pt>
                <c:pt idx="17">
                  <c:v>1.2837899999999999E-2</c:v>
                </c:pt>
                <c:pt idx="18">
                  <c:v>1.2762899999999999E-2</c:v>
                </c:pt>
                <c:pt idx="19">
                  <c:v>1.26879E-2</c:v>
                </c:pt>
                <c:pt idx="20">
                  <c:v>1.26093E-2</c:v>
                </c:pt>
                <c:pt idx="21">
                  <c:v>1.2537899999999999E-2</c:v>
                </c:pt>
                <c:pt idx="22">
                  <c:v>1.2462899999999999E-2</c:v>
                </c:pt>
                <c:pt idx="23">
                  <c:v>1.23879E-2</c:v>
                </c:pt>
                <c:pt idx="24">
                  <c:v>1.23129E-2</c:v>
                </c:pt>
                <c:pt idx="25">
                  <c:v>1.2237899999999999E-2</c:v>
                </c:pt>
                <c:pt idx="26">
                  <c:v>1.2162899999999999E-2</c:v>
                </c:pt>
                <c:pt idx="27">
                  <c:v>1.20879E-2</c:v>
                </c:pt>
                <c:pt idx="28">
                  <c:v>1.20129E-2</c:v>
                </c:pt>
                <c:pt idx="29">
                  <c:v>1.19379E-2</c:v>
                </c:pt>
                <c:pt idx="30">
                  <c:v>1.1862899999999999E-2</c:v>
                </c:pt>
                <c:pt idx="31">
                  <c:v>1.17879E-2</c:v>
                </c:pt>
                <c:pt idx="32">
                  <c:v>1.17129E-2</c:v>
                </c:pt>
                <c:pt idx="33">
                  <c:v>1.16379E-2</c:v>
                </c:pt>
                <c:pt idx="34">
                  <c:v>1.1562899999999999E-2</c:v>
                </c:pt>
                <c:pt idx="35">
                  <c:v>1.1487899999999999E-2</c:v>
                </c:pt>
                <c:pt idx="36">
                  <c:v>1.14129E-2</c:v>
                </c:pt>
                <c:pt idx="37">
                  <c:v>1.13379E-2</c:v>
                </c:pt>
                <c:pt idx="38">
                  <c:v>1.1262899999999999E-2</c:v>
                </c:pt>
                <c:pt idx="39">
                  <c:v>1.1187900000000001E-2</c:v>
                </c:pt>
                <c:pt idx="40">
                  <c:v>1.11129E-2</c:v>
                </c:pt>
                <c:pt idx="41">
                  <c:v>1.10379E-2</c:v>
                </c:pt>
                <c:pt idx="42">
                  <c:v>1.0962899999999999E-2</c:v>
                </c:pt>
                <c:pt idx="43">
                  <c:v>1.0887899999999999E-2</c:v>
                </c:pt>
                <c:pt idx="44">
                  <c:v>1.08129E-2</c:v>
                </c:pt>
                <c:pt idx="45">
                  <c:v>1.07379E-2</c:v>
                </c:pt>
                <c:pt idx="46">
                  <c:v>1.0662899999999999E-2</c:v>
                </c:pt>
                <c:pt idx="47">
                  <c:v>1.0587900000000001E-2</c:v>
                </c:pt>
                <c:pt idx="48">
                  <c:v>1.05129E-2</c:v>
                </c:pt>
                <c:pt idx="49">
                  <c:v>1.04379E-2</c:v>
                </c:pt>
                <c:pt idx="50">
                  <c:v>1.03629E-2</c:v>
                </c:pt>
                <c:pt idx="51">
                  <c:v>1.0287899999999999E-2</c:v>
                </c:pt>
                <c:pt idx="52">
                  <c:v>1.02129E-2</c:v>
                </c:pt>
                <c:pt idx="53">
                  <c:v>1.01379E-2</c:v>
                </c:pt>
                <c:pt idx="54">
                  <c:v>1.00629E-2</c:v>
                </c:pt>
                <c:pt idx="55">
                  <c:v>9.9879000000000009E-3</c:v>
                </c:pt>
                <c:pt idx="56">
                  <c:v>9.9128999999999988E-3</c:v>
                </c:pt>
                <c:pt idx="57">
                  <c:v>9.8379000000000001E-3</c:v>
                </c:pt>
                <c:pt idx="58">
                  <c:v>9.7628999999999997E-3</c:v>
                </c:pt>
                <c:pt idx="59">
                  <c:v>9.6878999999999993E-3</c:v>
                </c:pt>
                <c:pt idx="60">
                  <c:v>9.6129000000000006E-3</c:v>
                </c:pt>
                <c:pt idx="61">
                  <c:v>9.5379000000000002E-3</c:v>
                </c:pt>
                <c:pt idx="62">
                  <c:v>9.4628999999999998E-3</c:v>
                </c:pt>
                <c:pt idx="63">
                  <c:v>9.3879000000000011E-3</c:v>
                </c:pt>
                <c:pt idx="64">
                  <c:v>9.312899999999999E-3</c:v>
                </c:pt>
                <c:pt idx="65">
                  <c:v>9.2379000000000003E-3</c:v>
                </c:pt>
                <c:pt idx="66">
                  <c:v>9.1628999999999999E-3</c:v>
                </c:pt>
                <c:pt idx="67">
                  <c:v>9.0878999999999995E-3</c:v>
                </c:pt>
                <c:pt idx="68">
                  <c:v>9.0129000000000008E-3</c:v>
                </c:pt>
                <c:pt idx="69">
                  <c:v>8.9379000000000004E-3</c:v>
                </c:pt>
                <c:pt idx="70">
                  <c:v>8.8628999999999999E-3</c:v>
                </c:pt>
                <c:pt idx="71">
                  <c:v>8.7879000000000013E-3</c:v>
                </c:pt>
                <c:pt idx="72">
                  <c:v>8.7128999999999991E-3</c:v>
                </c:pt>
                <c:pt idx="73">
                  <c:v>8.6379000000000004E-3</c:v>
                </c:pt>
                <c:pt idx="74">
                  <c:v>8.5629E-3</c:v>
                </c:pt>
                <c:pt idx="75">
                  <c:v>8.4878999999999996E-3</c:v>
                </c:pt>
                <c:pt idx="76">
                  <c:v>8.4129000000000009E-3</c:v>
                </c:pt>
                <c:pt idx="77">
                  <c:v>8.3378999999999988E-3</c:v>
                </c:pt>
                <c:pt idx="78">
                  <c:v>8.2629000000000001E-3</c:v>
                </c:pt>
                <c:pt idx="79">
                  <c:v>8.1878999999999997E-3</c:v>
                </c:pt>
                <c:pt idx="80">
                  <c:v>8.1128999999999993E-3</c:v>
                </c:pt>
                <c:pt idx="81">
                  <c:v>8.0379000000000006E-3</c:v>
                </c:pt>
                <c:pt idx="82">
                  <c:v>7.9629000000000002E-3</c:v>
                </c:pt>
                <c:pt idx="83">
                  <c:v>7.8878999999999998E-3</c:v>
                </c:pt>
                <c:pt idx="84">
                  <c:v>7.8129000000000011E-3</c:v>
                </c:pt>
                <c:pt idx="85">
                  <c:v>7.7378999999999998E-3</c:v>
                </c:pt>
                <c:pt idx="86">
                  <c:v>7.6629000000000003E-3</c:v>
                </c:pt>
                <c:pt idx="87">
                  <c:v>7.5878999999999999E-3</c:v>
                </c:pt>
                <c:pt idx="88">
                  <c:v>7.5129000000000003E-3</c:v>
                </c:pt>
                <c:pt idx="89">
                  <c:v>7.4378999999999999E-3</c:v>
                </c:pt>
                <c:pt idx="90">
                  <c:v>7.3629000000000003E-3</c:v>
                </c:pt>
                <c:pt idx="91">
                  <c:v>7.2878999999999999E-3</c:v>
                </c:pt>
                <c:pt idx="92">
                  <c:v>7.2129000000000004E-3</c:v>
                </c:pt>
                <c:pt idx="93">
                  <c:v>7.1379E-3</c:v>
                </c:pt>
                <c:pt idx="94">
                  <c:v>7.0629000000000004E-3</c:v>
                </c:pt>
                <c:pt idx="95">
                  <c:v>6.9879E-3</c:v>
                </c:pt>
                <c:pt idx="96">
                  <c:v>6.9129000000000005E-3</c:v>
                </c:pt>
                <c:pt idx="97">
                  <c:v>6.8379000000000001E-3</c:v>
                </c:pt>
                <c:pt idx="98">
                  <c:v>6.7629000000000005E-3</c:v>
                </c:pt>
                <c:pt idx="99">
                  <c:v>6.6879000000000001E-3</c:v>
                </c:pt>
                <c:pt idx="100">
                  <c:v>6.6129000000000005E-3</c:v>
                </c:pt>
                <c:pt idx="101">
                  <c:v>6.5379000000000001E-3</c:v>
                </c:pt>
                <c:pt idx="102">
                  <c:v>6.4629000000000006E-3</c:v>
                </c:pt>
                <c:pt idx="103">
                  <c:v>6.3879000000000002E-3</c:v>
                </c:pt>
                <c:pt idx="104">
                  <c:v>6.3128999999999998E-3</c:v>
                </c:pt>
                <c:pt idx="105">
                  <c:v>6.2379000000000002E-3</c:v>
                </c:pt>
                <c:pt idx="106">
                  <c:v>6.1628999999999998E-3</c:v>
                </c:pt>
                <c:pt idx="107">
                  <c:v>6.0879000000000003E-3</c:v>
                </c:pt>
                <c:pt idx="108">
                  <c:v>6.0128999999999998E-3</c:v>
                </c:pt>
                <c:pt idx="109">
                  <c:v>5.9379000000000003E-3</c:v>
                </c:pt>
                <c:pt idx="110">
                  <c:v>5.8628999999999999E-3</c:v>
                </c:pt>
                <c:pt idx="111">
                  <c:v>5.7879000000000003E-3</c:v>
                </c:pt>
                <c:pt idx="112">
                  <c:v>5.7128999999999999E-3</c:v>
                </c:pt>
                <c:pt idx="113">
                  <c:v>5.6378999999999995E-3</c:v>
                </c:pt>
                <c:pt idx="114">
                  <c:v>5.5629000000000008E-3</c:v>
                </c:pt>
                <c:pt idx="115">
                  <c:v>5.4879000000000004E-3</c:v>
                </c:pt>
                <c:pt idx="116">
                  <c:v>5.4129E-3</c:v>
                </c:pt>
                <c:pt idx="117">
                  <c:v>5.3378999999999996E-3</c:v>
                </c:pt>
                <c:pt idx="118">
                  <c:v>5.2629000000000009E-3</c:v>
                </c:pt>
                <c:pt idx="119">
                  <c:v>5.1879000000000005E-3</c:v>
                </c:pt>
                <c:pt idx="120">
                  <c:v>5.1129000000000001E-3</c:v>
                </c:pt>
                <c:pt idx="121">
                  <c:v>5.0378999999999997E-3</c:v>
                </c:pt>
                <c:pt idx="122">
                  <c:v>4.962900000000001E-3</c:v>
                </c:pt>
                <c:pt idx="123">
                  <c:v>4.8879000000000006E-3</c:v>
                </c:pt>
                <c:pt idx="124">
                  <c:v>4.8129000000000002E-3</c:v>
                </c:pt>
                <c:pt idx="125">
                  <c:v>4.7378999999999998E-3</c:v>
                </c:pt>
                <c:pt idx="126">
                  <c:v>4.6629000000000011E-3</c:v>
                </c:pt>
                <c:pt idx="127">
                  <c:v>4.5879000000000007E-3</c:v>
                </c:pt>
                <c:pt idx="128">
                  <c:v>4.5129000000000002E-3</c:v>
                </c:pt>
                <c:pt idx="129">
                  <c:v>4.4378999999999998E-3</c:v>
                </c:pt>
                <c:pt idx="130">
                  <c:v>4.3629000000000012E-3</c:v>
                </c:pt>
                <c:pt idx="131">
                  <c:v>4.2879000000000007E-3</c:v>
                </c:pt>
                <c:pt idx="132">
                  <c:v>4.2129000000000003E-3</c:v>
                </c:pt>
                <c:pt idx="133">
                  <c:v>4.1378999999999999E-3</c:v>
                </c:pt>
                <c:pt idx="134">
                  <c:v>4.0629000000000012E-3</c:v>
                </c:pt>
                <c:pt idx="135">
                  <c:v>3.9879000000000008E-3</c:v>
                </c:pt>
                <c:pt idx="136">
                  <c:v>3.9129000000000004E-3</c:v>
                </c:pt>
                <c:pt idx="137">
                  <c:v>3.8379E-3</c:v>
                </c:pt>
                <c:pt idx="138">
                  <c:v>3.7628999999999996E-3</c:v>
                </c:pt>
                <c:pt idx="139">
                  <c:v>3.6879000000000009E-3</c:v>
                </c:pt>
                <c:pt idx="140">
                  <c:v>3.6129000000000005E-3</c:v>
                </c:pt>
                <c:pt idx="141">
                  <c:v>3.5379000000000001E-3</c:v>
                </c:pt>
                <c:pt idx="142">
                  <c:v>3.4628999999999997E-3</c:v>
                </c:pt>
                <c:pt idx="143">
                  <c:v>3.387900000000001E-3</c:v>
                </c:pt>
                <c:pt idx="144">
                  <c:v>3.3129000000000006E-3</c:v>
                </c:pt>
                <c:pt idx="145">
                  <c:v>3.2379000000000002E-3</c:v>
                </c:pt>
                <c:pt idx="146">
                  <c:v>3.1628999999999997E-3</c:v>
                </c:pt>
                <c:pt idx="147">
                  <c:v>3.0879000000000011E-3</c:v>
                </c:pt>
                <c:pt idx="148">
                  <c:v>3.0129000000000006E-3</c:v>
                </c:pt>
                <c:pt idx="149">
                  <c:v>2.9379000000000002E-3</c:v>
                </c:pt>
                <c:pt idx="150">
                  <c:v>2.8628999999999998E-3</c:v>
                </c:pt>
                <c:pt idx="151">
                  <c:v>2.7879000000000011E-3</c:v>
                </c:pt>
                <c:pt idx="152">
                  <c:v>2.7129000000000007E-3</c:v>
                </c:pt>
                <c:pt idx="153">
                  <c:v>2.6379000000000003E-3</c:v>
                </c:pt>
                <c:pt idx="154">
                  <c:v>2.5628999999999999E-3</c:v>
                </c:pt>
                <c:pt idx="155">
                  <c:v>2.4879000000000012E-3</c:v>
                </c:pt>
                <c:pt idx="156">
                  <c:v>2.4129000000000008E-3</c:v>
                </c:pt>
                <c:pt idx="157">
                  <c:v>2.3379000000000004E-3</c:v>
                </c:pt>
                <c:pt idx="158">
                  <c:v>2.2629E-3</c:v>
                </c:pt>
                <c:pt idx="159">
                  <c:v>2.1879000000000013E-3</c:v>
                </c:pt>
                <c:pt idx="160">
                  <c:v>2.1129000000000009E-3</c:v>
                </c:pt>
                <c:pt idx="161">
                  <c:v>2.0379000000000005E-3</c:v>
                </c:pt>
                <c:pt idx="162">
                  <c:v>1.9629000000000001E-3</c:v>
                </c:pt>
                <c:pt idx="163">
                  <c:v>1.8879000000000014E-3</c:v>
                </c:pt>
                <c:pt idx="164">
                  <c:v>1.812900000000001E-3</c:v>
                </c:pt>
                <c:pt idx="165">
                  <c:v>1.7379000000000006E-3</c:v>
                </c:pt>
                <c:pt idx="166">
                  <c:v>1.6629000000000001E-3</c:v>
                </c:pt>
                <c:pt idx="167">
                  <c:v>1.5879000000000015E-3</c:v>
                </c:pt>
                <c:pt idx="168">
                  <c:v>1.512900000000001E-3</c:v>
                </c:pt>
                <c:pt idx="169">
                  <c:v>1.4379000000000006E-3</c:v>
                </c:pt>
                <c:pt idx="170">
                  <c:v>1.3629000000000002E-3</c:v>
                </c:pt>
                <c:pt idx="171">
                  <c:v>1.2878999999999998E-3</c:v>
                </c:pt>
                <c:pt idx="172">
                  <c:v>1.2129000000000011E-3</c:v>
                </c:pt>
                <c:pt idx="173">
                  <c:v>1.1379000000000007E-3</c:v>
                </c:pt>
                <c:pt idx="174">
                  <c:v>1.0629000000000003E-3</c:v>
                </c:pt>
                <c:pt idx="175">
                  <c:v>9.8789999999999989E-4</c:v>
                </c:pt>
                <c:pt idx="176">
                  <c:v>9.1290000000000121E-4</c:v>
                </c:pt>
                <c:pt idx="177">
                  <c:v>8.379000000000008E-4</c:v>
                </c:pt>
                <c:pt idx="178">
                  <c:v>7.6290000000000038E-4</c:v>
                </c:pt>
                <c:pt idx="179">
                  <c:v>6.8789999999999997E-4</c:v>
                </c:pt>
                <c:pt idx="180">
                  <c:v>6.1290000000000129E-4</c:v>
                </c:pt>
                <c:pt idx="181">
                  <c:v>5.3790000000000088E-4</c:v>
                </c:pt>
                <c:pt idx="182">
                  <c:v>4.6290000000000046E-4</c:v>
                </c:pt>
                <c:pt idx="183">
                  <c:v>3.8790000000000005E-4</c:v>
                </c:pt>
                <c:pt idx="184">
                  <c:v>3.1290000000000137E-4</c:v>
                </c:pt>
                <c:pt idx="185">
                  <c:v>2.3790000000000096E-4</c:v>
                </c:pt>
                <c:pt idx="186">
                  <c:v>1.6290000000000054E-4</c:v>
                </c:pt>
                <c:pt idx="187">
                  <c:v>8.7900000000000131E-5</c:v>
                </c:pt>
                <c:pt idx="188">
                  <c:v>1.2900000000001452E-5</c:v>
                </c:pt>
                <c:pt idx="189">
                  <c:v>-6.2099999999998962E-5</c:v>
                </c:pt>
                <c:pt idx="190">
                  <c:v>-1.3709999999999938E-4</c:v>
                </c:pt>
                <c:pt idx="191">
                  <c:v>-2.1209999999999979E-4</c:v>
                </c:pt>
                <c:pt idx="192">
                  <c:v>-2.8709999999999847E-4</c:v>
                </c:pt>
                <c:pt idx="193">
                  <c:v>-3.6209999999999888E-4</c:v>
                </c:pt>
                <c:pt idx="194">
                  <c:v>-4.3709999999999929E-4</c:v>
                </c:pt>
                <c:pt idx="195">
                  <c:v>-5.1209999999999971E-4</c:v>
                </c:pt>
                <c:pt idx="196">
                  <c:v>-5.8709999999999839E-4</c:v>
                </c:pt>
                <c:pt idx="197">
                  <c:v>-6.620999999999988E-4</c:v>
                </c:pt>
                <c:pt idx="198">
                  <c:v>-7.3709999999999921E-4</c:v>
                </c:pt>
                <c:pt idx="199">
                  <c:v>-8.1209999999999963E-4</c:v>
                </c:pt>
                <c:pt idx="200">
                  <c:v>-8.8710000000000004E-4</c:v>
                </c:pt>
                <c:pt idx="201">
                  <c:v>-9.6209999999999872E-4</c:v>
                </c:pt>
                <c:pt idx="202">
                  <c:v>-1.0370999999999991E-3</c:v>
                </c:pt>
                <c:pt idx="203">
                  <c:v>-1.1120999999999995E-3</c:v>
                </c:pt>
                <c:pt idx="204">
                  <c:v>-1.1871E-3</c:v>
                </c:pt>
                <c:pt idx="205">
                  <c:v>-1.2620999999999986E-3</c:v>
                </c:pt>
                <c:pt idx="206">
                  <c:v>-1.3370999999999991E-3</c:v>
                </c:pt>
                <c:pt idx="207">
                  <c:v>-1.4120999999999995E-3</c:v>
                </c:pt>
                <c:pt idx="208">
                  <c:v>-1.4870999999999999E-3</c:v>
                </c:pt>
                <c:pt idx="209">
                  <c:v>-1.5620999999999986E-3</c:v>
                </c:pt>
                <c:pt idx="210">
                  <c:v>-1.637099999999999E-3</c:v>
                </c:pt>
                <c:pt idx="211">
                  <c:v>-1.7120999999999994E-3</c:v>
                </c:pt>
                <c:pt idx="212">
                  <c:v>-1.7870999999999998E-3</c:v>
                </c:pt>
                <c:pt idx="213">
                  <c:v>-1.8620999999999985E-3</c:v>
                </c:pt>
                <c:pt idx="214">
                  <c:v>-1.9370999999999989E-3</c:v>
                </c:pt>
                <c:pt idx="215">
                  <c:v>-2.0120999999999993E-3</c:v>
                </c:pt>
                <c:pt idx="216">
                  <c:v>-2.0870999999999997E-3</c:v>
                </c:pt>
                <c:pt idx="217">
                  <c:v>-2.1620999999999984E-3</c:v>
                </c:pt>
                <c:pt idx="218">
                  <c:v>-2.2371000000000005E-3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23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20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/</a:t>
                </a:r>
                <a:r>
                  <a:rPr lang="zh-CN" altLang="en-US" sz="105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8.6491739552964023E-3"/>
              <c:y val="0.318587013311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1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规模弹性</a:t>
                </a:r>
                <a:endParaRPr lang="en-US" altLang="zh-CN" sz="105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</a:endParaRPr>
              </a:p>
            </c:rich>
          </c:tx>
          <c:layout>
            <c:manualLayout>
              <c:xMode val="edge"/>
              <c:yMode val="edge"/>
              <c:x val="0.96119893263913325"/>
              <c:y val="0.348836620502822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7099702495819999"/>
          <c:y val="0.69453376205787787"/>
          <c:w val="0.33996633337605986"/>
          <c:h val="7.5064266484374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Sheet2!$BZ$17</c:f>
              <c:strCache>
                <c:ptCount val="1"/>
                <c:pt idx="0">
                  <c:v>所有规模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Sheet2!$BZ$18:$BZ$23</c:f>
              <c:numCache>
                <c:formatCode>0.0%</c:formatCode>
                <c:ptCount val="6"/>
                <c:pt idx="0">
                  <c:v>4.4662471400906303E-2</c:v>
                </c:pt>
                <c:pt idx="1">
                  <c:v>4.7847806756473529E-2</c:v>
                </c:pt>
                <c:pt idx="2">
                  <c:v>4.6220835070494834E-2</c:v>
                </c:pt>
                <c:pt idx="3">
                  <c:v>4.4147319366138429E-2</c:v>
                </c:pt>
                <c:pt idx="4">
                  <c:v>4.321602157927952E-2</c:v>
                </c:pt>
                <c:pt idx="5">
                  <c:v>4.0231293091809395E-2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46-4EC6-B777-593E06101CA3}"/>
            </c:ext>
          </c:extLst>
        </c:ser>
        <c:ser>
          <c:idx val="1"/>
          <c:order val="1"/>
          <c:tx>
            <c:strRef>
              <c:f>Sheet2!$CA$17</c:f>
              <c:strCache>
                <c:ptCount val="1"/>
                <c:pt idx="0">
                  <c:v>小规模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Sheet2!$CA$18:$CA$23</c:f>
              <c:numCache>
                <c:formatCode>0.0%</c:formatCode>
                <c:ptCount val="6"/>
                <c:pt idx="0">
                  <c:v>5.0686735362873089E-2</c:v>
                </c:pt>
                <c:pt idx="1">
                  <c:v>5.3094880710656198E-2</c:v>
                </c:pt>
                <c:pt idx="2">
                  <c:v>5.1765733053079452E-2</c:v>
                </c:pt>
                <c:pt idx="3">
                  <c:v>5.008210828321448E-2</c:v>
                </c:pt>
                <c:pt idx="4">
                  <c:v>4.9552038409762592E-2</c:v>
                </c:pt>
                <c:pt idx="5">
                  <c:v>4.7458408599967694E-2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46-4EC6-B777-593E06101CA3}"/>
            </c:ext>
          </c:extLst>
        </c:ser>
        <c:ser>
          <c:idx val="2"/>
          <c:order val="2"/>
          <c:tx>
            <c:strRef>
              <c:f>Sheet2!$CB$17</c:f>
              <c:strCache>
                <c:ptCount val="1"/>
                <c:pt idx="0">
                  <c:v>中等规模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Sheet2!$CB$18:$CB$23</c:f>
              <c:numCache>
                <c:formatCode>0.0%</c:formatCode>
                <c:ptCount val="6"/>
                <c:pt idx="0">
                  <c:v>2.9414673169313746E-2</c:v>
                </c:pt>
                <c:pt idx="1">
                  <c:v>3.1130075901183801E-2</c:v>
                </c:pt>
                <c:pt idx="2">
                  <c:v>3.0602245535374342E-2</c:v>
                </c:pt>
                <c:pt idx="3">
                  <c:v>2.9471699928890829E-2</c:v>
                </c:pt>
                <c:pt idx="4">
                  <c:v>2.8670354477619134E-2</c:v>
                </c:pt>
                <c:pt idx="5">
                  <c:v>2.655682579974912E-2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46-4EC6-B777-593E06101CA3}"/>
            </c:ext>
          </c:extLst>
        </c:ser>
        <c:ser>
          <c:idx val="3"/>
          <c:order val="3"/>
          <c:tx>
            <c:strRef>
              <c:f>Sheet2!$CC$17</c:f>
              <c:strCache>
                <c:ptCount val="1"/>
                <c:pt idx="0">
                  <c:v>大规模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Sheet2!$BY$18:$BY$23</c:f>
              <c:strCache>
                <c:ptCount val="6"/>
                <c:pt idx="0">
                  <c:v>0000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xVal>
          <c:yVal>
            <c:numRef>
              <c:f>Sheet2!$CC$18:$CC$23</c:f>
              <c:numCache>
                <c:formatCode>0.0%</c:formatCode>
                <c:ptCount val="6"/>
                <c:pt idx="0">
                  <c:v>3.8495367400934177E-3</c:v>
                </c:pt>
                <c:pt idx="1">
                  <c:v>9.4695875964380116E-3</c:v>
                </c:pt>
                <c:pt idx="2">
                  <c:v>6.0473417936312418E-3</c:v>
                </c:pt>
                <c:pt idx="3">
                  <c:v>-4.6435423389156461E-3</c:v>
                </c:pt>
                <c:pt idx="4">
                  <c:v>8.3025267040780226E-3</c:v>
                </c:pt>
                <c:pt idx="5">
                  <c:v>1.3417561119582061E-3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46-4EC6-B777-593E0610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28760"/>
        <c:axId val="349123512"/>
      </c:scatterChart>
      <c:valAx>
        <c:axId val="34912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3512"/>
        <c:crosses val="autoZero"/>
        <c:crossBetween val="midCat"/>
      </c:valAx>
      <c:valAx>
        <c:axId val="3491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12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一熟玉米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Sheet4!$E$8:$E$200</c:f>
              <c:numCache>
                <c:formatCode>General</c:formatCode>
                <c:ptCount val="1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</c:numCache>
            </c:numRef>
          </c:xVal>
          <c:yVal>
            <c:numRef>
              <c:f>Sheet4!$F$8:$F$200</c:f>
              <c:numCache>
                <c:formatCode>General</c:formatCode>
                <c:ptCount val="193"/>
                <c:pt idx="0">
                  <c:v>1</c:v>
                </c:pt>
                <c:pt idx="1">
                  <c:v>1.1879161416818029</c:v>
                </c:pt>
                <c:pt idx="2">
                  <c:v>1.2940622193079729</c:v>
                </c:pt>
                <c:pt idx="3">
                  <c:v>1.365786504305802</c:v>
                </c:pt>
                <c:pt idx="4">
                  <c:v>1.4186379750129481</c:v>
                </c:pt>
                <c:pt idx="5">
                  <c:v>1.4596620083370386</c:v>
                </c:pt>
                <c:pt idx="6">
                  <c:v>1.4926369279020413</c:v>
                </c:pt>
                <c:pt idx="7">
                  <c:v>1.5198163072746074</c:v>
                </c:pt>
                <c:pt idx="8">
                  <c:v>1.542647392249443</c:v>
                </c:pt>
                <c:pt idx="9">
                  <c:v>1.5621117777836662</c:v>
                </c:pt>
                <c:pt idx="10">
                  <c:v>1.5789038730763747</c:v>
                </c:pt>
                <c:pt idx="11">
                  <c:v>1.5935316757319333</c:v>
                </c:pt>
                <c:pt idx="12">
                  <c:v>1.6063771213299942</c:v>
                </c:pt>
                <c:pt idx="13">
                  <c:v>1.6177339789740943</c:v>
                </c:pt>
                <c:pt idx="14">
                  <c:v>1.6278325961611431</c:v>
                </c:pt>
                <c:pt idx="15">
                  <c:v>1.636856596059616</c:v>
                </c:pt>
                <c:pt idx="16">
                  <c:v>1.6449544643424168</c:v>
                </c:pt>
                <c:pt idx="17">
                  <c:v>1.6522477863477369</c:v>
                </c:pt>
                <c:pt idx="18">
                  <c:v>1.6588372276618504</c:v>
                </c:pt>
                <c:pt idx="19">
                  <c:v>1.6648069576228752</c:v>
                </c:pt>
                <c:pt idx="20">
                  <c:v>1.6702279754404803</c:v>
                </c:pt>
                <c:pt idx="21">
                  <c:v>1.6751606482243775</c:v>
                </c:pt>
                <c:pt idx="22">
                  <c:v>1.6796566734290643</c:v>
                </c:pt>
                <c:pt idx="23">
                  <c:v>1.6837606144947688</c:v>
                </c:pt>
                <c:pt idx="24">
                  <c:v>1.6875111156299751</c:v>
                </c:pt>
                <c:pt idx="25">
                  <c:v>1.6909418723483562</c:v>
                </c:pt>
                <c:pt idx="26">
                  <c:v>1.6940824139437169</c:v>
                </c:pt>
                <c:pt idx="27">
                  <c:v>1.6969587396369508</c:v>
                </c:pt>
                <c:pt idx="28">
                  <c:v>1.6995938397631976</c:v>
                </c:pt>
                <c:pt idx="29">
                  <c:v>1.7020081258338422</c:v>
                </c:pt>
                <c:pt idx="30">
                  <c:v>1.7042197877667329</c:v>
                </c:pt>
                <c:pt idx="31">
                  <c:v>1.7062450924565489</c:v>
                </c:pt>
                <c:pt idx="32">
                  <c:v>1.708098634760058</c:v>
                </c:pt>
                <c:pt idx="33">
                  <c:v>1.7097935496209951</c:v>
                </c:pt>
                <c:pt idx="34">
                  <c:v>1.711341692260171</c:v>
                </c:pt>
                <c:pt idx="35">
                  <c:v>1.7127537919674214</c:v>
                </c:pt>
                <c:pt idx="36">
                  <c:v>1.714039583951142</c:v>
                </c:pt>
                <c:pt idx="37">
                  <c:v>1.7152079228538626</c:v>
                </c:pt>
                <c:pt idx="38">
                  <c:v>1.7162668808734303</c:v>
                </c:pt>
                <c:pt idx="39">
                  <c:v>1.7172238328978746</c:v>
                </c:pt>
                <c:pt idx="40">
                  <c:v>1.7180855306370766</c:v>
                </c:pt>
                <c:pt idx="41">
                  <c:v>1.7188581673925531</c:v>
                </c:pt>
                <c:pt idx="42">
                  <c:v>1.7195474348302617</c:v>
                </c:pt>
                <c:pt idx="43">
                  <c:v>1.720158572896572</c:v>
                </c:pt>
                <c:pt idx="44">
                  <c:v>1.7206964138338874</c:v>
                </c:pt>
                <c:pt idx="45">
                  <c:v>1.7211654211016283</c:v>
                </c:pt>
                <c:pt idx="46">
                  <c:v>1.7215697238838958</c:v>
                </c:pt>
                <c:pt idx="47">
                  <c:v>1.721913147762109</c:v>
                </c:pt>
                <c:pt idx="48">
                  <c:v>1.7221992420452092</c:v>
                </c:pt>
                <c:pt idx="49">
                  <c:v>1.7224313041784285</c:v>
                </c:pt>
                <c:pt idx="50">
                  <c:v>1.7226124015916318</c:v>
                </c:pt>
                <c:pt idx="51">
                  <c:v>1.7227453912977426</c:v>
                </c:pt>
                <c:pt idx="52">
                  <c:v>1.7228329375091365</c:v>
                </c:pt>
                <c:pt idx="53">
                  <c:v>1.7228775275037755</c:v>
                </c:pt>
                <c:pt idx="54">
                  <c:v>1.7228814859421651</c:v>
                </c:pt>
                <c:pt idx="55">
                  <c:v>1.7228469878100505</c:v>
                </c:pt>
                <c:pt idx="56">
                  <c:v>1.7227760701394006</c:v>
                </c:pt>
                <c:pt idx="57">
                  <c:v>1.7226706426410399</c:v>
                </c:pt>
                <c:pt idx="58">
                  <c:v>1.7225324973657989</c:v>
                </c:pt>
                <c:pt idx="59">
                  <c:v>1.7223633174968327</c:v>
                </c:pt>
                <c:pt idx="60">
                  <c:v>1.7221646853634642</c:v>
                </c:pt>
                <c:pt idx="61">
                  <c:v>1.7219380897562573</c:v>
                </c:pt>
                <c:pt idx="62">
                  <c:v>1.7216849326137846</c:v>
                </c:pt>
                <c:pt idx="63">
                  <c:v>1.7214065351434817</c:v>
                </c:pt>
                <c:pt idx="64">
                  <c:v>1.7211041434319785</c:v>
                </c:pt>
                <c:pt idx="65">
                  <c:v>1.7207789335941353</c:v>
                </c:pt>
                <c:pt idx="66">
                  <c:v>1.7204320165046332</c:v>
                </c:pt>
                <c:pt idx="67">
                  <c:v>1.7200644421512539</c:v>
                </c:pt>
                <c:pt idx="68">
                  <c:v>1.7196772036448027</c:v>
                </c:pt>
                <c:pt idx="69">
                  <c:v>1.7192712409169886</c:v>
                </c:pt>
                <c:pt idx="70">
                  <c:v>1.7188474441343224</c:v>
                </c:pt>
                <c:pt idx="71">
                  <c:v>1.7184066568532366</c:v>
                </c:pt>
                <c:pt idx="72">
                  <c:v>1.7179496789390993</c:v>
                </c:pt>
                <c:pt idx="73">
                  <c:v>1.7174772692695308</c:v>
                </c:pt>
                <c:pt idx="74">
                  <c:v>1.716990148240445</c:v>
                </c:pt>
                <c:pt idx="75">
                  <c:v>1.7164890000914401</c:v>
                </c:pt>
                <c:pt idx="76">
                  <c:v>1.715974475065585</c:v>
                </c:pt>
                <c:pt idx="77">
                  <c:v>1.7154471914172162</c:v>
                </c:pt>
                <c:pt idx="78">
                  <c:v>1.7149077372801078</c:v>
                </c:pt>
                <c:pt idx="79">
                  <c:v>1.7143566724072108</c:v>
                </c:pt>
                <c:pt idx="80">
                  <c:v>1.7137945297921682</c:v>
                </c:pt>
                <c:pt idx="81">
                  <c:v>1.7132218171818727</c:v>
                </c:pt>
                <c:pt idx="82">
                  <c:v>1.712639018488519</c:v>
                </c:pt>
                <c:pt idx="83">
                  <c:v>1.7120465951088513</c:v>
                </c:pt>
                <c:pt idx="84">
                  <c:v>1.7114449871576582</c:v>
                </c:pt>
                <c:pt idx="85">
                  <c:v>1.7108346146219264</c:v>
                </c:pt>
                <c:pt idx="86">
                  <c:v>1.7102158784415535</c:v>
                </c:pt>
                <c:pt idx="87">
                  <c:v>1.7095891615220018</c:v>
                </c:pt>
                <c:pt idx="88">
                  <c:v>1.708954829683839</c:v>
                </c:pt>
                <c:pt idx="89">
                  <c:v>1.7083132325536976</c:v>
                </c:pt>
                <c:pt idx="90">
                  <c:v>1.7076647044008191</c:v>
                </c:pt>
                <c:pt idx="91">
                  <c:v>1.7070095649230141</c:v>
                </c:pt>
                <c:pt idx="92">
                  <c:v>1.7063481199855628</c:v>
                </c:pt>
                <c:pt idx="93">
                  <c:v>1.7056806623162972</c:v>
                </c:pt>
                <c:pt idx="94">
                  <c:v>1.7050074721598647</c:v>
                </c:pt>
                <c:pt idx="95">
                  <c:v>1.7043288178939291</c:v>
                </c:pt>
                <c:pt idx="96">
                  <c:v>1.7036449566098562</c:v>
                </c:pt>
                <c:pt idx="97">
                  <c:v>1.7029561346602458</c:v>
                </c:pt>
                <c:pt idx="98">
                  <c:v>1.7022625881754858</c:v>
                </c:pt>
                <c:pt idx="99">
                  <c:v>1.7015645435513405</c:v>
                </c:pt>
                <c:pt idx="100">
                  <c:v>1.7008622179094486</c:v>
                </c:pt>
                <c:pt idx="101">
                  <c:v>1.7001558195324606</c:v>
                </c:pt>
                <c:pt idx="102">
                  <c:v>1.6994455482754123</c:v>
                </c:pt>
                <c:pt idx="103">
                  <c:v>1.6987315959548417</c:v>
                </c:pt>
                <c:pt idx="104">
                  <c:v>1.6980141467170187</c:v>
                </c:pt>
                <c:pt idx="105">
                  <c:v>1.6972933773865859</c:v>
                </c:pt>
                <c:pt idx="106">
                  <c:v>1.6965694577968009</c:v>
                </c:pt>
                <c:pt idx="107">
                  <c:v>1.6958425511024988</c:v>
                </c:pt>
                <c:pt idx="108">
                  <c:v>1.6951128140768137</c:v>
                </c:pt>
                <c:pt idx="109">
                  <c:v>1.6943803973926219</c:v>
                </c:pt>
                <c:pt idx="110">
                  <c:v>1.6936454458896146</c:v>
                </c:pt>
                <c:pt idx="111">
                  <c:v>1.6929080988278398</c:v>
                </c:pt>
                <c:pt idx="112">
                  <c:v>1.6921684901284988</c:v>
                </c:pt>
                <c:pt idx="113">
                  <c:v>1.6914267486027359</c:v>
                </c:pt>
                <c:pt idx="114">
                  <c:v>1.6906829981691001</c:v>
                </c:pt>
                <c:pt idx="115">
                  <c:v>1.6899373580603303</c:v>
                </c:pt>
                <c:pt idx="116">
                  <c:v>1.6891899430200592</c:v>
                </c:pt>
                <c:pt idx="117">
                  <c:v>1.688440863489999</c:v>
                </c:pt>
                <c:pt idx="118">
                  <c:v>1.6876902257881401</c:v>
                </c:pt>
                <c:pt idx="119">
                  <c:v>1.686938132278452</c:v>
                </c:pt>
                <c:pt idx="120">
                  <c:v>1.6861846815325532</c:v>
                </c:pt>
                <c:pt idx="121">
                  <c:v>1.6854299684837841</c:v>
                </c:pt>
                <c:pt idx="122">
                  <c:v>1.6846740845740917</c:v>
                </c:pt>
                <c:pt idx="123">
                  <c:v>1.6839171178941088</c:v>
                </c:pt>
                <c:pt idx="124">
                  <c:v>1.6831591533167876</c:v>
                </c:pt>
                <c:pt idx="125">
                  <c:v>1.6824002726249294</c:v>
                </c:pt>
                <c:pt idx="126">
                  <c:v>1.6816405546329267</c:v>
                </c:pt>
                <c:pt idx="127">
                  <c:v>1.6808800753030151</c:v>
                </c:pt>
                <c:pt idx="128">
                  <c:v>1.6801189078563263</c:v>
                </c:pt>
                <c:pt idx="129">
                  <c:v>1.6793571228789967</c:v>
                </c:pt>
                <c:pt idx="130">
                  <c:v>1.6785947884235914</c:v>
                </c:pt>
                <c:pt idx="131">
                  <c:v>1.6778319701060727</c:v>
                </c:pt>
                <c:pt idx="132">
                  <c:v>1.6770687311985442</c:v>
                </c:pt>
                <c:pt idx="133">
                  <c:v>1.6763051327179732</c:v>
                </c:pt>
                <c:pt idx="134">
                  <c:v>1.675541233511092</c:v>
                </c:pt>
                <c:pt idx="135">
                  <c:v>1.674777090335668</c:v>
                </c:pt>
                <c:pt idx="136">
                  <c:v>1.6740127579383173</c:v>
                </c:pt>
                <c:pt idx="137">
                  <c:v>1.6732482891290308</c:v>
                </c:pt>
                <c:pt idx="138">
                  <c:v>1.672483734852565</c:v>
                </c:pt>
                <c:pt idx="139">
                  <c:v>1.6717191442568609</c:v>
                </c:pt>
                <c:pt idx="140">
                  <c:v>1.6709545647586128</c:v>
                </c:pt>
                <c:pt idx="141">
                  <c:v>1.670190042106142</c:v>
                </c:pt>
                <c:pt idx="142">
                  <c:v>1.6694256204396829</c:v>
                </c:pt>
                <c:pt idx="143">
                  <c:v>1.6686613423492189</c:v>
                </c:pt>
                <c:pt idx="144">
                  <c:v>1.6678972489299657</c:v>
                </c:pt>
                <c:pt idx="145">
                  <c:v>1.6671333798356263</c:v>
                </c:pt>
                <c:pt idx="146">
                  <c:v>1.6663697733295033</c:v>
                </c:pt>
                <c:pt idx="147">
                  <c:v>1.6656064663335823</c:v>
                </c:pt>
                <c:pt idx="148">
                  <c:v>1.6648434944756614</c:v>
                </c:pt>
                <c:pt idx="149">
                  <c:v>1.6640808921346304</c:v>
                </c:pt>
                <c:pt idx="150">
                  <c:v>1.6633186924839705</c:v>
                </c:pt>
                <c:pt idx="151">
                  <c:v>1.6625569275335588</c:v>
                </c:pt>
                <c:pt idx="152">
                  <c:v>1.6617956281698549</c:v>
                </c:pt>
                <c:pt idx="153">
                  <c:v>1.6610348241945307</c:v>
                </c:pt>
                <c:pt idx="154">
                  <c:v>1.6602745443616251</c:v>
                </c:pt>
                <c:pt idx="155">
                  <c:v>1.6595148164132749</c:v>
                </c:pt>
                <c:pt idx="156">
                  <c:v>1.6587556671140926</c:v>
                </c:pt>
                <c:pt idx="157">
                  <c:v>1.6579971222842442</c:v>
                </c:pt>
                <c:pt idx="158">
                  <c:v>1.657239206831282</c:v>
                </c:pt>
                <c:pt idx="159">
                  <c:v>1.6564819447807888</c:v>
                </c:pt>
                <c:pt idx="160">
                  <c:v>1.6557253593058827</c:v>
                </c:pt>
                <c:pt idx="161">
                  <c:v>1.6549694727556277</c:v>
                </c:pt>
                <c:pt idx="162">
                  <c:v>1.6542143066823958</c:v>
                </c:pt>
                <c:pt idx="163">
                  <c:v>1.6534598818682309</c:v>
                </c:pt>
                <c:pt idx="164">
                  <c:v>1.6527062183502459</c:v>
                </c:pt>
                <c:pt idx="165">
                  <c:v>1.651953335445099</c:v>
                </c:pt>
                <c:pt idx="166">
                  <c:v>1.6512012517725863</c:v>
                </c:pt>
                <c:pt idx="167">
                  <c:v>1.6504499852783845</c:v>
                </c:pt>
                <c:pt idx="168">
                  <c:v>1.6496995532559795</c:v>
                </c:pt>
                <c:pt idx="169">
                  <c:v>1.6489499723678143</c:v>
                </c:pt>
                <c:pt idx="170">
                  <c:v>1.6482012586656831</c:v>
                </c:pt>
                <c:pt idx="171">
                  <c:v>1.6474534276104105</c:v>
                </c:pt>
                <c:pt idx="172">
                  <c:v>1.6467064940908334</c:v>
                </c:pt>
                <c:pt idx="173">
                  <c:v>1.6459604724421233</c:v>
                </c:pt>
                <c:pt idx="174">
                  <c:v>1.6452153764634638</c:v>
                </c:pt>
                <c:pt idx="175">
                  <c:v>1.6444712194351225</c:v>
                </c:pt>
                <c:pt idx="176">
                  <c:v>1.6437280141349251</c:v>
                </c:pt>
                <c:pt idx="177">
                  <c:v>1.6429857728541686</c:v>
                </c:pt>
                <c:pt idx="178">
                  <c:v>1.6422445074129866</c:v>
                </c:pt>
                <c:pt idx="179">
                  <c:v>1.6415042291751905</c:v>
                </c:pt>
                <c:pt idx="180">
                  <c:v>1.6407649490626071</c:v>
                </c:pt>
                <c:pt idx="181">
                  <c:v>1.6400266775689318</c:v>
                </c:pt>
                <c:pt idx="182">
                  <c:v>1.6392894247731125</c:v>
                </c:pt>
                <c:pt idx="183">
                  <c:v>1.6385532003522865</c:v>
                </c:pt>
                <c:pt idx="184">
                  <c:v>1.6378180135942859</c:v>
                </c:pt>
                <c:pt idx="185">
                  <c:v>1.6370838734097222</c:v>
                </c:pt>
                <c:pt idx="186">
                  <c:v>1.6363507883436763</c:v>
                </c:pt>
                <c:pt idx="187">
                  <c:v>1.6356187665869977</c:v>
                </c:pt>
                <c:pt idx="188">
                  <c:v>1.6348878159872322</c:v>
                </c:pt>
                <c:pt idx="189">
                  <c:v>1.6341579440591942</c:v>
                </c:pt>
                <c:pt idx="190">
                  <c:v>1.6334291579951921</c:v>
                </c:pt>
                <c:pt idx="191">
                  <c:v>1.6327014646749194</c:v>
                </c:pt>
                <c:pt idx="192">
                  <c:v>1.6319748706750286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0-4B88-8A45-5BDCD523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585208"/>
        <c:axId val="517585536"/>
      </c:scatterChart>
      <c:valAx>
        <c:axId val="51758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17585536"/>
        <c:crosses val="autoZero"/>
        <c:crossBetween val="midCat"/>
      </c:valAx>
      <c:valAx>
        <c:axId val="51758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58520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572</xdr:row>
      <xdr:rowOff>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0694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419100</xdr:colOff>
      <xdr:row>0</xdr:row>
      <xdr:rowOff>0</xdr:rowOff>
    </xdr:from>
    <xdr:to>
      <xdr:col>24</xdr:col>
      <xdr:colOff>419100</xdr:colOff>
      <xdr:row>9</xdr:row>
      <xdr:rowOff>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905500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432000"/>
        </a:xfrm>
        <a:prstGeom prst="rect">
          <a:avLst/>
        </a:prstGeom>
        <a:noFill/>
      </xdr:spPr>
    </xdr:pic>
    <xdr:clientData/>
  </xdr:twoCellAnchor>
  <xdr:twoCellAnchor>
    <xdr:from>
      <xdr:col>15</xdr:col>
      <xdr:colOff>133350</xdr:colOff>
      <xdr:row>39</xdr:row>
      <xdr:rowOff>128587</xdr:rowOff>
    </xdr:from>
    <xdr:to>
      <xdr:col>21</xdr:col>
      <xdr:colOff>590550</xdr:colOff>
      <xdr:row>55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561975</xdr:colOff>
      <xdr:row>39</xdr:row>
      <xdr:rowOff>147637</xdr:rowOff>
    </xdr:from>
    <xdr:to>
      <xdr:col>29</xdr:col>
      <xdr:colOff>333375</xdr:colOff>
      <xdr:row>55</xdr:row>
      <xdr:rowOff>147637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171450</xdr:colOff>
      <xdr:row>39</xdr:row>
      <xdr:rowOff>119062</xdr:rowOff>
    </xdr:from>
    <xdr:to>
      <xdr:col>36</xdr:col>
      <xdr:colOff>628650</xdr:colOff>
      <xdr:row>55</xdr:row>
      <xdr:rowOff>119062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523875</xdr:colOff>
      <xdr:row>9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5430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8</xdr:row>
      <xdr:rowOff>0</xdr:rowOff>
    </xdr:from>
    <xdr:to>
      <xdr:col>16</xdr:col>
      <xdr:colOff>571500</xdr:colOff>
      <xdr:row>20</xdr:row>
      <xdr:rowOff>0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371600"/>
          <a:ext cx="11049000" cy="205740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66675</xdr:colOff>
      <xdr:row>7</xdr:row>
      <xdr:rowOff>114300</xdr:rowOff>
    </xdr:from>
    <xdr:to>
      <xdr:col>32</xdr:col>
      <xdr:colOff>66675</xdr:colOff>
      <xdr:row>20</xdr:row>
      <xdr:rowOff>114300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087100" y="1314450"/>
          <a:ext cx="10972800" cy="2228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152400</xdr:rowOff>
    </xdr:from>
    <xdr:to>
      <xdr:col>16</xdr:col>
      <xdr:colOff>447675</xdr:colOff>
      <xdr:row>82</xdr:row>
      <xdr:rowOff>133350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13106400"/>
          <a:ext cx="10972800" cy="20574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600076</xdr:colOff>
      <xdr:row>22</xdr:row>
      <xdr:rowOff>28574</xdr:rowOff>
    </xdr:from>
    <xdr:to>
      <xdr:col>72</xdr:col>
      <xdr:colOff>76200</xdr:colOff>
      <xdr:row>37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76</xdr:col>
      <xdr:colOff>61912</xdr:colOff>
      <xdr:row>15</xdr:row>
      <xdr:rowOff>42862</xdr:rowOff>
    </xdr:from>
    <xdr:to>
      <xdr:col>82</xdr:col>
      <xdr:colOff>519112</xdr:colOff>
      <xdr:row>31</xdr:row>
      <xdr:rowOff>42862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79</xdr:col>
      <xdr:colOff>0</xdr:colOff>
      <xdr:row>181</xdr:row>
      <xdr:rowOff>0</xdr:rowOff>
    </xdr:from>
    <xdr:to>
      <xdr:col>85</xdr:col>
      <xdr:colOff>355489</xdr:colOff>
      <xdr:row>197</xdr:row>
      <xdr:rowOff>12431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1877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86</xdr:col>
      <xdr:colOff>0</xdr:colOff>
      <xdr:row>181</xdr:row>
      <xdr:rowOff>0</xdr:rowOff>
    </xdr:from>
    <xdr:to>
      <xdr:col>92</xdr:col>
      <xdr:colOff>469789</xdr:colOff>
      <xdr:row>197</xdr:row>
      <xdr:rowOff>12431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102625" y="320992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181</xdr:row>
      <xdr:rowOff>0</xdr:rowOff>
    </xdr:from>
    <xdr:to>
      <xdr:col>99</xdr:col>
      <xdr:colOff>222139</xdr:colOff>
      <xdr:row>197</xdr:row>
      <xdr:rowOff>12431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903225" y="32099250"/>
          <a:ext cx="4584589" cy="27556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33337</xdr:rowOff>
    </xdr:from>
    <xdr:to>
      <xdr:col>13</xdr:col>
      <xdr:colOff>533400</xdr:colOff>
      <xdr:row>23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8"/>
  <sheetViews>
    <sheetView workbookViewId="0">
      <selection activeCell="A10" sqref="A10:XFD10"/>
    </sheetView>
  </sheetViews>
  <sheetFormatPr defaultRowHeight="13.5" x14ac:dyDescent="0.15"/>
  <cols>
    <col min="3" max="12" width="9.125" bestFit="1" customWidth="1"/>
    <col min="13" max="13" width="1.625" customWidth="1"/>
    <col min="14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1"/>
      <c r="B1" s="84" t="s">
        <v>119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82" t="s">
        <v>30</v>
      </c>
      <c r="B2" s="3"/>
      <c r="C2" s="3" t="s">
        <v>13</v>
      </c>
      <c r="D2" s="3"/>
      <c r="E2" s="3"/>
      <c r="F2" s="3"/>
      <c r="G2" s="3">
        <v>1</v>
      </c>
      <c r="H2" s="3"/>
      <c r="I2" s="3"/>
      <c r="J2" s="3"/>
      <c r="K2" s="3">
        <v>2</v>
      </c>
      <c r="L2" s="3"/>
      <c r="M2" s="3"/>
      <c r="N2" s="3"/>
      <c r="O2" s="3">
        <v>3</v>
      </c>
      <c r="P2" s="3"/>
      <c r="Q2" s="3"/>
    </row>
    <row r="3" spans="1:45" ht="15" x14ac:dyDescent="0.15">
      <c r="A3" s="83"/>
      <c r="B3" s="6"/>
      <c r="C3" s="6" t="s">
        <v>20</v>
      </c>
      <c r="D3" s="6" t="s">
        <v>21</v>
      </c>
      <c r="E3" s="6" t="s">
        <v>22</v>
      </c>
      <c r="F3" s="6"/>
      <c r="G3" s="6" t="s">
        <v>20</v>
      </c>
      <c r="H3" s="6" t="s">
        <v>21</v>
      </c>
      <c r="I3" s="6" t="s">
        <v>22</v>
      </c>
      <c r="J3" s="6"/>
      <c r="K3" s="6" t="s">
        <v>20</v>
      </c>
      <c r="L3" s="6" t="s">
        <v>21</v>
      </c>
      <c r="M3" s="6" t="s">
        <v>22</v>
      </c>
      <c r="N3" s="6"/>
      <c r="O3" s="6" t="s">
        <v>20</v>
      </c>
      <c r="P3" s="6" t="s">
        <v>21</v>
      </c>
      <c r="Q3" s="6" t="s">
        <v>22</v>
      </c>
    </row>
    <row r="4" spans="1:45" ht="15" x14ac:dyDescent="0.15">
      <c r="A4" s="4" t="s">
        <v>0</v>
      </c>
      <c r="B4" s="7"/>
      <c r="C4" s="7">
        <v>562.90049999999997</v>
      </c>
      <c r="D4" s="7">
        <v>900</v>
      </c>
      <c r="E4" s="7">
        <v>200</v>
      </c>
      <c r="F4" s="4"/>
      <c r="G4" s="7">
        <v>537.94820000000004</v>
      </c>
      <c r="H4" s="7">
        <v>900</v>
      </c>
      <c r="I4" s="7">
        <v>200</v>
      </c>
      <c r="J4" s="7"/>
      <c r="K4" s="7">
        <v>612.16920000000005</v>
      </c>
      <c r="L4" s="7">
        <v>900</v>
      </c>
      <c r="M4" s="7">
        <v>200</v>
      </c>
      <c r="N4" s="7"/>
      <c r="O4" s="7">
        <v>587.1386</v>
      </c>
      <c r="P4" s="7">
        <v>900</v>
      </c>
      <c r="Q4" s="7">
        <v>200</v>
      </c>
    </row>
    <row r="5" spans="1:45" ht="15" x14ac:dyDescent="0.15">
      <c r="A5" s="4" t="s">
        <v>1</v>
      </c>
      <c r="B5" s="7"/>
      <c r="C5" s="7">
        <v>12.04823</v>
      </c>
      <c r="D5" s="7">
        <v>241.8</v>
      </c>
      <c r="E5" s="7">
        <v>0.1</v>
      </c>
      <c r="F5" s="4"/>
      <c r="G5" s="7">
        <v>4.2919289999999997</v>
      </c>
      <c r="H5" s="7">
        <v>9.9</v>
      </c>
      <c r="I5" s="7">
        <v>0.1</v>
      </c>
      <c r="J5" s="7"/>
      <c r="K5" s="7">
        <v>19.88083</v>
      </c>
      <c r="L5" s="7">
        <v>49.9</v>
      </c>
      <c r="M5" s="7">
        <v>10</v>
      </c>
      <c r="N5" s="7"/>
      <c r="O5" s="7">
        <v>73.347710000000006</v>
      </c>
      <c r="P5" s="7">
        <v>241.8</v>
      </c>
      <c r="Q5" s="7">
        <v>50</v>
      </c>
    </row>
    <row r="6" spans="1:45" ht="15" x14ac:dyDescent="0.15">
      <c r="A6" s="4" t="s">
        <v>2</v>
      </c>
      <c r="B6" s="7"/>
      <c r="C6" s="7">
        <v>10.99042</v>
      </c>
      <c r="D6" s="7">
        <v>57.142859999999999</v>
      </c>
      <c r="E6" s="7">
        <v>0.65</v>
      </c>
      <c r="F6" s="4"/>
      <c r="G6" s="7">
        <v>13.78706</v>
      </c>
      <c r="H6" s="7">
        <v>57.142859999999999</v>
      </c>
      <c r="I6" s="7">
        <v>0.65</v>
      </c>
      <c r="J6" s="7"/>
      <c r="K6" s="7">
        <v>6.2394420000000004</v>
      </c>
      <c r="L6" s="7">
        <v>57.142859999999999</v>
      </c>
      <c r="M6" s="7">
        <v>0.65</v>
      </c>
      <c r="N6" s="7"/>
      <c r="O6" s="7">
        <v>2.7335250000000002</v>
      </c>
      <c r="P6" s="7">
        <v>14</v>
      </c>
      <c r="Q6" s="7">
        <v>0.65</v>
      </c>
    </row>
    <row r="7" spans="1:45" ht="15" x14ac:dyDescent="0.15">
      <c r="A7" s="4" t="s">
        <v>3</v>
      </c>
      <c r="B7" s="7"/>
      <c r="C7" s="7">
        <v>10.873089999999999</v>
      </c>
      <c r="D7" s="7">
        <v>57.143859999999997</v>
      </c>
      <c r="E7" s="7">
        <v>1E-3</v>
      </c>
      <c r="F7" s="4"/>
      <c r="G7" s="7">
        <v>13.662570000000001</v>
      </c>
      <c r="H7" s="7">
        <v>57.143859999999997</v>
      </c>
      <c r="I7" s="7">
        <v>1E-3</v>
      </c>
      <c r="J7" s="7"/>
      <c r="K7" s="7">
        <v>6.134029</v>
      </c>
      <c r="L7" s="7">
        <v>57.143859999999997</v>
      </c>
      <c r="M7" s="7">
        <v>1E-3</v>
      </c>
      <c r="N7" s="7"/>
      <c r="O7" s="7">
        <v>2.638995</v>
      </c>
      <c r="P7" s="7">
        <v>14.000999999999999</v>
      </c>
      <c r="Q7" s="7">
        <v>0.23743510000000001</v>
      </c>
    </row>
    <row r="8" spans="1:45" ht="15" x14ac:dyDescent="0.15">
      <c r="A8" s="4" t="s">
        <v>4</v>
      </c>
      <c r="B8" s="7"/>
      <c r="C8" s="7">
        <v>0.119336</v>
      </c>
      <c r="D8" s="7">
        <v>14.000999999999999</v>
      </c>
      <c r="E8" s="7">
        <v>1E-3</v>
      </c>
      <c r="F8" s="4"/>
      <c r="G8" s="7">
        <v>0.12649160000000001</v>
      </c>
      <c r="H8" s="7">
        <v>14.000999999999999</v>
      </c>
      <c r="I8" s="7">
        <v>1E-3</v>
      </c>
      <c r="J8" s="7"/>
      <c r="K8" s="7">
        <v>0.1074138</v>
      </c>
      <c r="L8" s="7">
        <v>14.000999999999999</v>
      </c>
      <c r="M8" s="7">
        <v>1E-3</v>
      </c>
      <c r="N8" s="7"/>
      <c r="O8" s="7">
        <v>9.6530299999999999E-2</v>
      </c>
      <c r="P8" s="7">
        <v>6.2510000000000003</v>
      </c>
      <c r="Q8" s="7">
        <v>1E-3</v>
      </c>
    </row>
    <row r="9" spans="1:45" ht="15" x14ac:dyDescent="0.15">
      <c r="A9" s="4" t="s">
        <v>5</v>
      </c>
      <c r="B9" s="7"/>
      <c r="C9" s="7">
        <v>159.3768</v>
      </c>
      <c r="D9" s="7">
        <v>400.00099999999998</v>
      </c>
      <c r="E9" s="7">
        <v>37.500999999999998</v>
      </c>
      <c r="F9" s="4"/>
      <c r="G9" s="7">
        <v>158.55260000000001</v>
      </c>
      <c r="H9" s="7">
        <v>400.00099999999998</v>
      </c>
      <c r="I9" s="7">
        <v>37.500999999999998</v>
      </c>
      <c r="J9" s="7"/>
      <c r="K9" s="7">
        <v>164.36850000000001</v>
      </c>
      <c r="L9" s="7">
        <v>400.00099999999998</v>
      </c>
      <c r="M9" s="7">
        <v>37.500999999999998</v>
      </c>
      <c r="N9" s="7"/>
      <c r="O9" s="7">
        <v>136.00399999999999</v>
      </c>
      <c r="P9" s="7">
        <v>339.87439999999998</v>
      </c>
      <c r="Q9" s="7">
        <v>37.500999999999998</v>
      </c>
    </row>
    <row r="10" spans="1:45" ht="15" x14ac:dyDescent="0.15">
      <c r="A10" s="4" t="s">
        <v>6</v>
      </c>
      <c r="B10" s="7"/>
      <c r="C10" s="7">
        <v>67.428479999999993</v>
      </c>
      <c r="D10" s="7">
        <v>281.81920000000002</v>
      </c>
      <c r="E10" s="7">
        <v>1E-3</v>
      </c>
      <c r="F10" s="4"/>
      <c r="G10" s="7">
        <v>64.610150000000004</v>
      </c>
      <c r="H10" s="7">
        <v>281.81920000000002</v>
      </c>
      <c r="I10" s="7">
        <v>1E-3</v>
      </c>
      <c r="J10" s="7"/>
      <c r="K10" s="7">
        <v>73.199150000000003</v>
      </c>
      <c r="L10" s="7">
        <v>281.81920000000002</v>
      </c>
      <c r="M10" s="7">
        <v>1E-3</v>
      </c>
      <c r="N10" s="7"/>
      <c r="O10" s="7">
        <v>68.687129999999996</v>
      </c>
      <c r="P10" s="7">
        <v>230.001</v>
      </c>
      <c r="Q10" s="7">
        <v>1E-3</v>
      </c>
    </row>
    <row r="11" spans="1:45" ht="15" x14ac:dyDescent="0.15">
      <c r="A11" s="4" t="s">
        <v>7</v>
      </c>
      <c r="B11" s="7"/>
      <c r="C11" s="7">
        <v>104.9037</v>
      </c>
      <c r="D11" s="7">
        <v>194.40100000000001</v>
      </c>
      <c r="E11" s="7">
        <v>48.889890000000001</v>
      </c>
      <c r="F11" s="4"/>
      <c r="G11" s="7">
        <v>108.6352</v>
      </c>
      <c r="H11" s="7">
        <v>194.40100000000001</v>
      </c>
      <c r="I11" s="7">
        <v>48.889890000000001</v>
      </c>
      <c r="J11" s="7"/>
      <c r="K11" s="7">
        <v>99.025099999999995</v>
      </c>
      <c r="L11" s="7">
        <v>194.40100000000001</v>
      </c>
      <c r="M11" s="7">
        <v>48.889890000000001</v>
      </c>
      <c r="N11" s="7"/>
      <c r="O11" s="7">
        <v>90.576949999999997</v>
      </c>
      <c r="P11" s="7">
        <v>194.40100000000001</v>
      </c>
      <c r="Q11" s="7">
        <v>48.889890000000001</v>
      </c>
    </row>
    <row r="12" spans="1:45" ht="15" x14ac:dyDescent="0.15">
      <c r="A12" s="4" t="s">
        <v>8</v>
      </c>
      <c r="B12" s="7"/>
      <c r="C12" s="7">
        <v>80.602019999999996</v>
      </c>
      <c r="D12" s="7">
        <v>330.00099999999998</v>
      </c>
      <c r="E12" s="7">
        <v>1E-3</v>
      </c>
      <c r="F12" s="4"/>
      <c r="G12" s="7">
        <v>84.253579999999999</v>
      </c>
      <c r="H12" s="7">
        <v>330.00099999999998</v>
      </c>
      <c r="I12" s="7">
        <v>1E-3</v>
      </c>
      <c r="J12" s="7"/>
      <c r="K12" s="7">
        <v>77.359480000000005</v>
      </c>
      <c r="L12" s="7">
        <v>330.00099999999998</v>
      </c>
      <c r="M12" s="7">
        <v>1E-3</v>
      </c>
      <c r="N12" s="7"/>
      <c r="O12" s="7">
        <v>48.54589</v>
      </c>
      <c r="P12" s="7">
        <v>330.00099999999998</v>
      </c>
      <c r="Q12" s="7">
        <v>1E-3</v>
      </c>
    </row>
    <row r="13" spans="1:45" ht="15" x14ac:dyDescent="0.15">
      <c r="A13" s="4" t="s">
        <v>9</v>
      </c>
      <c r="B13" s="7"/>
      <c r="C13" s="7">
        <v>0.18399689999999999</v>
      </c>
      <c r="D13" s="7">
        <v>1</v>
      </c>
      <c r="E13" s="7">
        <v>0</v>
      </c>
      <c r="F13" s="4"/>
      <c r="G13" s="7">
        <v>0.12606709999999999</v>
      </c>
      <c r="H13" s="7">
        <v>1</v>
      </c>
      <c r="I13" s="7">
        <v>0</v>
      </c>
      <c r="J13" s="7"/>
      <c r="K13" s="7">
        <v>0.28924870000000003</v>
      </c>
      <c r="L13" s="7">
        <v>1</v>
      </c>
      <c r="M13" s="7">
        <v>0</v>
      </c>
      <c r="N13" s="7"/>
      <c r="O13" s="7">
        <v>0.3058824</v>
      </c>
      <c r="P13" s="7">
        <v>1</v>
      </c>
      <c r="Q13" s="7">
        <v>0</v>
      </c>
    </row>
    <row r="14" spans="1:45" ht="15" x14ac:dyDescent="0.15">
      <c r="A14" s="4" t="s">
        <v>10</v>
      </c>
      <c r="B14" s="7"/>
      <c r="C14" s="7">
        <v>3.677559</v>
      </c>
      <c r="D14" s="7">
        <v>90</v>
      </c>
      <c r="E14" s="7">
        <v>0</v>
      </c>
      <c r="F14" s="4"/>
      <c r="G14" s="7">
        <v>2.092905</v>
      </c>
      <c r="H14" s="7">
        <v>69</v>
      </c>
      <c r="I14" s="7">
        <v>0</v>
      </c>
      <c r="J14" s="7"/>
      <c r="K14" s="7">
        <v>5.5308760000000001</v>
      </c>
      <c r="L14" s="7">
        <v>45</v>
      </c>
      <c r="M14" s="7">
        <v>0</v>
      </c>
      <c r="N14" s="7"/>
      <c r="O14" s="7">
        <v>14.382860000000001</v>
      </c>
      <c r="P14" s="7">
        <v>90</v>
      </c>
      <c r="Q14" s="7">
        <v>3.0833330000000001</v>
      </c>
    </row>
    <row r="15" spans="1:45" ht="15" x14ac:dyDescent="0.15">
      <c r="A15" s="4" t="s">
        <v>11</v>
      </c>
      <c r="B15" s="7"/>
      <c r="C15" s="7">
        <v>0.74395610000000001</v>
      </c>
      <c r="D15" s="7">
        <v>2</v>
      </c>
      <c r="E15" s="7">
        <v>0</v>
      </c>
      <c r="F15" s="4"/>
      <c r="G15" s="7">
        <v>0.73873040000000001</v>
      </c>
      <c r="H15" s="7">
        <v>2</v>
      </c>
      <c r="I15" s="7">
        <v>0</v>
      </c>
      <c r="J15" s="7"/>
      <c r="K15" s="7">
        <v>0.75504349999999998</v>
      </c>
      <c r="L15" s="7">
        <v>2</v>
      </c>
      <c r="M15" s="7">
        <v>0</v>
      </c>
      <c r="N15" s="7"/>
      <c r="O15" s="7">
        <v>0.74350609999999995</v>
      </c>
      <c r="P15" s="7">
        <v>2</v>
      </c>
      <c r="Q15" s="7">
        <v>0</v>
      </c>
    </row>
    <row r="16" spans="1:45" ht="15" x14ac:dyDescent="0.15">
      <c r="A16" s="4" t="s">
        <v>12</v>
      </c>
      <c r="B16" s="7"/>
      <c r="C16" s="7">
        <v>0.55694589999999999</v>
      </c>
      <c r="D16" s="7">
        <v>1</v>
      </c>
      <c r="E16" s="7">
        <v>0</v>
      </c>
      <c r="F16" s="4"/>
      <c r="G16" s="7">
        <v>0.64982169999999995</v>
      </c>
      <c r="H16" s="7">
        <v>1</v>
      </c>
      <c r="I16" s="7">
        <v>0</v>
      </c>
      <c r="J16" s="7"/>
      <c r="K16" s="7">
        <v>0.41356270000000001</v>
      </c>
      <c r="L16" s="7">
        <v>0.99431840000000005</v>
      </c>
      <c r="M16" s="7">
        <v>0</v>
      </c>
      <c r="N16" s="7"/>
      <c r="O16" s="7">
        <v>0.1792936</v>
      </c>
      <c r="P16" s="7">
        <v>0.94969190000000003</v>
      </c>
      <c r="Q16" s="7">
        <v>0</v>
      </c>
    </row>
    <row r="17" spans="1:45" ht="15" x14ac:dyDescent="0.15">
      <c r="A17" s="4" t="s">
        <v>14</v>
      </c>
      <c r="B17" s="7"/>
      <c r="C17" s="7">
        <v>0.57433230000000002</v>
      </c>
      <c r="D17" s="7">
        <v>1</v>
      </c>
      <c r="E17" s="7">
        <v>0</v>
      </c>
      <c r="F17" s="4"/>
      <c r="G17" s="7">
        <v>0.57109600000000005</v>
      </c>
      <c r="H17" s="7">
        <v>1</v>
      </c>
      <c r="I17" s="7">
        <v>0</v>
      </c>
      <c r="J17" s="7"/>
      <c r="K17" s="7">
        <v>0.58832090000000004</v>
      </c>
      <c r="L17" s="7">
        <v>1</v>
      </c>
      <c r="M17" s="7">
        <v>0</v>
      </c>
      <c r="N17" s="7"/>
      <c r="O17" s="7">
        <v>0.5228758</v>
      </c>
      <c r="P17" s="7">
        <v>1</v>
      </c>
      <c r="Q17" s="7">
        <v>0</v>
      </c>
    </row>
    <row r="18" spans="1:45" ht="15" x14ac:dyDescent="0.15">
      <c r="A18" s="4" t="s">
        <v>15</v>
      </c>
      <c r="B18" s="7"/>
      <c r="C18" s="7">
        <v>52.440469999999998</v>
      </c>
      <c r="D18" s="7">
        <v>74</v>
      </c>
      <c r="E18" s="7">
        <v>30</v>
      </c>
      <c r="F18" s="4"/>
      <c r="G18" s="7">
        <v>53.200060000000001</v>
      </c>
      <c r="H18" s="7">
        <v>74</v>
      </c>
      <c r="I18" s="7">
        <v>30</v>
      </c>
      <c r="J18" s="7"/>
      <c r="K18" s="7">
        <v>51.305340000000001</v>
      </c>
      <c r="L18" s="7">
        <v>74</v>
      </c>
      <c r="M18" s="7">
        <v>30</v>
      </c>
      <c r="N18" s="7"/>
      <c r="O18" s="7">
        <v>49.082030000000003</v>
      </c>
      <c r="P18" s="7">
        <v>69</v>
      </c>
      <c r="Q18" s="7">
        <v>30</v>
      </c>
    </row>
    <row r="19" spans="1:45" ht="15" x14ac:dyDescent="0.15">
      <c r="A19" s="4" t="s">
        <v>16</v>
      </c>
      <c r="B19" s="7"/>
      <c r="C19" s="7">
        <v>7.1577520000000003</v>
      </c>
      <c r="D19" s="7">
        <v>16</v>
      </c>
      <c r="E19" s="7">
        <v>0</v>
      </c>
      <c r="F19" s="4"/>
      <c r="G19" s="7">
        <v>7.123024</v>
      </c>
      <c r="H19" s="7">
        <v>15</v>
      </c>
      <c r="I19" s="7">
        <v>0</v>
      </c>
      <c r="J19" s="7"/>
      <c r="K19" s="7">
        <v>7.2234740000000004</v>
      </c>
      <c r="L19" s="7">
        <v>15</v>
      </c>
      <c r="M19" s="7">
        <v>0</v>
      </c>
      <c r="N19" s="7"/>
      <c r="O19" s="7">
        <v>7.2119739999999997</v>
      </c>
      <c r="P19" s="7">
        <v>16</v>
      </c>
      <c r="Q19" s="7">
        <v>2</v>
      </c>
    </row>
    <row r="20" spans="1:45" ht="15" x14ac:dyDescent="0.15">
      <c r="A20" s="4" t="s">
        <v>17</v>
      </c>
      <c r="B20" s="7"/>
      <c r="C20" s="7">
        <v>7.9287800000000005E-2</v>
      </c>
      <c r="D20" s="7">
        <v>1</v>
      </c>
      <c r="E20" s="7">
        <v>0</v>
      </c>
      <c r="F20" s="4"/>
      <c r="G20" s="7">
        <v>7.3726E-2</v>
      </c>
      <c r="H20" s="7">
        <v>1</v>
      </c>
      <c r="I20" s="7">
        <v>0</v>
      </c>
      <c r="J20" s="7"/>
      <c r="K20" s="7">
        <v>9.0594900000000006E-2</v>
      </c>
      <c r="L20" s="7">
        <v>1</v>
      </c>
      <c r="M20" s="7">
        <v>0</v>
      </c>
      <c r="N20" s="7"/>
      <c r="O20" s="7">
        <v>8.2352900000000007E-2</v>
      </c>
      <c r="P20" s="7">
        <v>1</v>
      </c>
      <c r="Q20" s="7">
        <v>0</v>
      </c>
    </row>
    <row r="21" spans="1:45" ht="15" x14ac:dyDescent="0.15">
      <c r="A21" s="4" t="s">
        <v>18</v>
      </c>
      <c r="B21" s="7"/>
      <c r="C21" s="7">
        <v>4.2782910000000003</v>
      </c>
      <c r="D21" s="7">
        <v>5</v>
      </c>
      <c r="E21" s="7">
        <v>1</v>
      </c>
      <c r="F21" s="4"/>
      <c r="G21" s="7">
        <v>4.2378200000000001</v>
      </c>
      <c r="H21" s="7">
        <v>5</v>
      </c>
      <c r="I21" s="7">
        <v>1</v>
      </c>
      <c r="J21" s="7"/>
      <c r="K21" s="7">
        <v>4.3538290000000002</v>
      </c>
      <c r="L21" s="7">
        <v>5</v>
      </c>
      <c r="M21" s="7">
        <v>1</v>
      </c>
      <c r="N21" s="7"/>
      <c r="O21" s="7">
        <v>4.3490200000000003</v>
      </c>
      <c r="P21" s="7">
        <v>5</v>
      </c>
      <c r="Q21" s="7">
        <v>1</v>
      </c>
    </row>
    <row r="22" spans="1:45" ht="15" x14ac:dyDescent="0.15">
      <c r="A22" s="6" t="s">
        <v>19</v>
      </c>
      <c r="B22" s="8"/>
      <c r="C22" s="8">
        <v>0.1767176</v>
      </c>
      <c r="D22" s="8">
        <v>1</v>
      </c>
      <c r="E22" s="8">
        <v>0</v>
      </c>
      <c r="F22" s="6"/>
      <c r="G22" s="8">
        <v>0.19272230000000001</v>
      </c>
      <c r="H22" s="8">
        <v>1</v>
      </c>
      <c r="I22" s="8">
        <v>0</v>
      </c>
      <c r="J22" s="8"/>
      <c r="K22" s="8">
        <v>0.1448063</v>
      </c>
      <c r="L22" s="8">
        <v>1</v>
      </c>
      <c r="M22" s="8">
        <v>0</v>
      </c>
      <c r="N22" s="8"/>
      <c r="O22" s="8">
        <v>0.16339870000000001</v>
      </c>
      <c r="P22" s="8">
        <v>1</v>
      </c>
      <c r="Q22" s="8">
        <v>0</v>
      </c>
    </row>
    <row r="23" spans="1:45" ht="15" x14ac:dyDescent="0.15">
      <c r="C23" s="23">
        <v>17859</v>
      </c>
      <c r="G23" s="8">
        <v>11597</v>
      </c>
      <c r="K23" s="7">
        <v>5497</v>
      </c>
      <c r="O23" s="7">
        <v>765</v>
      </c>
    </row>
    <row r="24" spans="1:45" ht="15" x14ac:dyDescent="0.15">
      <c r="A24" s="81" t="s">
        <v>31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1:45" ht="15" x14ac:dyDescent="0.15">
      <c r="A25" s="82" t="s">
        <v>30</v>
      </c>
      <c r="B25" s="3"/>
      <c r="C25" s="3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>
        <v>2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>
        <v>3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 t="s">
        <v>13</v>
      </c>
      <c r="AK25" s="3"/>
      <c r="AL25" s="3"/>
      <c r="AM25" s="3"/>
      <c r="AN25" s="3"/>
      <c r="AO25" s="3"/>
      <c r="AP25" s="3"/>
      <c r="AQ25" s="3"/>
      <c r="AR25" s="3"/>
      <c r="AS25" s="3"/>
    </row>
    <row r="26" spans="1:45" ht="15" x14ac:dyDescent="0.15">
      <c r="A26" s="83"/>
      <c r="B26" s="6"/>
      <c r="C26" s="6" t="s">
        <v>20</v>
      </c>
      <c r="D26" s="6" t="s">
        <v>21</v>
      </c>
      <c r="E26" s="6" t="s">
        <v>22</v>
      </c>
      <c r="F26" s="6" t="s">
        <v>23</v>
      </c>
      <c r="G26" s="6" t="s">
        <v>24</v>
      </c>
      <c r="H26" s="6" t="s">
        <v>25</v>
      </c>
      <c r="I26" s="6" t="s">
        <v>26</v>
      </c>
      <c r="J26" s="6" t="s">
        <v>27</v>
      </c>
      <c r="K26" s="6" t="s">
        <v>28</v>
      </c>
      <c r="L26" s="6" t="s">
        <v>29</v>
      </c>
      <c r="M26" s="6"/>
      <c r="N26" s="6" t="s">
        <v>20</v>
      </c>
      <c r="O26" s="6" t="s">
        <v>21</v>
      </c>
      <c r="P26" s="6" t="s">
        <v>22</v>
      </c>
      <c r="Q26" s="6" t="s">
        <v>23</v>
      </c>
      <c r="R26" s="6" t="s">
        <v>24</v>
      </c>
      <c r="S26" s="6" t="s">
        <v>25</v>
      </c>
      <c r="T26" s="6" t="s">
        <v>26</v>
      </c>
      <c r="U26" s="6" t="s">
        <v>27</v>
      </c>
      <c r="V26" s="6" t="s">
        <v>28</v>
      </c>
      <c r="W26" s="6" t="s">
        <v>29</v>
      </c>
      <c r="X26" s="6"/>
      <c r="Y26" s="6" t="s">
        <v>20</v>
      </c>
      <c r="Z26" s="6" t="s">
        <v>21</v>
      </c>
      <c r="AA26" s="6" t="s">
        <v>22</v>
      </c>
      <c r="AB26" s="6" t="s">
        <v>23</v>
      </c>
      <c r="AC26" s="6" t="s">
        <v>24</v>
      </c>
      <c r="AD26" s="6" t="s">
        <v>25</v>
      </c>
      <c r="AE26" s="6" t="s">
        <v>26</v>
      </c>
      <c r="AF26" s="6" t="s">
        <v>27</v>
      </c>
      <c r="AG26" s="6" t="s">
        <v>28</v>
      </c>
      <c r="AH26" s="6" t="s">
        <v>29</v>
      </c>
      <c r="AI26" s="6"/>
      <c r="AJ26" s="6" t="s">
        <v>20</v>
      </c>
      <c r="AK26" s="6" t="s">
        <v>21</v>
      </c>
      <c r="AL26" s="6" t="s">
        <v>22</v>
      </c>
      <c r="AM26" s="6" t="s">
        <v>23</v>
      </c>
      <c r="AN26" s="6" t="s">
        <v>24</v>
      </c>
      <c r="AO26" s="6" t="s">
        <v>25</v>
      </c>
      <c r="AP26" s="6" t="s">
        <v>26</v>
      </c>
      <c r="AQ26" s="6" t="s">
        <v>27</v>
      </c>
      <c r="AR26" s="6" t="s">
        <v>28</v>
      </c>
      <c r="AS26" s="6" t="s">
        <v>29</v>
      </c>
    </row>
    <row r="27" spans="1:45" ht="15" x14ac:dyDescent="0.15">
      <c r="A27" s="4" t="s">
        <v>0</v>
      </c>
      <c r="B27" s="4"/>
      <c r="C27" s="7">
        <v>521.73569999999995</v>
      </c>
      <c r="D27" s="7">
        <v>900</v>
      </c>
      <c r="E27" s="7">
        <v>200</v>
      </c>
      <c r="F27" s="7">
        <v>400</v>
      </c>
      <c r="G27" s="7">
        <v>500</v>
      </c>
      <c r="H27" s="7">
        <v>625</v>
      </c>
      <c r="I27" s="7">
        <v>0.27924840000000001</v>
      </c>
      <c r="J27" s="7">
        <v>2.403813</v>
      </c>
      <c r="K27" s="7">
        <v>167.22620000000001</v>
      </c>
      <c r="L27" s="7">
        <v>2630</v>
      </c>
      <c r="M27" s="7"/>
      <c r="N27" s="7">
        <v>589.00980000000004</v>
      </c>
      <c r="O27" s="7">
        <v>900</v>
      </c>
      <c r="P27" s="7">
        <v>200</v>
      </c>
      <c r="Q27" s="7">
        <v>500</v>
      </c>
      <c r="R27" s="7">
        <v>593.62300000000005</v>
      </c>
      <c r="S27" s="7">
        <v>692.30769999999995</v>
      </c>
      <c r="T27" s="7">
        <v>0.1396126</v>
      </c>
      <c r="U27" s="7">
        <v>2.5416530000000002</v>
      </c>
      <c r="V27" s="7">
        <v>142.49770000000001</v>
      </c>
      <c r="W27" s="7">
        <v>1120</v>
      </c>
      <c r="X27" s="7"/>
      <c r="Y27" s="7">
        <v>569.61839999999995</v>
      </c>
      <c r="Z27" s="7">
        <v>900</v>
      </c>
      <c r="AA27" s="7">
        <v>300</v>
      </c>
      <c r="AB27" s="7">
        <v>495.31040000000002</v>
      </c>
      <c r="AC27" s="7">
        <v>530</v>
      </c>
      <c r="AD27" s="7">
        <v>631.66390000000001</v>
      </c>
      <c r="AE27" s="7">
        <v>1.046705</v>
      </c>
      <c r="AF27" s="7">
        <v>3.8439359999999998</v>
      </c>
      <c r="AG27" s="7">
        <v>136.62</v>
      </c>
      <c r="AH27" s="7">
        <v>84</v>
      </c>
      <c r="AI27" s="7"/>
      <c r="AJ27" s="7">
        <v>542.43709999999999</v>
      </c>
      <c r="AK27" s="7">
        <v>900</v>
      </c>
      <c r="AL27" s="7">
        <v>200</v>
      </c>
      <c r="AM27" s="7">
        <v>416.66669999999999</v>
      </c>
      <c r="AN27" s="7">
        <v>503.92779999999999</v>
      </c>
      <c r="AO27" s="7">
        <v>650</v>
      </c>
      <c r="AP27" s="7">
        <v>0.17773079999999999</v>
      </c>
      <c r="AQ27" s="7">
        <v>2.4393600000000002</v>
      </c>
      <c r="AR27" s="7">
        <v>162.65520000000001</v>
      </c>
      <c r="AS27" s="23">
        <v>3834</v>
      </c>
    </row>
    <row r="28" spans="1:45" ht="15" x14ac:dyDescent="0.15">
      <c r="A28" s="4" t="s">
        <v>1</v>
      </c>
      <c r="B28" s="4"/>
      <c r="C28" s="7">
        <v>4.1547150000000004</v>
      </c>
      <c r="D28" s="7">
        <v>9.9</v>
      </c>
      <c r="E28" s="7">
        <v>0.2</v>
      </c>
      <c r="F28" s="7">
        <v>2</v>
      </c>
      <c r="G28" s="7">
        <v>4</v>
      </c>
      <c r="H28" s="7">
        <v>6</v>
      </c>
      <c r="I28" s="7">
        <v>0.4001266</v>
      </c>
      <c r="J28" s="7">
        <v>2.2168610000000002</v>
      </c>
      <c r="K28" s="7">
        <v>2.3905810000000001</v>
      </c>
      <c r="L28" s="7">
        <v>2630</v>
      </c>
      <c r="M28" s="7"/>
      <c r="N28" s="7">
        <v>18.597860000000001</v>
      </c>
      <c r="O28" s="7">
        <v>49.9</v>
      </c>
      <c r="P28" s="7">
        <v>10</v>
      </c>
      <c r="Q28" s="7">
        <v>12</v>
      </c>
      <c r="R28" s="7">
        <v>15</v>
      </c>
      <c r="S28" s="7">
        <v>22</v>
      </c>
      <c r="T28" s="7">
        <v>1.3952850000000001</v>
      </c>
      <c r="U28" s="7">
        <v>4.1853850000000001</v>
      </c>
      <c r="V28" s="7">
        <v>9.3380650000000003</v>
      </c>
      <c r="W28" s="7">
        <v>1120</v>
      </c>
      <c r="X28" s="7"/>
      <c r="Y28" s="7">
        <v>67.203569999999999</v>
      </c>
      <c r="Z28" s="7">
        <v>153.5</v>
      </c>
      <c r="AA28" s="7">
        <v>50</v>
      </c>
      <c r="AB28" s="7">
        <v>53.5</v>
      </c>
      <c r="AC28" s="7">
        <v>62</v>
      </c>
      <c r="AD28" s="7">
        <v>72.5</v>
      </c>
      <c r="AE28" s="7">
        <v>1.9535769999999999</v>
      </c>
      <c r="AF28" s="7">
        <v>8.3827739999999995</v>
      </c>
      <c r="AG28" s="7">
        <v>17.881620000000002</v>
      </c>
      <c r="AH28" s="7">
        <v>84</v>
      </c>
      <c r="AI28" s="7"/>
      <c r="AJ28" s="7">
        <v>9.7552430000000001</v>
      </c>
      <c r="AK28" s="7">
        <v>153.5</v>
      </c>
      <c r="AL28" s="7">
        <v>0.2</v>
      </c>
      <c r="AM28" s="7">
        <v>3</v>
      </c>
      <c r="AN28" s="7">
        <v>6</v>
      </c>
      <c r="AO28" s="7">
        <v>11.5</v>
      </c>
      <c r="AP28" s="7">
        <v>3.4959600000000002</v>
      </c>
      <c r="AQ28" s="7">
        <v>20.746839999999999</v>
      </c>
      <c r="AR28" s="7">
        <v>12.369149999999999</v>
      </c>
      <c r="AS28" s="23">
        <v>3834</v>
      </c>
    </row>
    <row r="29" spans="1:45" ht="15" x14ac:dyDescent="0.15">
      <c r="A29" s="4" t="s">
        <v>2</v>
      </c>
      <c r="B29" s="4"/>
      <c r="C29" s="7">
        <v>14.933450000000001</v>
      </c>
      <c r="D29" s="7">
        <v>57.142859999999999</v>
      </c>
      <c r="E29" s="7">
        <v>0.65</v>
      </c>
      <c r="F29" s="7">
        <v>7.1428570000000002</v>
      </c>
      <c r="G29" s="7">
        <v>11.25</v>
      </c>
      <c r="H29" s="7">
        <v>20</v>
      </c>
      <c r="I29" s="7">
        <v>1.7270289999999999</v>
      </c>
      <c r="J29" s="7">
        <v>6.0773219999999997</v>
      </c>
      <c r="K29" s="7">
        <v>11.449960000000001</v>
      </c>
      <c r="L29" s="7">
        <v>2630</v>
      </c>
      <c r="M29" s="7"/>
      <c r="N29" s="7">
        <v>6.6477680000000001</v>
      </c>
      <c r="O29" s="7">
        <v>57.142859999999999</v>
      </c>
      <c r="P29" s="7">
        <v>0.65</v>
      </c>
      <c r="Q29" s="7">
        <v>3.1503760000000001</v>
      </c>
      <c r="R29" s="7">
        <v>5.6742419999999996</v>
      </c>
      <c r="S29" s="7">
        <v>9.3095239999999997</v>
      </c>
      <c r="T29" s="7">
        <v>2.2368429999999999</v>
      </c>
      <c r="U29" s="7">
        <v>17.185130000000001</v>
      </c>
      <c r="V29" s="7">
        <v>4.6925819999999998</v>
      </c>
      <c r="W29" s="7">
        <v>1120</v>
      </c>
      <c r="X29" s="7"/>
      <c r="Y29" s="7">
        <v>3.1112109999999999</v>
      </c>
      <c r="Z29" s="7">
        <v>11.66667</v>
      </c>
      <c r="AA29" s="7">
        <v>0.65</v>
      </c>
      <c r="AB29" s="7">
        <v>1.3747849999999999</v>
      </c>
      <c r="AC29" s="7">
        <v>1.7589779999999999</v>
      </c>
      <c r="AD29" s="7">
        <v>2.6153849999999998</v>
      </c>
      <c r="AE29" s="7">
        <v>1.73624</v>
      </c>
      <c r="AF29" s="7">
        <v>4.3868619999999998</v>
      </c>
      <c r="AG29" s="7">
        <v>3.223633</v>
      </c>
      <c r="AH29" s="7">
        <v>84</v>
      </c>
      <c r="AI29" s="7"/>
      <c r="AJ29" s="7">
        <v>12.25399</v>
      </c>
      <c r="AK29" s="7">
        <v>57.142859999999999</v>
      </c>
      <c r="AL29" s="7">
        <v>0.65</v>
      </c>
      <c r="AM29" s="7">
        <v>5</v>
      </c>
      <c r="AN29" s="7">
        <v>10</v>
      </c>
      <c r="AO29" s="7">
        <v>15</v>
      </c>
      <c r="AP29" s="7">
        <v>2.011139</v>
      </c>
      <c r="AQ29" s="7">
        <v>7.6820930000000001</v>
      </c>
      <c r="AR29" s="7">
        <v>10.60736</v>
      </c>
      <c r="AS29" s="23">
        <v>3834</v>
      </c>
    </row>
    <row r="30" spans="1:45" ht="15" x14ac:dyDescent="0.15">
      <c r="A30" s="4" t="s">
        <v>3</v>
      </c>
      <c r="B30" s="4"/>
      <c r="C30" s="7">
        <v>14.79884</v>
      </c>
      <c r="D30" s="7">
        <v>57.143859999999997</v>
      </c>
      <c r="E30" s="7">
        <v>1E-3</v>
      </c>
      <c r="F30" s="7">
        <v>7.0010000000000003</v>
      </c>
      <c r="G30" s="7">
        <v>11.112109999999999</v>
      </c>
      <c r="H30" s="7">
        <v>20.001000000000001</v>
      </c>
      <c r="I30" s="7">
        <v>1.71258</v>
      </c>
      <c r="J30" s="7">
        <v>6.0291579999999998</v>
      </c>
      <c r="K30" s="7">
        <v>11.51929</v>
      </c>
      <c r="L30" s="7">
        <v>2630</v>
      </c>
      <c r="M30" s="7"/>
      <c r="N30" s="7">
        <v>6.5399419999999999</v>
      </c>
      <c r="O30" s="7">
        <v>57.143859999999997</v>
      </c>
      <c r="P30" s="7">
        <v>1E-3</v>
      </c>
      <c r="Q30" s="7">
        <v>3.0161509999999998</v>
      </c>
      <c r="R30" s="7">
        <v>5.4751010000000004</v>
      </c>
      <c r="S30" s="7">
        <v>9.1959839999999993</v>
      </c>
      <c r="T30" s="7">
        <v>2.2077260000000001</v>
      </c>
      <c r="U30" s="7">
        <v>16.793399999999998</v>
      </c>
      <c r="V30" s="7">
        <v>4.73651</v>
      </c>
      <c r="W30" s="7">
        <v>1120</v>
      </c>
      <c r="X30" s="7"/>
      <c r="Y30" s="7">
        <v>2.9378579999999999</v>
      </c>
      <c r="Z30" s="7">
        <v>11.667669999999999</v>
      </c>
      <c r="AA30" s="7">
        <v>0.3923894</v>
      </c>
      <c r="AB30" s="7">
        <v>1.2469680000000001</v>
      </c>
      <c r="AC30" s="7">
        <v>1.734389</v>
      </c>
      <c r="AD30" s="7">
        <v>2.420048</v>
      </c>
      <c r="AE30" s="7">
        <v>1.8191710000000001</v>
      </c>
      <c r="AF30" s="7">
        <v>4.7385549999999999</v>
      </c>
      <c r="AG30" s="7">
        <v>3.1822689999999998</v>
      </c>
      <c r="AH30" s="7">
        <v>84</v>
      </c>
      <c r="AI30" s="7"/>
      <c r="AJ30" s="7">
        <v>12.12636</v>
      </c>
      <c r="AK30" s="7">
        <v>57.143859999999997</v>
      </c>
      <c r="AL30" s="7">
        <v>1E-3</v>
      </c>
      <c r="AM30" s="7">
        <v>5.0010000000000003</v>
      </c>
      <c r="AN30" s="7">
        <v>9.5009999999999994</v>
      </c>
      <c r="AO30" s="7">
        <v>15.000999999999999</v>
      </c>
      <c r="AP30" s="7">
        <v>2.000813</v>
      </c>
      <c r="AQ30" s="7">
        <v>7.6346590000000001</v>
      </c>
      <c r="AR30" s="7">
        <v>10.660740000000001</v>
      </c>
      <c r="AS30" s="23">
        <v>3834</v>
      </c>
    </row>
    <row r="31" spans="1:45" ht="15" x14ac:dyDescent="0.15">
      <c r="A31" s="4" t="s">
        <v>4</v>
      </c>
      <c r="B31" s="4"/>
      <c r="C31" s="7">
        <v>0.1366096</v>
      </c>
      <c r="D31" s="7">
        <v>14.000999999999999</v>
      </c>
      <c r="E31" s="7">
        <v>1E-3</v>
      </c>
      <c r="F31" s="7">
        <v>1E-3</v>
      </c>
      <c r="G31" s="7">
        <v>1E-3</v>
      </c>
      <c r="H31" s="7">
        <v>1E-3</v>
      </c>
      <c r="I31" s="7">
        <v>11.18751</v>
      </c>
      <c r="J31" s="7">
        <v>161.61199999999999</v>
      </c>
      <c r="K31" s="7">
        <v>0.80142259999999998</v>
      </c>
      <c r="L31" s="7">
        <v>2630</v>
      </c>
      <c r="M31" s="7"/>
      <c r="N31" s="7">
        <v>0.1098264</v>
      </c>
      <c r="O31" s="7">
        <v>9.0919089999999994</v>
      </c>
      <c r="P31" s="7">
        <v>1E-3</v>
      </c>
      <c r="Q31" s="7">
        <v>1E-3</v>
      </c>
      <c r="R31" s="7">
        <v>1E-3</v>
      </c>
      <c r="S31" s="7">
        <v>1E-3</v>
      </c>
      <c r="T31" s="7">
        <v>9.5185200000000005</v>
      </c>
      <c r="U31" s="7">
        <v>140.28210000000001</v>
      </c>
      <c r="V31" s="7">
        <v>0.47289690000000001</v>
      </c>
      <c r="W31" s="7">
        <v>1120</v>
      </c>
      <c r="X31" s="7"/>
      <c r="Y31" s="7">
        <v>0.17535329999999999</v>
      </c>
      <c r="Z31" s="7">
        <v>3.7152859999999999</v>
      </c>
      <c r="AA31" s="7">
        <v>1E-3</v>
      </c>
      <c r="AB31" s="7">
        <v>1E-3</v>
      </c>
      <c r="AC31" s="7">
        <v>1E-3</v>
      </c>
      <c r="AD31" s="7">
        <v>6.2230599999999997E-2</v>
      </c>
      <c r="AE31" s="7">
        <v>4.579987</v>
      </c>
      <c r="AF31" s="7">
        <v>26.82122</v>
      </c>
      <c r="AG31" s="7">
        <v>0.53556119999999996</v>
      </c>
      <c r="AH31" s="7">
        <v>84</v>
      </c>
      <c r="AI31" s="7"/>
      <c r="AJ31" s="7">
        <v>0.12963440000000001</v>
      </c>
      <c r="AK31" s="7">
        <v>14.000999999999999</v>
      </c>
      <c r="AL31" s="7">
        <v>1E-3</v>
      </c>
      <c r="AM31" s="7">
        <v>1E-3</v>
      </c>
      <c r="AN31" s="7">
        <v>1E-3</v>
      </c>
      <c r="AO31" s="7">
        <v>1E-3</v>
      </c>
      <c r="AP31" s="7">
        <v>11.63312</v>
      </c>
      <c r="AQ31" s="7">
        <v>182.58770000000001</v>
      </c>
      <c r="AR31" s="7">
        <v>0.715696</v>
      </c>
      <c r="AS31" s="23">
        <v>3834</v>
      </c>
    </row>
    <row r="32" spans="1:45" ht="15" x14ac:dyDescent="0.15">
      <c r="A32" s="4" t="s">
        <v>5</v>
      </c>
      <c r="B32" s="4"/>
      <c r="C32" s="7">
        <v>145.715</v>
      </c>
      <c r="D32" s="7">
        <v>400.00099999999998</v>
      </c>
      <c r="E32" s="7">
        <v>37.500999999999998</v>
      </c>
      <c r="F32" s="7">
        <v>97.001000000000005</v>
      </c>
      <c r="G32" s="7">
        <v>131.1121</v>
      </c>
      <c r="H32" s="7">
        <v>190.001</v>
      </c>
      <c r="I32" s="7">
        <v>0.83698119999999998</v>
      </c>
      <c r="J32" s="7">
        <v>3.5499990000000001</v>
      </c>
      <c r="K32" s="7">
        <v>69.321259999999995</v>
      </c>
      <c r="L32" s="7">
        <v>2630</v>
      </c>
      <c r="M32" s="7"/>
      <c r="N32" s="7">
        <v>149.691</v>
      </c>
      <c r="O32" s="7">
        <v>356.66770000000002</v>
      </c>
      <c r="P32" s="7">
        <v>37.500999999999998</v>
      </c>
      <c r="Q32" s="7">
        <v>105.34739999999999</v>
      </c>
      <c r="R32" s="7">
        <v>149.1677</v>
      </c>
      <c r="S32" s="7">
        <v>182.001</v>
      </c>
      <c r="T32" s="7">
        <v>0.66273519999999997</v>
      </c>
      <c r="U32" s="7">
        <v>3.4901719999999998</v>
      </c>
      <c r="V32" s="7">
        <v>57.643569999999997</v>
      </c>
      <c r="W32" s="7">
        <v>1120</v>
      </c>
      <c r="X32" s="7"/>
      <c r="Y32" s="7">
        <v>133.05420000000001</v>
      </c>
      <c r="Z32" s="7">
        <v>339.87439999999998</v>
      </c>
      <c r="AA32" s="7">
        <v>37.500999999999998</v>
      </c>
      <c r="AB32" s="7">
        <v>83.727710000000002</v>
      </c>
      <c r="AC32" s="7">
        <v>118.9849</v>
      </c>
      <c r="AD32" s="7">
        <v>169.15940000000001</v>
      </c>
      <c r="AE32" s="7">
        <v>0.94003139999999996</v>
      </c>
      <c r="AF32" s="7">
        <v>3.4540359999999999</v>
      </c>
      <c r="AG32" s="7">
        <v>61.794150000000002</v>
      </c>
      <c r="AH32" s="7">
        <v>84</v>
      </c>
      <c r="AI32" s="7"/>
      <c r="AJ32" s="7">
        <v>146.59909999999999</v>
      </c>
      <c r="AK32" s="7">
        <v>400.00099999999998</v>
      </c>
      <c r="AL32" s="7">
        <v>37.500999999999998</v>
      </c>
      <c r="AM32" s="7">
        <v>100.001</v>
      </c>
      <c r="AN32" s="7">
        <v>136.62129999999999</v>
      </c>
      <c r="AO32" s="7">
        <v>185.71530000000001</v>
      </c>
      <c r="AP32" s="7">
        <v>0.79962549999999999</v>
      </c>
      <c r="AQ32" s="7">
        <v>3.595567</v>
      </c>
      <c r="AR32" s="7">
        <v>66.000489999999999</v>
      </c>
      <c r="AS32" s="23">
        <v>3834</v>
      </c>
    </row>
    <row r="33" spans="1:45" ht="15" x14ac:dyDescent="0.15">
      <c r="A33" s="4" t="s">
        <v>6</v>
      </c>
      <c r="B33" s="4"/>
      <c r="C33" s="7">
        <v>50.95955</v>
      </c>
      <c r="D33" s="7">
        <v>281.81920000000002</v>
      </c>
      <c r="E33" s="7">
        <v>1E-3</v>
      </c>
      <c r="F33" s="7">
        <v>1E-3</v>
      </c>
      <c r="G33" s="7">
        <v>40.000999999999998</v>
      </c>
      <c r="H33" s="7">
        <v>70.001000000000005</v>
      </c>
      <c r="I33" s="7">
        <v>1.543404</v>
      </c>
      <c r="J33" s="7">
        <v>5.8887429999999998</v>
      </c>
      <c r="K33" s="7">
        <v>53.381610000000002</v>
      </c>
      <c r="L33" s="7">
        <v>2630</v>
      </c>
      <c r="M33" s="7"/>
      <c r="N33" s="7">
        <v>58.750520000000002</v>
      </c>
      <c r="O33" s="7">
        <v>236.48249999999999</v>
      </c>
      <c r="P33" s="7">
        <v>1E-3</v>
      </c>
      <c r="Q33" s="7">
        <v>29.52373</v>
      </c>
      <c r="R33" s="7">
        <v>47.157330000000002</v>
      </c>
      <c r="S33" s="7">
        <v>79.656170000000003</v>
      </c>
      <c r="T33" s="7">
        <v>1.4140779999999999</v>
      </c>
      <c r="U33" s="7">
        <v>5.0615699999999997</v>
      </c>
      <c r="V33" s="7">
        <v>46.00459</v>
      </c>
      <c r="W33" s="7">
        <v>1120</v>
      </c>
      <c r="X33" s="7"/>
      <c r="Y33" s="7">
        <v>43.016750000000002</v>
      </c>
      <c r="Z33" s="7">
        <v>181.0821</v>
      </c>
      <c r="AA33" s="7">
        <v>1E-3</v>
      </c>
      <c r="AB33" s="7">
        <v>16.001560000000001</v>
      </c>
      <c r="AC33" s="7">
        <v>35.16583</v>
      </c>
      <c r="AD33" s="7">
        <v>68.501000000000005</v>
      </c>
      <c r="AE33" s="7">
        <v>1.1339140000000001</v>
      </c>
      <c r="AF33" s="7">
        <v>4.8803359999999998</v>
      </c>
      <c r="AG33" s="7">
        <v>33.935679999999998</v>
      </c>
      <c r="AH33" s="7">
        <v>84</v>
      </c>
      <c r="AI33" s="7"/>
      <c r="AJ33" s="7">
        <v>53.061450000000001</v>
      </c>
      <c r="AK33" s="7">
        <v>281.81920000000002</v>
      </c>
      <c r="AL33" s="7">
        <v>1E-3</v>
      </c>
      <c r="AM33" s="7">
        <v>15.000999999999999</v>
      </c>
      <c r="AN33" s="7">
        <v>41.764560000000003</v>
      </c>
      <c r="AO33" s="7">
        <v>72.223219999999998</v>
      </c>
      <c r="AP33" s="7">
        <v>1.4955830000000001</v>
      </c>
      <c r="AQ33" s="7">
        <v>5.7539350000000002</v>
      </c>
      <c r="AR33" s="7">
        <v>51.107729999999997</v>
      </c>
      <c r="AS33" s="23">
        <v>3834</v>
      </c>
    </row>
    <row r="34" spans="1:45" ht="15" x14ac:dyDescent="0.15">
      <c r="A34" s="4" t="s">
        <v>7</v>
      </c>
      <c r="B34" s="4"/>
      <c r="C34" s="7">
        <v>100.301</v>
      </c>
      <c r="D34" s="7">
        <v>194.40100000000001</v>
      </c>
      <c r="E34" s="7">
        <v>48.889890000000001</v>
      </c>
      <c r="F34" s="7">
        <v>60.000999999999998</v>
      </c>
      <c r="G34" s="7">
        <v>86.688770000000005</v>
      </c>
      <c r="H34" s="7">
        <v>130.001</v>
      </c>
      <c r="I34" s="7">
        <v>0.71604679999999998</v>
      </c>
      <c r="J34" s="7">
        <v>2.2774549999999998</v>
      </c>
      <c r="K34" s="7">
        <v>46.729050000000001</v>
      </c>
      <c r="L34" s="7">
        <v>2630</v>
      </c>
      <c r="M34" s="7"/>
      <c r="N34" s="7">
        <v>91.846419999999995</v>
      </c>
      <c r="O34" s="7">
        <v>194.40100000000001</v>
      </c>
      <c r="P34" s="7">
        <v>48.889890000000001</v>
      </c>
      <c r="Q34" s="7">
        <v>60.000999999999998</v>
      </c>
      <c r="R34" s="7">
        <v>76.534329999999997</v>
      </c>
      <c r="S34" s="7">
        <v>110.001</v>
      </c>
      <c r="T34" s="7">
        <v>1.137248</v>
      </c>
      <c r="U34" s="7">
        <v>3.2858040000000002</v>
      </c>
      <c r="V34" s="7">
        <v>42.54665</v>
      </c>
      <c r="W34" s="7">
        <v>1120</v>
      </c>
      <c r="X34" s="7"/>
      <c r="Y34" s="7">
        <v>79.51285</v>
      </c>
      <c r="Z34" s="7">
        <v>194.40100000000001</v>
      </c>
      <c r="AA34" s="7">
        <v>48.889890000000001</v>
      </c>
      <c r="AB34" s="7">
        <v>49.839460000000003</v>
      </c>
      <c r="AC34" s="7">
        <v>62.667670000000001</v>
      </c>
      <c r="AD34" s="7">
        <v>108.524</v>
      </c>
      <c r="AE34" s="7">
        <v>1.505512</v>
      </c>
      <c r="AF34" s="7">
        <v>4.5082389999999997</v>
      </c>
      <c r="AG34" s="7">
        <v>38.16628</v>
      </c>
      <c r="AH34" s="7">
        <v>84</v>
      </c>
      <c r="AI34" s="7"/>
      <c r="AJ34" s="7">
        <v>97.375770000000003</v>
      </c>
      <c r="AK34" s="7">
        <v>194.40100000000001</v>
      </c>
      <c r="AL34" s="7">
        <v>48.889890000000001</v>
      </c>
      <c r="AM34" s="7">
        <v>60.000999999999998</v>
      </c>
      <c r="AN34" s="7">
        <v>84.722399999999993</v>
      </c>
      <c r="AO34" s="7">
        <v>122.85809999999999</v>
      </c>
      <c r="AP34" s="7">
        <v>0.8436707</v>
      </c>
      <c r="AQ34" s="7">
        <v>2.525776</v>
      </c>
      <c r="AR34" s="7">
        <v>45.601709999999997</v>
      </c>
      <c r="AS34" s="23">
        <v>3834</v>
      </c>
    </row>
    <row r="35" spans="1:45" ht="15" x14ac:dyDescent="0.15">
      <c r="A35" s="4" t="s">
        <v>8</v>
      </c>
      <c r="B35" s="4"/>
      <c r="C35" s="7">
        <v>74.088080000000005</v>
      </c>
      <c r="D35" s="7">
        <v>330.00099999999998</v>
      </c>
      <c r="E35" s="7">
        <v>1E-3</v>
      </c>
      <c r="F35" s="7">
        <v>48.537590000000002</v>
      </c>
      <c r="G35" s="7">
        <v>68.556560000000005</v>
      </c>
      <c r="H35" s="7">
        <v>92.445440000000005</v>
      </c>
      <c r="I35" s="7">
        <v>2.0880800000000002</v>
      </c>
      <c r="J35" s="7">
        <v>11.20758</v>
      </c>
      <c r="K35" s="7">
        <v>47.519460000000002</v>
      </c>
      <c r="L35" s="7">
        <v>2630</v>
      </c>
      <c r="M35" s="7"/>
      <c r="N35" s="7">
        <v>73.825670000000002</v>
      </c>
      <c r="O35" s="7">
        <v>314.87700000000001</v>
      </c>
      <c r="P35" s="7">
        <v>1E-3</v>
      </c>
      <c r="Q35" s="7">
        <v>45.379469999999998</v>
      </c>
      <c r="R35" s="7">
        <v>66.118639999999999</v>
      </c>
      <c r="S35" s="7">
        <v>103.3977</v>
      </c>
      <c r="T35" s="7">
        <v>0.75664670000000001</v>
      </c>
      <c r="U35" s="7">
        <v>3.7467299999999999</v>
      </c>
      <c r="V35" s="7">
        <v>41.052970000000002</v>
      </c>
      <c r="W35" s="7">
        <v>1120</v>
      </c>
      <c r="X35" s="7"/>
      <c r="Y35" s="7">
        <v>40.468800000000002</v>
      </c>
      <c r="Z35" s="7">
        <v>109.3279</v>
      </c>
      <c r="AA35" s="7">
        <v>3.2152859999999999</v>
      </c>
      <c r="AB35" s="7">
        <v>27.539750000000002</v>
      </c>
      <c r="AC35" s="7">
        <v>39.167079999999999</v>
      </c>
      <c r="AD35" s="7">
        <v>48.07555</v>
      </c>
      <c r="AE35" s="7">
        <v>1.028413</v>
      </c>
      <c r="AF35" s="7">
        <v>4.8236049999999997</v>
      </c>
      <c r="AG35" s="7">
        <v>20.783570000000001</v>
      </c>
      <c r="AH35" s="7">
        <v>84</v>
      </c>
      <c r="AI35" s="7"/>
      <c r="AJ35" s="7">
        <v>73.274850000000001</v>
      </c>
      <c r="AK35" s="7">
        <v>330.00099999999998</v>
      </c>
      <c r="AL35" s="7">
        <v>1E-3</v>
      </c>
      <c r="AM35" s="7">
        <v>47.059820000000002</v>
      </c>
      <c r="AN35" s="7">
        <v>66.667659999999998</v>
      </c>
      <c r="AO35" s="7">
        <v>92.52731</v>
      </c>
      <c r="AP35" s="7">
        <v>1.8211059999999999</v>
      </c>
      <c r="AQ35" s="7">
        <v>9.974316</v>
      </c>
      <c r="AR35" s="7">
        <v>45.544449999999998</v>
      </c>
      <c r="AS35" s="23">
        <v>3834</v>
      </c>
    </row>
    <row r="36" spans="1:45" ht="15" x14ac:dyDescent="0.15">
      <c r="A36" s="4" t="s">
        <v>9</v>
      </c>
      <c r="B36" s="4"/>
      <c r="C36" s="7">
        <v>6.6539899999999999E-2</v>
      </c>
      <c r="D36" s="7">
        <v>1</v>
      </c>
      <c r="E36" s="7">
        <v>0</v>
      </c>
      <c r="F36" s="7">
        <v>0</v>
      </c>
      <c r="G36" s="7">
        <v>0</v>
      </c>
      <c r="H36" s="7">
        <v>0</v>
      </c>
      <c r="I36" s="7">
        <v>3.478485</v>
      </c>
      <c r="J36" s="7">
        <v>13.09985</v>
      </c>
      <c r="K36" s="7">
        <v>0.24927089999999999</v>
      </c>
      <c r="L36" s="7">
        <v>2630</v>
      </c>
      <c r="M36" s="7"/>
      <c r="N36" s="7">
        <v>0.19732140000000001</v>
      </c>
      <c r="O36" s="7">
        <v>1</v>
      </c>
      <c r="P36" s="7">
        <v>0</v>
      </c>
      <c r="Q36" s="7">
        <v>0</v>
      </c>
      <c r="R36" s="7">
        <v>0</v>
      </c>
      <c r="S36" s="7">
        <v>0</v>
      </c>
      <c r="T36" s="7">
        <v>1.5210859999999999</v>
      </c>
      <c r="U36" s="7">
        <v>3.3137020000000001</v>
      </c>
      <c r="V36" s="7">
        <v>0.39815479999999998</v>
      </c>
      <c r="W36" s="7">
        <v>1120</v>
      </c>
      <c r="X36" s="7"/>
      <c r="Y36" s="7">
        <v>0.23809520000000001</v>
      </c>
      <c r="Z36" s="7">
        <v>1</v>
      </c>
      <c r="AA36" s="7">
        <v>0</v>
      </c>
      <c r="AB36" s="7">
        <v>0</v>
      </c>
      <c r="AC36" s="7">
        <v>0</v>
      </c>
      <c r="AD36" s="7">
        <v>0</v>
      </c>
      <c r="AE36" s="7">
        <v>1.2298370000000001</v>
      </c>
      <c r="AF36" s="7">
        <v>2.5125000000000002</v>
      </c>
      <c r="AG36" s="7">
        <v>0.42847580000000002</v>
      </c>
      <c r="AH36" s="7">
        <v>84</v>
      </c>
      <c r="AI36" s="7"/>
      <c r="AJ36" s="7">
        <v>0.1085029</v>
      </c>
      <c r="AK36" s="7">
        <v>1</v>
      </c>
      <c r="AL36" s="7">
        <v>0</v>
      </c>
      <c r="AM36" s="7">
        <v>0</v>
      </c>
      <c r="AN36" s="7">
        <v>0</v>
      </c>
      <c r="AO36" s="7">
        <v>0</v>
      </c>
      <c r="AP36" s="7">
        <v>2.5175489999999998</v>
      </c>
      <c r="AQ36" s="7">
        <v>7.3380549999999998</v>
      </c>
      <c r="AR36" s="7">
        <v>0.31105500000000003</v>
      </c>
      <c r="AS36" s="23">
        <v>3834</v>
      </c>
    </row>
    <row r="37" spans="1:45" ht="15" x14ac:dyDescent="0.15">
      <c r="A37" s="4" t="s">
        <v>10</v>
      </c>
      <c r="B37" s="4"/>
      <c r="C37" s="7">
        <v>2.1243479999999999</v>
      </c>
      <c r="D37" s="7">
        <v>36.333329999999997</v>
      </c>
      <c r="E37" s="7">
        <v>0</v>
      </c>
      <c r="F37" s="7">
        <v>1</v>
      </c>
      <c r="G37" s="7">
        <v>1.6666669999999999</v>
      </c>
      <c r="H37" s="7">
        <v>2.65</v>
      </c>
      <c r="I37" s="7">
        <v>4.9328659999999998</v>
      </c>
      <c r="J37" s="7">
        <v>60.780799999999999</v>
      </c>
      <c r="K37" s="7">
        <v>1.9271119999999999</v>
      </c>
      <c r="L37" s="7">
        <v>2630</v>
      </c>
      <c r="M37" s="7"/>
      <c r="N37" s="7">
        <v>5.4798920000000004</v>
      </c>
      <c r="O37" s="7">
        <v>31.8</v>
      </c>
      <c r="P37" s="7">
        <v>0</v>
      </c>
      <c r="Q37" s="7">
        <v>3</v>
      </c>
      <c r="R37" s="7">
        <v>4.3333329999999997</v>
      </c>
      <c r="S37" s="7">
        <v>6.8166669999999998</v>
      </c>
      <c r="T37" s="7">
        <v>2.0439509999999999</v>
      </c>
      <c r="U37" s="7">
        <v>9.7044320000000006</v>
      </c>
      <c r="V37" s="7">
        <v>3.6485379999999998</v>
      </c>
      <c r="W37" s="7">
        <v>1120</v>
      </c>
      <c r="X37" s="7"/>
      <c r="Y37" s="7">
        <v>12.727819999999999</v>
      </c>
      <c r="Z37" s="7">
        <v>34</v>
      </c>
      <c r="AA37" s="7">
        <v>3.8888889999999998</v>
      </c>
      <c r="AB37" s="7">
        <v>8.1785709999999998</v>
      </c>
      <c r="AC37" s="7">
        <v>12.5</v>
      </c>
      <c r="AD37" s="7">
        <v>16.533329999999999</v>
      </c>
      <c r="AE37" s="7">
        <v>0.97867879999999996</v>
      </c>
      <c r="AF37" s="7">
        <v>4.4560339999999998</v>
      </c>
      <c r="AG37" s="7">
        <v>5.9754019999999999</v>
      </c>
      <c r="AH37" s="7">
        <v>84</v>
      </c>
      <c r="AI37" s="7"/>
      <c r="AJ37" s="7">
        <v>3.336894</v>
      </c>
      <c r="AK37" s="7">
        <v>36.333329999999997</v>
      </c>
      <c r="AL37" s="7">
        <v>0</v>
      </c>
      <c r="AM37" s="7">
        <v>1.25</v>
      </c>
      <c r="AN37" s="7">
        <v>2.3187500000000001</v>
      </c>
      <c r="AO37" s="7">
        <v>4</v>
      </c>
      <c r="AP37" s="7">
        <v>2.9524439999999998</v>
      </c>
      <c r="AQ37" s="7">
        <v>16.77732</v>
      </c>
      <c r="AR37" s="7">
        <v>3.3896920000000001</v>
      </c>
      <c r="AS37" s="23">
        <v>3834</v>
      </c>
    </row>
    <row r="38" spans="1:45" ht="15" x14ac:dyDescent="0.15">
      <c r="A38" s="4" t="s">
        <v>11</v>
      </c>
      <c r="B38" s="4"/>
      <c r="C38" s="7">
        <v>0.72328680000000001</v>
      </c>
      <c r="D38" s="7">
        <v>2</v>
      </c>
      <c r="E38" s="7">
        <v>0</v>
      </c>
      <c r="F38" s="7">
        <v>0.5</v>
      </c>
      <c r="G38" s="7">
        <v>0.66666669999999995</v>
      </c>
      <c r="H38" s="7">
        <v>1</v>
      </c>
      <c r="I38" s="7">
        <v>0.46577990000000002</v>
      </c>
      <c r="J38" s="7">
        <v>5.4521199999999999</v>
      </c>
      <c r="K38" s="7">
        <v>0.30367549999999999</v>
      </c>
      <c r="L38" s="7">
        <v>2630</v>
      </c>
      <c r="M38" s="7"/>
      <c r="N38" s="7">
        <v>0.73644659999999995</v>
      </c>
      <c r="O38" s="7">
        <v>2</v>
      </c>
      <c r="P38" s="7">
        <v>0</v>
      </c>
      <c r="Q38" s="7">
        <v>0.5</v>
      </c>
      <c r="R38" s="7">
        <v>0.66666669999999995</v>
      </c>
      <c r="S38" s="7">
        <v>1</v>
      </c>
      <c r="T38" s="7">
        <v>1.2667029999999999</v>
      </c>
      <c r="U38" s="7">
        <v>7.2956180000000002</v>
      </c>
      <c r="V38" s="7">
        <v>0.28251809999999999</v>
      </c>
      <c r="W38" s="7">
        <v>1120</v>
      </c>
      <c r="X38" s="7"/>
      <c r="Y38" s="7">
        <v>0.72499999999999998</v>
      </c>
      <c r="Z38" s="7">
        <v>2</v>
      </c>
      <c r="AA38" s="7">
        <v>0</v>
      </c>
      <c r="AB38" s="7">
        <v>0.5</v>
      </c>
      <c r="AC38" s="7">
        <v>0.66666669999999995</v>
      </c>
      <c r="AD38" s="7">
        <v>1</v>
      </c>
      <c r="AE38" s="7">
        <v>1.1850989999999999</v>
      </c>
      <c r="AF38" s="7">
        <v>7.3520820000000002</v>
      </c>
      <c r="AG38" s="7">
        <v>0.2860606</v>
      </c>
      <c r="AH38" s="7">
        <v>84</v>
      </c>
      <c r="AI38" s="7"/>
      <c r="AJ38" s="7">
        <v>0.72716860000000005</v>
      </c>
      <c r="AK38" s="7">
        <v>2</v>
      </c>
      <c r="AL38" s="7">
        <v>0</v>
      </c>
      <c r="AM38" s="7">
        <v>0.5</v>
      </c>
      <c r="AN38" s="7">
        <v>0.66666669999999995</v>
      </c>
      <c r="AO38" s="7">
        <v>1</v>
      </c>
      <c r="AP38" s="7">
        <v>0.67693590000000003</v>
      </c>
      <c r="AQ38" s="7">
        <v>5.9679310000000001</v>
      </c>
      <c r="AR38" s="7">
        <v>0.2972552</v>
      </c>
      <c r="AS38" s="23">
        <v>3834</v>
      </c>
    </row>
    <row r="39" spans="1:45" ht="15" x14ac:dyDescent="0.15">
      <c r="A39" s="4" t="s">
        <v>12</v>
      </c>
      <c r="B39" s="4"/>
      <c r="C39" s="7">
        <v>0.62784969999999996</v>
      </c>
      <c r="D39" s="7">
        <v>1</v>
      </c>
      <c r="E39" s="7">
        <v>0</v>
      </c>
      <c r="F39" s="7">
        <v>0.4068427</v>
      </c>
      <c r="G39" s="7">
        <v>0.72465389999999996</v>
      </c>
      <c r="H39" s="7">
        <v>0.87780080000000005</v>
      </c>
      <c r="I39" s="7">
        <v>-0.71882369999999995</v>
      </c>
      <c r="J39" s="7">
        <v>2.2700650000000002</v>
      </c>
      <c r="K39" s="7">
        <v>0.2963499</v>
      </c>
      <c r="L39" s="7">
        <v>2630</v>
      </c>
      <c r="M39" s="7"/>
      <c r="N39" s="7">
        <v>0.43409759999999997</v>
      </c>
      <c r="O39" s="7">
        <v>0.98111440000000005</v>
      </c>
      <c r="P39" s="7">
        <v>0</v>
      </c>
      <c r="Q39" s="7">
        <v>0.216336</v>
      </c>
      <c r="R39" s="7">
        <v>0.4399555</v>
      </c>
      <c r="S39" s="7">
        <v>0.64753959999999999</v>
      </c>
      <c r="T39" s="7">
        <v>6.5632599999999999E-2</v>
      </c>
      <c r="U39" s="7">
        <v>1.8974059999999999</v>
      </c>
      <c r="V39" s="7">
        <v>0.25074180000000001</v>
      </c>
      <c r="W39" s="7">
        <v>1120</v>
      </c>
      <c r="X39" s="7"/>
      <c r="Y39" s="7">
        <v>0.2010149</v>
      </c>
      <c r="Z39" s="7">
        <v>0.81213639999999998</v>
      </c>
      <c r="AA39" s="7">
        <v>0</v>
      </c>
      <c r="AB39" s="7">
        <v>6.1265800000000002E-2</v>
      </c>
      <c r="AC39" s="7">
        <v>0.15567880000000001</v>
      </c>
      <c r="AD39" s="7">
        <v>0.30945830000000002</v>
      </c>
      <c r="AE39" s="7">
        <v>1.06647</v>
      </c>
      <c r="AF39" s="7">
        <v>3.6910949999999998</v>
      </c>
      <c r="AG39" s="7">
        <v>0.16870350000000001</v>
      </c>
      <c r="AH39" s="7">
        <v>84</v>
      </c>
      <c r="AI39" s="7"/>
      <c r="AJ39" s="7">
        <v>0.56189860000000003</v>
      </c>
      <c r="AK39" s="7">
        <v>1</v>
      </c>
      <c r="AL39" s="7">
        <v>0</v>
      </c>
      <c r="AM39" s="7">
        <v>0.29877700000000001</v>
      </c>
      <c r="AN39" s="7">
        <v>0.62012540000000005</v>
      </c>
      <c r="AO39" s="7">
        <v>0.83161689999999999</v>
      </c>
      <c r="AP39" s="7">
        <v>-0.35841679999999998</v>
      </c>
      <c r="AQ39" s="7">
        <v>1.844093</v>
      </c>
      <c r="AR39" s="7">
        <v>0.29969760000000001</v>
      </c>
      <c r="AS39" s="23">
        <v>3834</v>
      </c>
    </row>
    <row r="40" spans="1:45" ht="15" x14ac:dyDescent="0.15">
      <c r="A40" s="4" t="s">
        <v>15</v>
      </c>
      <c r="B40" s="4"/>
      <c r="C40" s="7">
        <v>0.89353610000000006</v>
      </c>
      <c r="D40" s="7">
        <v>1</v>
      </c>
      <c r="E40" s="7">
        <v>0</v>
      </c>
      <c r="F40" s="7">
        <v>1</v>
      </c>
      <c r="G40" s="7">
        <v>1</v>
      </c>
      <c r="H40" s="7">
        <v>1</v>
      </c>
      <c r="I40" s="7">
        <v>-2.551863</v>
      </c>
      <c r="J40" s="7">
        <v>7.5120060000000004</v>
      </c>
      <c r="K40" s="7">
        <v>0.30848910000000002</v>
      </c>
      <c r="L40" s="7">
        <v>2630</v>
      </c>
      <c r="M40" s="7"/>
      <c r="N40" s="7">
        <v>0.96428570000000002</v>
      </c>
      <c r="O40" s="7">
        <v>1</v>
      </c>
      <c r="P40" s="7">
        <v>0</v>
      </c>
      <c r="Q40" s="7">
        <v>1</v>
      </c>
      <c r="R40" s="7">
        <v>1</v>
      </c>
      <c r="S40" s="7">
        <v>1</v>
      </c>
      <c r="T40" s="7">
        <v>-5.0037019999999997</v>
      </c>
      <c r="U40" s="7">
        <v>26.037040000000001</v>
      </c>
      <c r="V40" s="7">
        <v>0.18565980000000001</v>
      </c>
      <c r="W40" s="7">
        <v>1120</v>
      </c>
      <c r="X40" s="7"/>
      <c r="Y40" s="7">
        <v>0.97619049999999996</v>
      </c>
      <c r="Z40" s="7">
        <v>1</v>
      </c>
      <c r="AA40" s="7">
        <v>0</v>
      </c>
      <c r="AB40" s="7">
        <v>1</v>
      </c>
      <c r="AC40" s="7">
        <v>1</v>
      </c>
      <c r="AD40" s="7">
        <v>1</v>
      </c>
      <c r="AE40" s="7">
        <v>-6.24695</v>
      </c>
      <c r="AF40" s="7">
        <v>40.024389999999997</v>
      </c>
      <c r="AG40" s="7">
        <v>0.15337100000000001</v>
      </c>
      <c r="AH40" s="7">
        <v>84</v>
      </c>
      <c r="AI40" s="7"/>
      <c r="AJ40" s="7">
        <v>0.91601460000000001</v>
      </c>
      <c r="AK40" s="7">
        <v>1</v>
      </c>
      <c r="AL40" s="7">
        <v>0</v>
      </c>
      <c r="AM40" s="7">
        <v>1</v>
      </c>
      <c r="AN40" s="7">
        <v>1</v>
      </c>
      <c r="AO40" s="7">
        <v>1</v>
      </c>
      <c r="AP40" s="7">
        <v>-2.9997530000000001</v>
      </c>
      <c r="AQ40" s="7">
        <v>9.9985180000000007</v>
      </c>
      <c r="AR40" s="7">
        <v>0.27740209999999998</v>
      </c>
      <c r="AS40" s="23">
        <v>3834</v>
      </c>
    </row>
    <row r="41" spans="1:45" ht="15" x14ac:dyDescent="0.15">
      <c r="A41" s="4" t="s">
        <v>16</v>
      </c>
      <c r="B41" s="4"/>
      <c r="C41" s="7">
        <v>52.833460000000002</v>
      </c>
      <c r="D41" s="7">
        <v>74</v>
      </c>
      <c r="E41" s="7">
        <v>30</v>
      </c>
      <c r="F41" s="7">
        <v>45</v>
      </c>
      <c r="G41" s="7">
        <v>54</v>
      </c>
      <c r="H41" s="7">
        <v>60</v>
      </c>
      <c r="I41" s="7">
        <v>-9.3044699999999994E-2</v>
      </c>
      <c r="J41" s="7">
        <v>2.4150930000000002</v>
      </c>
      <c r="K41" s="7">
        <v>10.50376</v>
      </c>
      <c r="L41" s="7">
        <v>2630</v>
      </c>
      <c r="M41" s="7"/>
      <c r="N41" s="7">
        <v>49.646430000000002</v>
      </c>
      <c r="O41" s="7">
        <v>74</v>
      </c>
      <c r="P41" s="7">
        <v>30</v>
      </c>
      <c r="Q41" s="7">
        <v>43</v>
      </c>
      <c r="R41" s="7">
        <v>50</v>
      </c>
      <c r="S41" s="7">
        <v>57</v>
      </c>
      <c r="T41" s="7">
        <v>-7.2380200000000006E-2</v>
      </c>
      <c r="U41" s="7">
        <v>2.3469920000000002</v>
      </c>
      <c r="V41" s="7">
        <v>9.6615649999999995</v>
      </c>
      <c r="W41" s="7">
        <v>1120</v>
      </c>
      <c r="X41" s="7"/>
      <c r="Y41" s="7">
        <v>44.726190000000003</v>
      </c>
      <c r="Z41" s="7">
        <v>65</v>
      </c>
      <c r="AA41" s="7">
        <v>30</v>
      </c>
      <c r="AB41" s="7">
        <v>39</v>
      </c>
      <c r="AC41" s="7">
        <v>44.5</v>
      </c>
      <c r="AD41" s="7">
        <v>51</v>
      </c>
      <c r="AE41" s="7">
        <v>8.0973299999999998E-2</v>
      </c>
      <c r="AF41" s="7">
        <v>2.2082320000000002</v>
      </c>
      <c r="AG41" s="7">
        <v>8.4715699999999998</v>
      </c>
      <c r="AH41" s="7">
        <v>84</v>
      </c>
      <c r="AI41" s="7"/>
      <c r="AJ41" s="7">
        <v>51.724829999999997</v>
      </c>
      <c r="AK41" s="7">
        <v>74</v>
      </c>
      <c r="AL41" s="7">
        <v>30</v>
      </c>
      <c r="AM41" s="7">
        <v>44</v>
      </c>
      <c r="AN41" s="7">
        <v>52</v>
      </c>
      <c r="AO41" s="7">
        <v>59</v>
      </c>
      <c r="AP41" s="7">
        <v>-4.6556199999999999E-2</v>
      </c>
      <c r="AQ41" s="7">
        <v>2.4117380000000002</v>
      </c>
      <c r="AR41" s="7">
        <v>10.37581</v>
      </c>
      <c r="AS41" s="23">
        <v>3834</v>
      </c>
    </row>
    <row r="42" spans="1:45" ht="15" x14ac:dyDescent="0.15">
      <c r="A42" s="4" t="s">
        <v>17</v>
      </c>
      <c r="B42" s="4"/>
      <c r="C42" s="7">
        <v>7.0933529999999996</v>
      </c>
      <c r="D42" s="7">
        <v>15</v>
      </c>
      <c r="E42" s="7">
        <v>0</v>
      </c>
      <c r="F42" s="7">
        <v>6</v>
      </c>
      <c r="G42" s="7">
        <v>7</v>
      </c>
      <c r="H42" s="7">
        <v>9</v>
      </c>
      <c r="I42" s="7">
        <v>-0.42448580000000002</v>
      </c>
      <c r="J42" s="7">
        <v>3.4488629999999998</v>
      </c>
      <c r="K42" s="7">
        <v>2.409837</v>
      </c>
      <c r="L42" s="7">
        <v>2630</v>
      </c>
      <c r="M42" s="7"/>
      <c r="N42" s="7">
        <v>7.2423869999999999</v>
      </c>
      <c r="O42" s="7">
        <v>15</v>
      </c>
      <c r="P42" s="7">
        <v>0</v>
      </c>
      <c r="Q42" s="7">
        <v>6</v>
      </c>
      <c r="R42" s="7">
        <v>7</v>
      </c>
      <c r="S42" s="7">
        <v>9</v>
      </c>
      <c r="T42" s="7">
        <v>-0.2078024</v>
      </c>
      <c r="U42" s="7">
        <v>3.7322150000000001</v>
      </c>
      <c r="V42" s="7">
        <v>2.0701010000000002</v>
      </c>
      <c r="W42" s="7">
        <v>1120</v>
      </c>
      <c r="X42" s="7"/>
      <c r="Y42" s="7">
        <v>7.1566400000000003</v>
      </c>
      <c r="Z42" s="7">
        <v>12</v>
      </c>
      <c r="AA42" s="7">
        <v>2</v>
      </c>
      <c r="AB42" s="7">
        <v>6</v>
      </c>
      <c r="AC42" s="7">
        <v>7</v>
      </c>
      <c r="AD42" s="7">
        <v>8</v>
      </c>
      <c r="AE42" s="7">
        <v>0.521787</v>
      </c>
      <c r="AF42" s="7">
        <v>4.3070500000000003</v>
      </c>
      <c r="AG42" s="7">
        <v>1.9042239999999999</v>
      </c>
      <c r="AH42" s="7">
        <v>84</v>
      </c>
      <c r="AI42" s="7"/>
      <c r="AJ42" s="7">
        <v>7.1382760000000003</v>
      </c>
      <c r="AK42" s="7">
        <v>15</v>
      </c>
      <c r="AL42" s="7">
        <v>0</v>
      </c>
      <c r="AM42" s="7">
        <v>6</v>
      </c>
      <c r="AN42" s="7">
        <v>7</v>
      </c>
      <c r="AO42" s="7">
        <v>9</v>
      </c>
      <c r="AP42" s="7">
        <v>-0.38138129999999998</v>
      </c>
      <c r="AQ42" s="7">
        <v>3.5941640000000001</v>
      </c>
      <c r="AR42" s="7">
        <v>2.3059229999999999</v>
      </c>
      <c r="AS42" s="23">
        <v>3834</v>
      </c>
    </row>
    <row r="43" spans="1:45" ht="15" x14ac:dyDescent="0.15">
      <c r="A43" s="4" t="s">
        <v>18</v>
      </c>
      <c r="B43" s="4"/>
      <c r="C43" s="7">
        <v>0.12053229999999999</v>
      </c>
      <c r="D43" s="7">
        <v>1</v>
      </c>
      <c r="E43" s="7">
        <v>0</v>
      </c>
      <c r="F43" s="7">
        <v>0</v>
      </c>
      <c r="G43" s="7">
        <v>0</v>
      </c>
      <c r="H43" s="7">
        <v>0</v>
      </c>
      <c r="I43" s="7">
        <v>2.3310040000000001</v>
      </c>
      <c r="J43" s="7">
        <v>6.4335810000000002</v>
      </c>
      <c r="K43" s="7">
        <v>0.32564490000000001</v>
      </c>
      <c r="L43" s="7">
        <v>2630</v>
      </c>
      <c r="M43" s="7"/>
      <c r="N43" s="7">
        <v>0.13571430000000001</v>
      </c>
      <c r="O43" s="7">
        <v>1</v>
      </c>
      <c r="P43" s="7">
        <v>0</v>
      </c>
      <c r="Q43" s="7">
        <v>0</v>
      </c>
      <c r="R43" s="7">
        <v>0</v>
      </c>
      <c r="S43" s="7">
        <v>0</v>
      </c>
      <c r="T43" s="7">
        <v>2.12731</v>
      </c>
      <c r="U43" s="7">
        <v>5.5254459999999996</v>
      </c>
      <c r="V43" s="7">
        <v>0.3426379</v>
      </c>
      <c r="W43" s="7">
        <v>1120</v>
      </c>
      <c r="X43" s="7"/>
      <c r="Y43" s="7">
        <v>9.5238100000000006E-2</v>
      </c>
      <c r="Z43" s="7">
        <v>1</v>
      </c>
      <c r="AA43" s="7">
        <v>0</v>
      </c>
      <c r="AB43" s="7">
        <v>0</v>
      </c>
      <c r="AC43" s="7">
        <v>0</v>
      </c>
      <c r="AD43" s="7">
        <v>0</v>
      </c>
      <c r="AE43" s="7">
        <v>2.7577639999999999</v>
      </c>
      <c r="AF43" s="7">
        <v>8.6052630000000008</v>
      </c>
      <c r="AG43" s="7">
        <v>0.29530659999999997</v>
      </c>
      <c r="AH43" s="7">
        <v>84</v>
      </c>
      <c r="AI43" s="7"/>
      <c r="AJ43" s="7">
        <v>0.1244131</v>
      </c>
      <c r="AK43" s="7">
        <v>1</v>
      </c>
      <c r="AL43" s="7">
        <v>0</v>
      </c>
      <c r="AM43" s="7">
        <v>0</v>
      </c>
      <c r="AN43" s="7">
        <v>0</v>
      </c>
      <c r="AO43" s="7">
        <v>0</v>
      </c>
      <c r="AP43" s="7">
        <v>2.2759230000000001</v>
      </c>
      <c r="AQ43" s="7">
        <v>6.1798270000000004</v>
      </c>
      <c r="AR43" s="7">
        <v>0.33009529999999998</v>
      </c>
      <c r="AS43" s="23">
        <v>3834</v>
      </c>
    </row>
    <row r="44" spans="1:45" ht="15" x14ac:dyDescent="0.15">
      <c r="A44" s="4" t="s">
        <v>19</v>
      </c>
      <c r="B44" s="4"/>
      <c r="C44" s="7">
        <v>4.3901139999999996</v>
      </c>
      <c r="D44" s="7">
        <v>5</v>
      </c>
      <c r="E44" s="7">
        <v>1</v>
      </c>
      <c r="F44" s="7">
        <v>4</v>
      </c>
      <c r="G44" s="7">
        <v>5</v>
      </c>
      <c r="H44" s="7">
        <v>5</v>
      </c>
      <c r="I44" s="7">
        <v>-1.193859</v>
      </c>
      <c r="J44" s="7">
        <v>4.8588620000000002</v>
      </c>
      <c r="K44" s="7">
        <v>0.73899760000000003</v>
      </c>
      <c r="L44" s="7">
        <v>2630</v>
      </c>
      <c r="M44" s="7"/>
      <c r="N44" s="7">
        <v>4.6089289999999998</v>
      </c>
      <c r="O44" s="7">
        <v>5</v>
      </c>
      <c r="P44" s="7">
        <v>1</v>
      </c>
      <c r="Q44" s="7">
        <v>4</v>
      </c>
      <c r="R44" s="7">
        <v>5</v>
      </c>
      <c r="S44" s="7">
        <v>5</v>
      </c>
      <c r="T44" s="7">
        <v>-1.630668</v>
      </c>
      <c r="U44" s="7">
        <v>5.8492009999999999</v>
      </c>
      <c r="V44" s="7">
        <v>0.63464940000000003</v>
      </c>
      <c r="W44" s="7">
        <v>1120</v>
      </c>
      <c r="X44" s="7"/>
      <c r="Y44" s="7">
        <v>4.7261899999999999</v>
      </c>
      <c r="Z44" s="7">
        <v>5</v>
      </c>
      <c r="AA44" s="7">
        <v>3</v>
      </c>
      <c r="AB44" s="7">
        <v>4.5</v>
      </c>
      <c r="AC44" s="7">
        <v>5</v>
      </c>
      <c r="AD44" s="7">
        <v>5</v>
      </c>
      <c r="AE44" s="7">
        <v>-1.58307</v>
      </c>
      <c r="AF44" s="7">
        <v>4.5853630000000001</v>
      </c>
      <c r="AG44" s="7">
        <v>0.49942589999999998</v>
      </c>
      <c r="AH44" s="7">
        <v>84</v>
      </c>
      <c r="AI44" s="7"/>
      <c r="AJ44" s="7">
        <v>4.461398</v>
      </c>
      <c r="AK44" s="7">
        <v>5</v>
      </c>
      <c r="AL44" s="7">
        <v>1</v>
      </c>
      <c r="AM44" s="7">
        <v>4</v>
      </c>
      <c r="AN44" s="7">
        <v>5</v>
      </c>
      <c r="AO44" s="7">
        <v>5</v>
      </c>
      <c r="AP44" s="7">
        <v>-1.3193269999999999</v>
      </c>
      <c r="AQ44" s="7">
        <v>5.1116070000000002</v>
      </c>
      <c r="AR44" s="7">
        <v>0.71340389999999998</v>
      </c>
      <c r="AS44" s="23">
        <v>3834</v>
      </c>
    </row>
    <row r="45" spans="1:45" ht="15" x14ac:dyDescent="0.15">
      <c r="A45" s="6"/>
      <c r="B45" s="6"/>
      <c r="C45" s="8">
        <v>0.18517110000000001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1.6210070000000001</v>
      </c>
      <c r="J45" s="8">
        <v>3.6276619999999999</v>
      </c>
      <c r="K45" s="8">
        <v>0.38851020000000003</v>
      </c>
      <c r="L45" s="8">
        <v>2630</v>
      </c>
      <c r="M45" s="8"/>
      <c r="N45" s="8">
        <v>0.1303571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2.1957070000000001</v>
      </c>
      <c r="U45" s="8">
        <v>5.8211300000000001</v>
      </c>
      <c r="V45" s="8">
        <v>0.33684639999999999</v>
      </c>
      <c r="W45" s="8">
        <v>1120</v>
      </c>
      <c r="X45" s="8"/>
      <c r="Y45" s="8">
        <v>0.1666667</v>
      </c>
      <c r="Z45" s="8">
        <v>1</v>
      </c>
      <c r="AA45" s="8">
        <v>0</v>
      </c>
      <c r="AB45" s="8">
        <v>0</v>
      </c>
      <c r="AC45" s="8">
        <v>0</v>
      </c>
      <c r="AD45" s="8">
        <v>0</v>
      </c>
      <c r="AE45" s="8">
        <v>1.7888539999999999</v>
      </c>
      <c r="AF45" s="8">
        <v>4.2</v>
      </c>
      <c r="AG45" s="8">
        <v>0.37491629999999998</v>
      </c>
      <c r="AH45" s="8">
        <v>84</v>
      </c>
      <c r="AI45" s="8"/>
      <c r="AJ45" s="8">
        <v>0.16875329999999999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1.768848</v>
      </c>
      <c r="AQ45" s="8">
        <v>4.1288239999999998</v>
      </c>
      <c r="AR45" s="8">
        <v>0.37458269999999999</v>
      </c>
      <c r="AS45" s="24">
        <v>3834</v>
      </c>
    </row>
    <row r="48" spans="1:45" ht="15" x14ac:dyDescent="0.15">
      <c r="A48" s="81" t="s">
        <v>32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1:45" ht="15" x14ac:dyDescent="0.15">
      <c r="A49" s="82" t="s">
        <v>30</v>
      </c>
      <c r="B49" s="3"/>
      <c r="C49" s="3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>
        <v>2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>
        <v>3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 t="s">
        <v>13</v>
      </c>
      <c r="AK49" s="3"/>
      <c r="AL49" s="3"/>
      <c r="AM49" s="3"/>
      <c r="AN49" s="3"/>
      <c r="AO49" s="3"/>
      <c r="AP49" s="3"/>
      <c r="AQ49" s="3"/>
      <c r="AR49" s="3"/>
      <c r="AS49" s="3"/>
    </row>
    <row r="50" spans="1:45" ht="15" x14ac:dyDescent="0.15">
      <c r="A50" s="83"/>
      <c r="B50" s="6"/>
      <c r="C50" s="6" t="s">
        <v>20</v>
      </c>
      <c r="D50" s="6" t="s">
        <v>21</v>
      </c>
      <c r="E50" s="6" t="s">
        <v>22</v>
      </c>
      <c r="F50" s="6" t="s">
        <v>23</v>
      </c>
      <c r="G50" s="6" t="s">
        <v>24</v>
      </c>
      <c r="H50" s="6" t="s">
        <v>25</v>
      </c>
      <c r="I50" s="6" t="s">
        <v>26</v>
      </c>
      <c r="J50" s="6" t="s">
        <v>27</v>
      </c>
      <c r="K50" s="6" t="s">
        <v>28</v>
      </c>
      <c r="L50" s="6" t="s">
        <v>29</v>
      </c>
      <c r="M50" s="6"/>
      <c r="N50" s="6" t="s">
        <v>20</v>
      </c>
      <c r="O50" s="6" t="s">
        <v>21</v>
      </c>
      <c r="P50" s="6" t="s">
        <v>22</v>
      </c>
      <c r="Q50" s="6" t="s">
        <v>23</v>
      </c>
      <c r="R50" s="6" t="s">
        <v>24</v>
      </c>
      <c r="S50" s="6" t="s">
        <v>25</v>
      </c>
      <c r="T50" s="6" t="s">
        <v>26</v>
      </c>
      <c r="U50" s="6" t="s">
        <v>27</v>
      </c>
      <c r="V50" s="6" t="s">
        <v>28</v>
      </c>
      <c r="W50" s="6" t="s">
        <v>29</v>
      </c>
      <c r="X50" s="6"/>
      <c r="Y50" s="6" t="s">
        <v>20</v>
      </c>
      <c r="Z50" s="6" t="s">
        <v>21</v>
      </c>
      <c r="AA50" s="6" t="s">
        <v>22</v>
      </c>
      <c r="AB50" s="6" t="s">
        <v>23</v>
      </c>
      <c r="AC50" s="6" t="s">
        <v>24</v>
      </c>
      <c r="AD50" s="6" t="s">
        <v>25</v>
      </c>
      <c r="AE50" s="6" t="s">
        <v>26</v>
      </c>
      <c r="AF50" s="6" t="s">
        <v>27</v>
      </c>
      <c r="AG50" s="6" t="s">
        <v>28</v>
      </c>
      <c r="AH50" s="6" t="s">
        <v>29</v>
      </c>
      <c r="AI50" s="6"/>
      <c r="AJ50" s="6" t="s">
        <v>20</v>
      </c>
      <c r="AK50" s="6" t="s">
        <v>21</v>
      </c>
      <c r="AL50" s="6" t="s">
        <v>22</v>
      </c>
      <c r="AM50" s="6" t="s">
        <v>23</v>
      </c>
      <c r="AN50" s="6" t="s">
        <v>24</v>
      </c>
      <c r="AO50" s="6" t="s">
        <v>25</v>
      </c>
      <c r="AP50" s="6" t="s">
        <v>26</v>
      </c>
      <c r="AQ50" s="6" t="s">
        <v>27</v>
      </c>
      <c r="AR50" s="6" t="s">
        <v>28</v>
      </c>
      <c r="AS50" s="6" t="s">
        <v>29</v>
      </c>
    </row>
    <row r="51" spans="1:45" ht="15" x14ac:dyDescent="0.15">
      <c r="A51" s="4" t="s">
        <v>0</v>
      </c>
      <c r="B51" s="4"/>
      <c r="C51" s="4">
        <v>533.5249</v>
      </c>
      <c r="D51" s="4">
        <v>900</v>
      </c>
      <c r="E51" s="4">
        <v>200</v>
      </c>
      <c r="F51" s="4">
        <v>400</v>
      </c>
      <c r="G51" s="4">
        <v>500</v>
      </c>
      <c r="H51" s="4">
        <v>650</v>
      </c>
      <c r="I51" s="4">
        <v>0.1473467</v>
      </c>
      <c r="J51" s="4">
        <v>2.4157470000000001</v>
      </c>
      <c r="K51" s="4">
        <v>163.6611</v>
      </c>
      <c r="L51" s="4">
        <v>2626</v>
      </c>
      <c r="M51" s="4"/>
      <c r="N51" s="4">
        <v>614.14819999999997</v>
      </c>
      <c r="O51" s="4">
        <v>900</v>
      </c>
      <c r="P51" s="4">
        <v>200</v>
      </c>
      <c r="Q51" s="4">
        <v>517.49850000000004</v>
      </c>
      <c r="R51" s="4">
        <v>600</v>
      </c>
      <c r="S51" s="4">
        <v>705.51620000000003</v>
      </c>
      <c r="T51" s="4">
        <v>-3.8531900000000001E-2</v>
      </c>
      <c r="U51" s="4">
        <v>2.94434</v>
      </c>
      <c r="V51" s="4">
        <v>141.0659</v>
      </c>
      <c r="W51" s="4">
        <v>1172</v>
      </c>
      <c r="X51" s="4"/>
      <c r="Y51" s="4">
        <v>570.09559999999999</v>
      </c>
      <c r="Z51" s="4">
        <v>900</v>
      </c>
      <c r="AA51" s="4">
        <v>317.46030000000002</v>
      </c>
      <c r="AB51" s="4">
        <v>500</v>
      </c>
      <c r="AC51" s="4">
        <v>541.66669999999999</v>
      </c>
      <c r="AD51" s="4">
        <v>600</v>
      </c>
      <c r="AE51" s="4">
        <v>1.4291339999999999</v>
      </c>
      <c r="AF51" s="4">
        <v>5.187233</v>
      </c>
      <c r="AG51" s="4">
        <v>112.3</v>
      </c>
      <c r="AH51" s="4">
        <v>111</v>
      </c>
      <c r="AI51" s="4"/>
      <c r="AJ51" s="4">
        <v>558.73590000000002</v>
      </c>
      <c r="AK51" s="4">
        <v>900</v>
      </c>
      <c r="AL51" s="4">
        <v>200</v>
      </c>
      <c r="AM51" s="4">
        <v>475</v>
      </c>
      <c r="AN51" s="4">
        <v>546.66669999999999</v>
      </c>
      <c r="AO51" s="4">
        <v>666.66669999999999</v>
      </c>
      <c r="AP51" s="4">
        <v>3.4299900000000001E-2</v>
      </c>
      <c r="AQ51" s="4">
        <v>2.5357120000000002</v>
      </c>
      <c r="AR51" s="4">
        <v>160.18979999999999</v>
      </c>
      <c r="AS51" s="4">
        <v>3909</v>
      </c>
    </row>
    <row r="52" spans="1:45" ht="15" x14ac:dyDescent="0.15">
      <c r="A52" s="4" t="s">
        <v>1</v>
      </c>
      <c r="B52" s="4"/>
      <c r="C52" s="4">
        <v>4.331645</v>
      </c>
      <c r="D52" s="4">
        <v>9.9</v>
      </c>
      <c r="E52" s="4">
        <v>0.2</v>
      </c>
      <c r="F52" s="4">
        <v>2.4</v>
      </c>
      <c r="G52" s="4">
        <v>4</v>
      </c>
      <c r="H52" s="4">
        <v>6</v>
      </c>
      <c r="I52" s="4">
        <v>0.34228829999999999</v>
      </c>
      <c r="J52" s="4">
        <v>2.1583480000000002</v>
      </c>
      <c r="K52" s="4">
        <v>2.4045399999999999</v>
      </c>
      <c r="L52" s="4">
        <v>2626</v>
      </c>
      <c r="M52" s="4"/>
      <c r="N52" s="4">
        <v>19.727820000000001</v>
      </c>
      <c r="O52" s="4">
        <v>49.6</v>
      </c>
      <c r="P52" s="4">
        <v>10</v>
      </c>
      <c r="Q52" s="4">
        <v>12</v>
      </c>
      <c r="R52" s="4">
        <v>16</v>
      </c>
      <c r="S52" s="4">
        <v>25</v>
      </c>
      <c r="T52" s="4">
        <v>1.1473789999999999</v>
      </c>
      <c r="U52" s="4">
        <v>3.3440310000000002</v>
      </c>
      <c r="V52" s="4">
        <v>10.04462</v>
      </c>
      <c r="W52" s="4">
        <v>1172</v>
      </c>
      <c r="X52" s="4"/>
      <c r="Y52" s="4">
        <v>67.884680000000003</v>
      </c>
      <c r="Z52" s="4">
        <v>241.8</v>
      </c>
      <c r="AA52" s="4">
        <v>50</v>
      </c>
      <c r="AB52" s="4">
        <v>55</v>
      </c>
      <c r="AC52" s="4">
        <v>60</v>
      </c>
      <c r="AD52" s="4">
        <v>74.5</v>
      </c>
      <c r="AE52" s="4">
        <v>4.3133119999999998</v>
      </c>
      <c r="AF52" s="4">
        <v>31.13824</v>
      </c>
      <c r="AG52" s="4">
        <v>22.940180000000002</v>
      </c>
      <c r="AH52" s="4">
        <v>111</v>
      </c>
      <c r="AI52" s="4"/>
      <c r="AJ52" s="4">
        <v>10.75239</v>
      </c>
      <c r="AK52" s="4">
        <v>241.8</v>
      </c>
      <c r="AL52" s="4">
        <v>0.2</v>
      </c>
      <c r="AM52" s="4">
        <v>3</v>
      </c>
      <c r="AN52" s="4">
        <v>6</v>
      </c>
      <c r="AO52" s="4">
        <v>12</v>
      </c>
      <c r="AP52" s="4">
        <v>3.8733029999999999</v>
      </c>
      <c r="AQ52" s="4">
        <v>32.271549999999998</v>
      </c>
      <c r="AR52" s="4">
        <v>13.910450000000001</v>
      </c>
      <c r="AS52" s="4">
        <v>3909</v>
      </c>
    </row>
    <row r="53" spans="1:45" ht="15" x14ac:dyDescent="0.15">
      <c r="A53" s="4" t="s">
        <v>2</v>
      </c>
      <c r="B53" s="4"/>
      <c r="C53" s="4">
        <v>14.056570000000001</v>
      </c>
      <c r="D53" s="4">
        <v>57.142859999999999</v>
      </c>
      <c r="E53" s="4">
        <v>0.65</v>
      </c>
      <c r="F53" s="4">
        <v>6.6666670000000003</v>
      </c>
      <c r="G53" s="4">
        <v>10</v>
      </c>
      <c r="H53" s="4">
        <v>19.56522</v>
      </c>
      <c r="I53" s="4">
        <v>1.8329040000000001</v>
      </c>
      <c r="J53" s="4">
        <v>7.0005240000000004</v>
      </c>
      <c r="K53" s="4">
        <v>10.91602</v>
      </c>
      <c r="L53" s="4">
        <v>2626</v>
      </c>
      <c r="M53" s="4"/>
      <c r="N53" s="4">
        <v>6.5822620000000001</v>
      </c>
      <c r="O53" s="4">
        <v>57.142859999999999</v>
      </c>
      <c r="P53" s="4">
        <v>0.65</v>
      </c>
      <c r="Q53" s="4">
        <v>3</v>
      </c>
      <c r="R53" s="4">
        <v>5.1642510000000001</v>
      </c>
      <c r="S53" s="4">
        <v>10</v>
      </c>
      <c r="T53" s="4">
        <v>2.3931339999999999</v>
      </c>
      <c r="U53" s="4">
        <v>16.0078</v>
      </c>
      <c r="V53" s="4">
        <v>5.1334650000000002</v>
      </c>
      <c r="W53" s="4">
        <v>1172</v>
      </c>
      <c r="X53" s="4"/>
      <c r="Y53" s="4">
        <v>2.9026380000000001</v>
      </c>
      <c r="Z53" s="4">
        <v>14</v>
      </c>
      <c r="AA53" s="4">
        <v>0.65</v>
      </c>
      <c r="AB53" s="4">
        <v>1.09375</v>
      </c>
      <c r="AC53" s="4">
        <v>1.5833330000000001</v>
      </c>
      <c r="AD53" s="4">
        <v>2.3885350000000001</v>
      </c>
      <c r="AE53" s="4">
        <v>1.893084</v>
      </c>
      <c r="AF53" s="4">
        <v>5.3578619999999999</v>
      </c>
      <c r="AG53" s="4">
        <v>3.1504300000000001</v>
      </c>
      <c r="AH53" s="4">
        <v>111</v>
      </c>
      <c r="AI53" s="4"/>
      <c r="AJ53" s="4">
        <v>11.498889999999999</v>
      </c>
      <c r="AK53" s="4">
        <v>57.142859999999999</v>
      </c>
      <c r="AL53" s="4">
        <v>0.65</v>
      </c>
      <c r="AM53" s="4">
        <v>4.6511630000000004</v>
      </c>
      <c r="AN53" s="4">
        <v>9</v>
      </c>
      <c r="AO53" s="4">
        <v>15</v>
      </c>
      <c r="AP53" s="4">
        <v>2.0864370000000001</v>
      </c>
      <c r="AQ53" s="4">
        <v>8.5895329999999994</v>
      </c>
      <c r="AR53" s="4">
        <v>10.097479999999999</v>
      </c>
      <c r="AS53" s="4">
        <v>3909</v>
      </c>
    </row>
    <row r="54" spans="1:45" ht="15" x14ac:dyDescent="0.15">
      <c r="A54" s="4" t="s">
        <v>3</v>
      </c>
      <c r="B54" s="4"/>
      <c r="C54" s="4">
        <v>13.92451</v>
      </c>
      <c r="D54" s="4">
        <v>57.143859999999997</v>
      </c>
      <c r="E54" s="4">
        <v>1E-3</v>
      </c>
      <c r="F54" s="4">
        <v>6.4009999999999998</v>
      </c>
      <c r="G54" s="4">
        <v>10.000999999999999</v>
      </c>
      <c r="H54" s="4">
        <v>19.501000000000001</v>
      </c>
      <c r="I54" s="4">
        <v>1.8104929999999999</v>
      </c>
      <c r="J54" s="4">
        <v>6.9026500000000004</v>
      </c>
      <c r="K54" s="4">
        <v>10.98368</v>
      </c>
      <c r="L54" s="4">
        <v>2626</v>
      </c>
      <c r="M54" s="4"/>
      <c r="N54" s="4">
        <v>6.4779629999999999</v>
      </c>
      <c r="O54" s="4">
        <v>57.143859999999997</v>
      </c>
      <c r="P54" s="4">
        <v>1E-3</v>
      </c>
      <c r="Q54" s="4">
        <v>2.8102559999999999</v>
      </c>
      <c r="R54" s="4">
        <v>5.0010000000000003</v>
      </c>
      <c r="S54" s="4">
        <v>10.000999999999999</v>
      </c>
      <c r="T54" s="4">
        <v>2.3581940000000001</v>
      </c>
      <c r="U54" s="4">
        <v>15.72218</v>
      </c>
      <c r="V54" s="4">
        <v>5.1703390000000002</v>
      </c>
      <c r="W54" s="4">
        <v>1172</v>
      </c>
      <c r="X54" s="4"/>
      <c r="Y54" s="4">
        <v>2.7644660000000001</v>
      </c>
      <c r="Z54" s="4">
        <v>14.000999999999999</v>
      </c>
      <c r="AA54" s="4">
        <v>0.23743510000000001</v>
      </c>
      <c r="AB54" s="4">
        <v>1.0380370000000001</v>
      </c>
      <c r="AC54" s="4">
        <v>1.5394620000000001</v>
      </c>
      <c r="AD54" s="4">
        <v>2.3484180000000001</v>
      </c>
      <c r="AE54" s="4">
        <v>2.009827</v>
      </c>
      <c r="AF54" s="4">
        <v>5.8234450000000004</v>
      </c>
      <c r="AG54" s="4">
        <v>3.1204100000000001</v>
      </c>
      <c r="AH54" s="4">
        <v>111</v>
      </c>
      <c r="AI54" s="4"/>
      <c r="AJ54" s="4">
        <v>11.374980000000001</v>
      </c>
      <c r="AK54" s="4">
        <v>57.143859999999997</v>
      </c>
      <c r="AL54" s="4">
        <v>1E-3</v>
      </c>
      <c r="AM54" s="4">
        <v>4.5273159999999999</v>
      </c>
      <c r="AN54" s="4">
        <v>8.7509999999999994</v>
      </c>
      <c r="AO54" s="4">
        <v>15.000999999999999</v>
      </c>
      <c r="AP54" s="4">
        <v>2.0702199999999999</v>
      </c>
      <c r="AQ54" s="4">
        <v>8.4962250000000008</v>
      </c>
      <c r="AR54" s="4">
        <v>10.14812</v>
      </c>
      <c r="AS54" s="4">
        <v>3909</v>
      </c>
    </row>
    <row r="55" spans="1:45" ht="15" x14ac:dyDescent="0.15">
      <c r="A55" s="4" t="s">
        <v>4</v>
      </c>
      <c r="B55" s="4"/>
      <c r="C55" s="4">
        <v>0.1340606</v>
      </c>
      <c r="D55" s="4">
        <v>14.000999999999999</v>
      </c>
      <c r="E55" s="4">
        <v>1E-3</v>
      </c>
      <c r="F55" s="4">
        <v>1E-3</v>
      </c>
      <c r="G55" s="4">
        <v>1E-3</v>
      </c>
      <c r="H55" s="4">
        <v>1E-3</v>
      </c>
      <c r="I55" s="4">
        <v>11.06854</v>
      </c>
      <c r="J55" s="4">
        <v>170.93899999999999</v>
      </c>
      <c r="K55" s="4">
        <v>0.71384199999999998</v>
      </c>
      <c r="L55" s="4">
        <v>2626</v>
      </c>
      <c r="M55" s="4"/>
      <c r="N55" s="4">
        <v>0.10629859999999999</v>
      </c>
      <c r="O55" s="4">
        <v>10.000999999999999</v>
      </c>
      <c r="P55" s="4">
        <v>1E-3</v>
      </c>
      <c r="Q55" s="4">
        <v>1E-3</v>
      </c>
      <c r="R55" s="4">
        <v>1E-3</v>
      </c>
      <c r="S55" s="4">
        <v>1E-3</v>
      </c>
      <c r="T55" s="4">
        <v>12.19364</v>
      </c>
      <c r="U55" s="4">
        <v>252.66229999999999</v>
      </c>
      <c r="V55" s="4">
        <v>0.4269037</v>
      </c>
      <c r="W55" s="4">
        <v>1172</v>
      </c>
      <c r="X55" s="4"/>
      <c r="Y55" s="4">
        <v>0.14017199999999999</v>
      </c>
      <c r="Z55" s="4">
        <v>4.5273159999999999</v>
      </c>
      <c r="AA55" s="4">
        <v>1E-3</v>
      </c>
      <c r="AB55" s="4">
        <v>1E-3</v>
      </c>
      <c r="AC55" s="4">
        <v>1E-3</v>
      </c>
      <c r="AD55" s="4">
        <v>1E-3</v>
      </c>
      <c r="AE55" s="4">
        <v>6.4846700000000004</v>
      </c>
      <c r="AF55" s="4">
        <v>53.223120000000002</v>
      </c>
      <c r="AG55" s="4">
        <v>0.50595590000000001</v>
      </c>
      <c r="AH55" s="4">
        <v>111</v>
      </c>
      <c r="AI55" s="4"/>
      <c r="AJ55" s="4">
        <v>0.12591050000000001</v>
      </c>
      <c r="AK55" s="4">
        <v>14.000999999999999</v>
      </c>
      <c r="AL55" s="4">
        <v>1E-3</v>
      </c>
      <c r="AM55" s="4">
        <v>1E-3</v>
      </c>
      <c r="AN55" s="4">
        <v>1E-3</v>
      </c>
      <c r="AO55" s="4">
        <v>1E-3</v>
      </c>
      <c r="AP55" s="4">
        <v>11.73944</v>
      </c>
      <c r="AQ55" s="4">
        <v>198.79769999999999</v>
      </c>
      <c r="AR55" s="4">
        <v>0.63581279999999996</v>
      </c>
      <c r="AS55" s="4">
        <v>3909</v>
      </c>
    </row>
    <row r="56" spans="1:45" ht="15" x14ac:dyDescent="0.15">
      <c r="A56" s="4" t="s">
        <v>5</v>
      </c>
      <c r="B56" s="4"/>
      <c r="C56" s="4">
        <v>158.95740000000001</v>
      </c>
      <c r="D56" s="4">
        <v>400.00099999999998</v>
      </c>
      <c r="E56" s="4">
        <v>37.500999999999998</v>
      </c>
      <c r="F56" s="4">
        <v>102.27370000000001</v>
      </c>
      <c r="G56" s="4">
        <v>150.001</v>
      </c>
      <c r="H56" s="4">
        <v>198.57239999999999</v>
      </c>
      <c r="I56" s="4">
        <v>0.91009329999999999</v>
      </c>
      <c r="J56" s="4">
        <v>3.8451559999999998</v>
      </c>
      <c r="K56" s="4">
        <v>75.652630000000002</v>
      </c>
      <c r="L56" s="4">
        <v>2626</v>
      </c>
      <c r="M56" s="4"/>
      <c r="N56" s="4">
        <v>167.9666</v>
      </c>
      <c r="O56" s="4">
        <v>400.00099999999998</v>
      </c>
      <c r="P56" s="4">
        <v>37.500999999999998</v>
      </c>
      <c r="Q56" s="4">
        <v>126.3866</v>
      </c>
      <c r="R56" s="4">
        <v>164.19280000000001</v>
      </c>
      <c r="S56" s="4">
        <v>202.46350000000001</v>
      </c>
      <c r="T56" s="4">
        <v>0.67539130000000003</v>
      </c>
      <c r="U56" s="4">
        <v>3.610741</v>
      </c>
      <c r="V56" s="4">
        <v>62.896430000000002</v>
      </c>
      <c r="W56" s="4">
        <v>1172</v>
      </c>
      <c r="X56" s="4"/>
      <c r="Y56" s="4">
        <v>127.68859999999999</v>
      </c>
      <c r="Z56" s="4">
        <v>272.00099999999998</v>
      </c>
      <c r="AA56" s="4">
        <v>37.500999999999998</v>
      </c>
      <c r="AB56" s="4">
        <v>90.001000000000005</v>
      </c>
      <c r="AC56" s="4">
        <v>120.001</v>
      </c>
      <c r="AD56" s="4">
        <v>140.001</v>
      </c>
      <c r="AE56" s="4">
        <v>1.306759</v>
      </c>
      <c r="AF56" s="4">
        <v>4.0070009999999998</v>
      </c>
      <c r="AG56" s="4">
        <v>56.59346</v>
      </c>
      <c r="AH56" s="4">
        <v>111</v>
      </c>
      <c r="AI56" s="4"/>
      <c r="AJ56" s="4">
        <v>160.77070000000001</v>
      </c>
      <c r="AK56" s="4">
        <v>400.00099999999998</v>
      </c>
      <c r="AL56" s="4">
        <v>37.500999999999998</v>
      </c>
      <c r="AM56" s="4">
        <v>108.001</v>
      </c>
      <c r="AN56" s="4">
        <v>155.38560000000001</v>
      </c>
      <c r="AO56" s="4">
        <v>200.001</v>
      </c>
      <c r="AP56" s="4">
        <v>0.85161390000000003</v>
      </c>
      <c r="AQ56" s="4">
        <v>3.8323480000000001</v>
      </c>
      <c r="AR56" s="4">
        <v>71.893640000000005</v>
      </c>
      <c r="AS56" s="4">
        <v>3909</v>
      </c>
    </row>
    <row r="57" spans="1:45" ht="15" x14ac:dyDescent="0.15">
      <c r="A57" s="4" t="s">
        <v>6</v>
      </c>
      <c r="B57" s="4"/>
      <c r="C57" s="4">
        <v>59.623489999999997</v>
      </c>
      <c r="D57" s="4">
        <v>281.81920000000002</v>
      </c>
      <c r="E57" s="4">
        <v>1E-3</v>
      </c>
      <c r="F57" s="4">
        <v>14.286709999999999</v>
      </c>
      <c r="G57" s="4">
        <v>44.611280000000001</v>
      </c>
      <c r="H57" s="4">
        <v>90.001000000000005</v>
      </c>
      <c r="I57" s="4">
        <v>1.3434299999999999</v>
      </c>
      <c r="J57" s="4">
        <v>4.9878119999999999</v>
      </c>
      <c r="K57" s="4">
        <v>59.090879999999999</v>
      </c>
      <c r="L57" s="4">
        <v>2626</v>
      </c>
      <c r="M57" s="4"/>
      <c r="N57" s="4">
        <v>69.035759999999996</v>
      </c>
      <c r="O57" s="4">
        <v>265.48770000000002</v>
      </c>
      <c r="P57" s="4">
        <v>1E-3</v>
      </c>
      <c r="Q57" s="4">
        <v>28.517479999999999</v>
      </c>
      <c r="R57" s="4">
        <v>54.766680000000001</v>
      </c>
      <c r="S57" s="4">
        <v>100.001</v>
      </c>
      <c r="T57" s="4">
        <v>0.96781240000000002</v>
      </c>
      <c r="U57" s="4">
        <v>3.3158789999999998</v>
      </c>
      <c r="V57" s="4">
        <v>54.373040000000003</v>
      </c>
      <c r="W57" s="4">
        <v>1172</v>
      </c>
      <c r="X57" s="4"/>
      <c r="Y57" s="4">
        <v>53.568840000000002</v>
      </c>
      <c r="Z57" s="4">
        <v>184.50389999999999</v>
      </c>
      <c r="AA57" s="4">
        <v>1E-3</v>
      </c>
      <c r="AB57" s="4">
        <v>20.371369999999999</v>
      </c>
      <c r="AC57" s="4">
        <v>32.500999999999998</v>
      </c>
      <c r="AD57" s="4">
        <v>88.834339999999997</v>
      </c>
      <c r="AE57" s="4">
        <v>0.83950910000000001</v>
      </c>
      <c r="AF57" s="4">
        <v>2.9350879999999999</v>
      </c>
      <c r="AG57" s="4">
        <v>41.85613</v>
      </c>
      <c r="AH57" s="4">
        <v>111</v>
      </c>
      <c r="AI57" s="4"/>
      <c r="AJ57" s="4">
        <v>62.273560000000003</v>
      </c>
      <c r="AK57" s="4">
        <v>281.81920000000002</v>
      </c>
      <c r="AL57" s="4">
        <v>1E-3</v>
      </c>
      <c r="AM57" s="4">
        <v>20.001000000000001</v>
      </c>
      <c r="AN57" s="4">
        <v>48.18282</v>
      </c>
      <c r="AO57" s="4">
        <v>95.001000000000005</v>
      </c>
      <c r="AP57" s="4">
        <v>1.2263520000000001</v>
      </c>
      <c r="AQ57" s="4">
        <v>4.5298800000000004</v>
      </c>
      <c r="AR57" s="4">
        <v>57.455719999999999</v>
      </c>
      <c r="AS57" s="4">
        <v>3909</v>
      </c>
    </row>
    <row r="58" spans="1:45" ht="15" x14ac:dyDescent="0.15">
      <c r="A58" s="4" t="s">
        <v>7</v>
      </c>
      <c r="B58" s="4"/>
      <c r="C58" s="4">
        <v>105.5324</v>
      </c>
      <c r="D58" s="4">
        <v>194.40100000000001</v>
      </c>
      <c r="E58" s="4">
        <v>48.889890000000001</v>
      </c>
      <c r="F58" s="4">
        <v>65.001000000000005</v>
      </c>
      <c r="G58" s="4">
        <v>95.497290000000007</v>
      </c>
      <c r="H58" s="4">
        <v>138.001</v>
      </c>
      <c r="I58" s="4">
        <v>0.58927909999999994</v>
      </c>
      <c r="J58" s="4">
        <v>2.1630120000000002</v>
      </c>
      <c r="K58" s="4">
        <v>47.18591</v>
      </c>
      <c r="L58" s="4">
        <v>2626</v>
      </c>
      <c r="M58" s="4"/>
      <c r="N58" s="4">
        <v>103.54</v>
      </c>
      <c r="O58" s="4">
        <v>194.40100000000001</v>
      </c>
      <c r="P58" s="4">
        <v>48.889890000000001</v>
      </c>
      <c r="Q58" s="4">
        <v>65.001000000000005</v>
      </c>
      <c r="R58" s="4">
        <v>83.063500000000005</v>
      </c>
      <c r="S58" s="4">
        <v>135.3271</v>
      </c>
      <c r="T58" s="4">
        <v>0.74340700000000004</v>
      </c>
      <c r="U58" s="4">
        <v>2.1511200000000001</v>
      </c>
      <c r="V58" s="4">
        <v>49.489849999999997</v>
      </c>
      <c r="W58" s="4">
        <v>1172</v>
      </c>
      <c r="X58" s="4"/>
      <c r="Y58" s="4">
        <v>83.334090000000003</v>
      </c>
      <c r="Z58" s="4">
        <v>194.40100000000001</v>
      </c>
      <c r="AA58" s="4">
        <v>48.889890000000001</v>
      </c>
      <c r="AB58" s="4">
        <v>56.978850000000001</v>
      </c>
      <c r="AC58" s="4">
        <v>73.667659999999998</v>
      </c>
      <c r="AD58" s="4">
        <v>91.667659999999998</v>
      </c>
      <c r="AE58" s="4">
        <v>1.4944789999999999</v>
      </c>
      <c r="AF58" s="4">
        <v>4.734038</v>
      </c>
      <c r="AG58" s="4">
        <v>36.385309999999997</v>
      </c>
      <c r="AH58" s="4">
        <v>111</v>
      </c>
      <c r="AI58" s="4"/>
      <c r="AJ58" s="4">
        <v>104.3047</v>
      </c>
      <c r="AK58" s="4">
        <v>194.40100000000001</v>
      </c>
      <c r="AL58" s="4">
        <v>48.889890000000001</v>
      </c>
      <c r="AM58" s="4">
        <v>64.103560000000002</v>
      </c>
      <c r="AN58" s="4">
        <v>91.429569999999998</v>
      </c>
      <c r="AO58" s="4">
        <v>136.2801</v>
      </c>
      <c r="AP58" s="4">
        <v>0.65945350000000003</v>
      </c>
      <c r="AQ58" s="4">
        <v>2.186429</v>
      </c>
      <c r="AR58" s="4">
        <v>47.753369999999997</v>
      </c>
      <c r="AS58" s="4">
        <v>3909</v>
      </c>
    </row>
    <row r="59" spans="1:45" ht="15" x14ac:dyDescent="0.15">
      <c r="A59" s="4" t="s">
        <v>8</v>
      </c>
      <c r="B59" s="4"/>
      <c r="C59" s="4">
        <v>83.102350000000001</v>
      </c>
      <c r="D59" s="4">
        <v>330.00099999999998</v>
      </c>
      <c r="E59" s="4">
        <v>1E-3</v>
      </c>
      <c r="F59" s="4">
        <v>54.789729999999999</v>
      </c>
      <c r="G59" s="4">
        <v>75.001000000000005</v>
      </c>
      <c r="H59" s="4">
        <v>102.4084</v>
      </c>
      <c r="I59" s="4">
        <v>1.865094</v>
      </c>
      <c r="J59" s="4">
        <v>9.3553259999999998</v>
      </c>
      <c r="K59" s="4">
        <v>51.065800000000003</v>
      </c>
      <c r="L59" s="4">
        <v>2626</v>
      </c>
      <c r="M59" s="4"/>
      <c r="N59" s="4">
        <v>77.429410000000004</v>
      </c>
      <c r="O59" s="4">
        <v>330.00099999999998</v>
      </c>
      <c r="P59" s="4">
        <v>1E-3</v>
      </c>
      <c r="Q59" s="4">
        <v>49.524459999999998</v>
      </c>
      <c r="R59" s="4">
        <v>68.824529999999996</v>
      </c>
      <c r="S59" s="4">
        <v>100.001</v>
      </c>
      <c r="T59" s="4">
        <v>1.316703</v>
      </c>
      <c r="U59" s="4">
        <v>7.0116509999999996</v>
      </c>
      <c r="V59" s="4">
        <v>44.564990000000002</v>
      </c>
      <c r="W59" s="4">
        <v>1172</v>
      </c>
      <c r="X59" s="4"/>
      <c r="Y59" s="4">
        <v>46.546529999999997</v>
      </c>
      <c r="Z59" s="4">
        <v>111.6936</v>
      </c>
      <c r="AA59" s="4">
        <v>0.60099999999999998</v>
      </c>
      <c r="AB59" s="4">
        <v>34.678710000000002</v>
      </c>
      <c r="AC59" s="4">
        <v>45.497399999999999</v>
      </c>
      <c r="AD59" s="4">
        <v>56.157859999999999</v>
      </c>
      <c r="AE59" s="4">
        <v>0.40058319999999997</v>
      </c>
      <c r="AF59" s="4">
        <v>3.6709849999999999</v>
      </c>
      <c r="AG59" s="4">
        <v>21.648209999999999</v>
      </c>
      <c r="AH59" s="4">
        <v>111</v>
      </c>
      <c r="AI59" s="4"/>
      <c r="AJ59" s="4">
        <v>80.363439999999997</v>
      </c>
      <c r="AK59" s="4">
        <v>330.00099999999998</v>
      </c>
      <c r="AL59" s="4">
        <v>1E-3</v>
      </c>
      <c r="AM59" s="4">
        <v>50.785310000000003</v>
      </c>
      <c r="AN59" s="4">
        <v>71.765699999999995</v>
      </c>
      <c r="AO59" s="4">
        <v>100.001</v>
      </c>
      <c r="AP59" s="4">
        <v>1.773881</v>
      </c>
      <c r="AQ59" s="4">
        <v>9.1443600000000007</v>
      </c>
      <c r="AR59" s="4">
        <v>48.989750000000001</v>
      </c>
      <c r="AS59" s="4">
        <v>3909</v>
      </c>
    </row>
    <row r="60" spans="1:45" ht="15" x14ac:dyDescent="0.15">
      <c r="A60" s="4" t="s">
        <v>9</v>
      </c>
      <c r="B60" s="4"/>
      <c r="C60" s="4">
        <v>9.7486699999999996E-2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4">
        <v>2.7140059999999999</v>
      </c>
      <c r="J60" s="4">
        <v>8.3658289999999997</v>
      </c>
      <c r="K60" s="4">
        <v>0.29667579999999999</v>
      </c>
      <c r="L60" s="4">
        <v>2626</v>
      </c>
      <c r="M60" s="4"/>
      <c r="N60" s="4">
        <v>0.2542662</v>
      </c>
      <c r="O60" s="4">
        <v>1</v>
      </c>
      <c r="P60" s="4">
        <v>0</v>
      </c>
      <c r="Q60" s="4">
        <v>0</v>
      </c>
      <c r="R60" s="4">
        <v>0</v>
      </c>
      <c r="S60" s="4">
        <v>1</v>
      </c>
      <c r="T60" s="4">
        <v>1.1286480000000001</v>
      </c>
      <c r="U60" s="4">
        <v>2.273847</v>
      </c>
      <c r="V60" s="4">
        <v>0.43563380000000002</v>
      </c>
      <c r="W60" s="4">
        <v>1172</v>
      </c>
      <c r="X60" s="4"/>
      <c r="Y60" s="4">
        <v>0.34234229999999999</v>
      </c>
      <c r="Z60" s="4">
        <v>1</v>
      </c>
      <c r="AA60" s="4">
        <v>0</v>
      </c>
      <c r="AB60" s="4">
        <v>0</v>
      </c>
      <c r="AC60" s="4">
        <v>0</v>
      </c>
      <c r="AD60" s="4">
        <v>1</v>
      </c>
      <c r="AE60" s="4">
        <v>0.66453030000000002</v>
      </c>
      <c r="AF60" s="4">
        <v>1.4416009999999999</v>
      </c>
      <c r="AG60" s="4">
        <v>0.4766454</v>
      </c>
      <c r="AH60" s="4">
        <v>111</v>
      </c>
      <c r="AI60" s="4"/>
      <c r="AJ60" s="4">
        <v>0.15144540000000001</v>
      </c>
      <c r="AK60" s="4">
        <v>1</v>
      </c>
      <c r="AL60" s="4">
        <v>0</v>
      </c>
      <c r="AM60" s="4">
        <v>0</v>
      </c>
      <c r="AN60" s="4">
        <v>0</v>
      </c>
      <c r="AO60" s="4">
        <v>0</v>
      </c>
      <c r="AP60" s="4">
        <v>1.944612</v>
      </c>
      <c r="AQ60" s="4">
        <v>4.7815149999999997</v>
      </c>
      <c r="AR60" s="4">
        <v>0.35852830000000002</v>
      </c>
      <c r="AS60" s="4">
        <v>3909</v>
      </c>
    </row>
    <row r="61" spans="1:45" ht="15" x14ac:dyDescent="0.15">
      <c r="A61" s="4" t="s">
        <v>10</v>
      </c>
      <c r="B61" s="4"/>
      <c r="C61" s="4">
        <v>2.084921</v>
      </c>
      <c r="D61" s="4">
        <v>16</v>
      </c>
      <c r="E61" s="4">
        <v>0</v>
      </c>
      <c r="F61" s="4">
        <v>1.0125</v>
      </c>
      <c r="G61" s="4">
        <v>1.7</v>
      </c>
      <c r="H61" s="4">
        <v>2.6666669999999999</v>
      </c>
      <c r="I61" s="4">
        <v>2.3708710000000002</v>
      </c>
      <c r="J61" s="4">
        <v>12.823689999999999</v>
      </c>
      <c r="K61" s="4">
        <v>1.58386</v>
      </c>
      <c r="L61" s="4">
        <v>2626</v>
      </c>
      <c r="M61" s="4"/>
      <c r="N61" s="4">
        <v>5.669492</v>
      </c>
      <c r="O61" s="4">
        <v>30</v>
      </c>
      <c r="P61" s="4">
        <v>0</v>
      </c>
      <c r="Q61" s="4">
        <v>3</v>
      </c>
      <c r="R61" s="4">
        <v>4.4722220000000004</v>
      </c>
      <c r="S61" s="4">
        <v>7</v>
      </c>
      <c r="T61" s="4">
        <v>2.351858</v>
      </c>
      <c r="U61" s="4">
        <v>10.76346</v>
      </c>
      <c r="V61" s="4">
        <v>4.0746370000000001</v>
      </c>
      <c r="W61" s="4">
        <v>1172</v>
      </c>
      <c r="X61" s="4"/>
      <c r="Y61" s="4">
        <v>13.583159999999999</v>
      </c>
      <c r="Z61" s="4">
        <v>90</v>
      </c>
      <c r="AA61" s="4">
        <v>3.125</v>
      </c>
      <c r="AB61" s="4">
        <v>8.5714279999999992</v>
      </c>
      <c r="AC61" s="4">
        <v>13.02</v>
      </c>
      <c r="AD61" s="4">
        <v>16.274999999999999</v>
      </c>
      <c r="AE61" s="4">
        <v>5.1325219999999998</v>
      </c>
      <c r="AF61" s="4">
        <v>42.21163</v>
      </c>
      <c r="AG61" s="4">
        <v>9.3077039999999993</v>
      </c>
      <c r="AH61" s="4">
        <v>111</v>
      </c>
      <c r="AI61" s="4"/>
      <c r="AJ61" s="4">
        <v>3.4861550000000001</v>
      </c>
      <c r="AK61" s="4">
        <v>90</v>
      </c>
      <c r="AL61" s="4">
        <v>0</v>
      </c>
      <c r="AM61" s="4">
        <v>1.3333330000000001</v>
      </c>
      <c r="AN61" s="4">
        <v>2.4</v>
      </c>
      <c r="AO61" s="4">
        <v>4.0666669999999998</v>
      </c>
      <c r="AP61" s="4">
        <v>5.2971240000000002</v>
      </c>
      <c r="AQ61" s="4">
        <v>77.322450000000003</v>
      </c>
      <c r="AR61" s="4">
        <v>3.8396669999999999</v>
      </c>
      <c r="AS61" s="4">
        <v>3909</v>
      </c>
    </row>
    <row r="62" spans="1:45" ht="15" x14ac:dyDescent="0.15">
      <c r="A62" s="4" t="s">
        <v>11</v>
      </c>
      <c r="B62" s="4"/>
      <c r="C62" s="4">
        <v>0.76047160000000003</v>
      </c>
      <c r="D62" s="4">
        <v>2</v>
      </c>
      <c r="E62" s="4">
        <v>0</v>
      </c>
      <c r="F62" s="4">
        <v>0.4</v>
      </c>
      <c r="G62" s="4">
        <v>0.66666669999999995</v>
      </c>
      <c r="H62" s="4">
        <v>1</v>
      </c>
      <c r="I62" s="4">
        <v>0.85870329999999995</v>
      </c>
      <c r="J62" s="4">
        <v>3.3606940000000001</v>
      </c>
      <c r="K62" s="4">
        <v>0.50943749999999999</v>
      </c>
      <c r="L62" s="4">
        <v>2626</v>
      </c>
      <c r="M62" s="4"/>
      <c r="N62" s="4">
        <v>0.80709240000000004</v>
      </c>
      <c r="O62" s="4">
        <v>2</v>
      </c>
      <c r="P62" s="4">
        <v>0</v>
      </c>
      <c r="Q62" s="4">
        <v>0.5</v>
      </c>
      <c r="R62" s="4">
        <v>0.66666669999999995</v>
      </c>
      <c r="S62" s="4">
        <v>1</v>
      </c>
      <c r="T62" s="4">
        <v>0.93318239999999997</v>
      </c>
      <c r="U62" s="4">
        <v>3.5142929999999999</v>
      </c>
      <c r="V62" s="4">
        <v>0.48555939999999997</v>
      </c>
      <c r="W62" s="4">
        <v>1172</v>
      </c>
      <c r="X62" s="4"/>
      <c r="Y62" s="4">
        <v>0.83992920000000004</v>
      </c>
      <c r="Z62" s="4">
        <v>2</v>
      </c>
      <c r="AA62" s="4">
        <v>0</v>
      </c>
      <c r="AB62" s="4">
        <v>0.5</v>
      </c>
      <c r="AC62" s="4">
        <v>0.8</v>
      </c>
      <c r="AD62" s="4">
        <v>1</v>
      </c>
      <c r="AE62" s="4">
        <v>0.48035719999999998</v>
      </c>
      <c r="AF62" s="4">
        <v>2.6520239999999999</v>
      </c>
      <c r="AG62" s="4">
        <v>0.42569430000000003</v>
      </c>
      <c r="AH62" s="4">
        <v>111</v>
      </c>
      <c r="AI62" s="4"/>
      <c r="AJ62" s="4">
        <v>0.7767058</v>
      </c>
      <c r="AK62" s="4">
        <v>2</v>
      </c>
      <c r="AL62" s="4">
        <v>0</v>
      </c>
      <c r="AM62" s="4">
        <v>0.4</v>
      </c>
      <c r="AN62" s="4">
        <v>0.66666669999999995</v>
      </c>
      <c r="AO62" s="4">
        <v>1</v>
      </c>
      <c r="AP62" s="4">
        <v>0.86248769999999997</v>
      </c>
      <c r="AQ62" s="4">
        <v>3.3897849999999998</v>
      </c>
      <c r="AR62" s="4">
        <v>0.50063760000000002</v>
      </c>
      <c r="AS62" s="4">
        <v>3909</v>
      </c>
    </row>
    <row r="63" spans="1:45" ht="15" x14ac:dyDescent="0.15">
      <c r="A63" s="4" t="s">
        <v>12</v>
      </c>
      <c r="B63" s="4"/>
      <c r="C63" s="4">
        <v>0.63515429999999995</v>
      </c>
      <c r="D63" s="4">
        <v>1</v>
      </c>
      <c r="E63" s="4">
        <v>0</v>
      </c>
      <c r="F63" s="4">
        <v>0.43469170000000001</v>
      </c>
      <c r="G63" s="4">
        <v>0.73279700000000003</v>
      </c>
      <c r="H63" s="4">
        <v>0.87820949999999998</v>
      </c>
      <c r="I63" s="4">
        <v>-0.76463369999999997</v>
      </c>
      <c r="J63" s="4">
        <v>2.3771049999999998</v>
      </c>
      <c r="K63" s="4">
        <v>0.2946549</v>
      </c>
      <c r="L63" s="4">
        <v>2626</v>
      </c>
      <c r="M63" s="4"/>
      <c r="N63" s="4">
        <v>0.4145797</v>
      </c>
      <c r="O63" s="4">
        <v>0.99431840000000005</v>
      </c>
      <c r="P63" s="4">
        <v>0</v>
      </c>
      <c r="Q63" s="4">
        <v>0.20061409999999999</v>
      </c>
      <c r="R63" s="4">
        <v>0.40324559999999998</v>
      </c>
      <c r="S63" s="4">
        <v>0.61031729999999995</v>
      </c>
      <c r="T63" s="4">
        <v>0.21159990000000001</v>
      </c>
      <c r="U63" s="4">
        <v>2.06833</v>
      </c>
      <c r="V63" s="4">
        <v>0.24834529999999999</v>
      </c>
      <c r="W63" s="4">
        <v>1172</v>
      </c>
      <c r="X63" s="4"/>
      <c r="Y63" s="4">
        <v>0.23137550000000001</v>
      </c>
      <c r="Z63" s="4">
        <v>0.94969190000000003</v>
      </c>
      <c r="AA63" s="4">
        <v>2.9284899999999999E-2</v>
      </c>
      <c r="AB63" s="4">
        <v>6.4597600000000005E-2</v>
      </c>
      <c r="AC63" s="4">
        <v>0.13892289999999999</v>
      </c>
      <c r="AD63" s="4">
        <v>0.34371259999999998</v>
      </c>
      <c r="AE63" s="4">
        <v>1.343621</v>
      </c>
      <c r="AF63" s="4">
        <v>4.0323399999999996</v>
      </c>
      <c r="AG63" s="4">
        <v>0.22103919999999999</v>
      </c>
      <c r="AH63" s="4">
        <v>111</v>
      </c>
      <c r="AI63" s="4"/>
      <c r="AJ63" s="4">
        <v>0.55755569999999999</v>
      </c>
      <c r="AK63" s="4">
        <v>1</v>
      </c>
      <c r="AL63" s="4">
        <v>0</v>
      </c>
      <c r="AM63" s="4">
        <v>0.30048219999999998</v>
      </c>
      <c r="AN63" s="4">
        <v>0.60447629999999997</v>
      </c>
      <c r="AO63" s="4">
        <v>0.83319100000000001</v>
      </c>
      <c r="AP63" s="4">
        <v>-0.32603779999999999</v>
      </c>
      <c r="AQ63" s="4">
        <v>1.8228359999999999</v>
      </c>
      <c r="AR63" s="4">
        <v>0.30227860000000001</v>
      </c>
      <c r="AS63" s="4">
        <v>3909</v>
      </c>
    </row>
    <row r="64" spans="1:45" ht="15" x14ac:dyDescent="0.15">
      <c r="A64" s="4" t="s">
        <v>14</v>
      </c>
      <c r="B64" s="4"/>
      <c r="C64" s="4">
        <v>0.88994669999999998</v>
      </c>
      <c r="D64" s="4">
        <v>1</v>
      </c>
      <c r="E64" s="4">
        <v>0</v>
      </c>
      <c r="F64" s="4">
        <v>1</v>
      </c>
      <c r="G64" s="4">
        <v>1</v>
      </c>
      <c r="H64" s="4">
        <v>1</v>
      </c>
      <c r="I64" s="4">
        <v>-2.4920209999999998</v>
      </c>
      <c r="J64" s="4">
        <v>7.2101680000000004</v>
      </c>
      <c r="K64" s="4">
        <v>0.31301580000000001</v>
      </c>
      <c r="L64" s="4">
        <v>2626</v>
      </c>
      <c r="M64" s="4"/>
      <c r="N64" s="4">
        <v>0.95477820000000002</v>
      </c>
      <c r="O64" s="4">
        <v>1</v>
      </c>
      <c r="P64" s="4">
        <v>0</v>
      </c>
      <c r="Q64" s="4">
        <v>1</v>
      </c>
      <c r="R64" s="4">
        <v>1</v>
      </c>
      <c r="S64" s="4">
        <v>1</v>
      </c>
      <c r="T64" s="4">
        <v>-4.3772789999999997</v>
      </c>
      <c r="U64" s="4">
        <v>20.16057</v>
      </c>
      <c r="V64" s="4">
        <v>0.20787910000000001</v>
      </c>
      <c r="W64" s="4">
        <v>1172</v>
      </c>
      <c r="X64" s="4"/>
      <c r="Y64" s="4">
        <v>0.98198200000000002</v>
      </c>
      <c r="Z64" s="4">
        <v>1</v>
      </c>
      <c r="AA64" s="4">
        <v>0</v>
      </c>
      <c r="AB64" s="4">
        <v>1</v>
      </c>
      <c r="AC64" s="4">
        <v>1</v>
      </c>
      <c r="AD64" s="4">
        <v>1</v>
      </c>
      <c r="AE64" s="4">
        <v>-7.2469539999999997</v>
      </c>
      <c r="AF64" s="4">
        <v>53.518349999999998</v>
      </c>
      <c r="AG64" s="4">
        <v>0.13361970000000001</v>
      </c>
      <c r="AH64" s="4">
        <v>111</v>
      </c>
      <c r="AI64" s="4"/>
      <c r="AJ64" s="4">
        <v>0.91199799999999998</v>
      </c>
      <c r="AK64" s="4">
        <v>1</v>
      </c>
      <c r="AL64" s="4">
        <v>0</v>
      </c>
      <c r="AM64" s="4">
        <v>1</v>
      </c>
      <c r="AN64" s="4">
        <v>1</v>
      </c>
      <c r="AO64" s="4">
        <v>1</v>
      </c>
      <c r="AP64" s="4">
        <v>-2.908585</v>
      </c>
      <c r="AQ64" s="4">
        <v>9.4598659999999999</v>
      </c>
      <c r="AR64" s="4">
        <v>0.28333409999999998</v>
      </c>
      <c r="AS64" s="4">
        <v>3909</v>
      </c>
    </row>
    <row r="65" spans="1:45" ht="15" x14ac:dyDescent="0.15">
      <c r="A65" s="4" t="s">
        <v>15</v>
      </c>
      <c r="B65" s="4"/>
      <c r="C65" s="4">
        <v>53.33605</v>
      </c>
      <c r="D65" s="4">
        <v>74</v>
      </c>
      <c r="E65" s="4">
        <v>30</v>
      </c>
      <c r="F65" s="4">
        <v>46</v>
      </c>
      <c r="G65" s="4">
        <v>54</v>
      </c>
      <c r="H65" s="4">
        <v>61</v>
      </c>
      <c r="I65" s="4">
        <v>-0.1233013</v>
      </c>
      <c r="J65" s="4">
        <v>2.4161510000000002</v>
      </c>
      <c r="K65" s="4">
        <v>10.39236</v>
      </c>
      <c r="L65" s="4">
        <v>2626</v>
      </c>
      <c r="M65" s="4"/>
      <c r="N65" s="4">
        <v>50.327649999999998</v>
      </c>
      <c r="O65" s="4">
        <v>74</v>
      </c>
      <c r="P65" s="4">
        <v>30</v>
      </c>
      <c r="Q65" s="4">
        <v>43</v>
      </c>
      <c r="R65" s="4">
        <v>51</v>
      </c>
      <c r="S65" s="4">
        <v>58</v>
      </c>
      <c r="T65" s="4">
        <v>-9.6670400000000004E-2</v>
      </c>
      <c r="U65" s="4">
        <v>2.3547980000000002</v>
      </c>
      <c r="V65" s="4">
        <v>9.8267740000000003</v>
      </c>
      <c r="W65" s="4">
        <v>1172</v>
      </c>
      <c r="X65" s="4"/>
      <c r="Y65" s="4">
        <v>46.13514</v>
      </c>
      <c r="Z65" s="4">
        <v>66</v>
      </c>
      <c r="AA65" s="4">
        <v>30</v>
      </c>
      <c r="AB65" s="4">
        <v>40</v>
      </c>
      <c r="AC65" s="4">
        <v>46</v>
      </c>
      <c r="AD65" s="4">
        <v>52</v>
      </c>
      <c r="AE65" s="4">
        <v>2.6532300000000002E-2</v>
      </c>
      <c r="AF65" s="4">
        <v>2.372315</v>
      </c>
      <c r="AG65" s="4">
        <v>7.8607040000000001</v>
      </c>
      <c r="AH65" s="4">
        <v>111</v>
      </c>
      <c r="AI65" s="4"/>
      <c r="AJ65" s="4">
        <v>52.229590000000002</v>
      </c>
      <c r="AK65" s="4">
        <v>74</v>
      </c>
      <c r="AL65" s="4">
        <v>30</v>
      </c>
      <c r="AM65" s="4">
        <v>45</v>
      </c>
      <c r="AN65" s="4">
        <v>53</v>
      </c>
      <c r="AO65" s="4">
        <v>60</v>
      </c>
      <c r="AP65" s="4">
        <v>-7.6538599999999998E-2</v>
      </c>
      <c r="AQ65" s="4">
        <v>2.4070510000000001</v>
      </c>
      <c r="AR65" s="4">
        <v>10.304410000000001</v>
      </c>
      <c r="AS65" s="4">
        <v>3909</v>
      </c>
    </row>
    <row r="66" spans="1:45" ht="15" x14ac:dyDescent="0.15">
      <c r="A66" s="4" t="s">
        <v>16</v>
      </c>
      <c r="B66" s="4"/>
      <c r="C66" s="4">
        <v>7.1134769999999996</v>
      </c>
      <c r="D66" s="4">
        <v>15</v>
      </c>
      <c r="E66" s="4">
        <v>0</v>
      </c>
      <c r="F66" s="4">
        <v>6</v>
      </c>
      <c r="G66" s="4">
        <v>7</v>
      </c>
      <c r="H66" s="4">
        <v>9</v>
      </c>
      <c r="I66" s="4">
        <v>-0.31354870000000001</v>
      </c>
      <c r="J66" s="4">
        <v>3.31962</v>
      </c>
      <c r="K66" s="4">
        <v>2.3639030000000001</v>
      </c>
      <c r="L66" s="4">
        <v>2626</v>
      </c>
      <c r="M66" s="4"/>
      <c r="N66" s="4">
        <v>7.2462720000000003</v>
      </c>
      <c r="O66" s="4">
        <v>15</v>
      </c>
      <c r="P66" s="4">
        <v>0</v>
      </c>
      <c r="Q66" s="4">
        <v>6</v>
      </c>
      <c r="R66" s="4">
        <v>7</v>
      </c>
      <c r="S66" s="4">
        <v>9</v>
      </c>
      <c r="T66" s="4">
        <v>-0.1901011</v>
      </c>
      <c r="U66" s="4">
        <v>3.510602</v>
      </c>
      <c r="V66" s="4">
        <v>2.0969289999999998</v>
      </c>
      <c r="W66" s="4">
        <v>1172</v>
      </c>
      <c r="X66" s="4"/>
      <c r="Y66" s="4">
        <v>7.1996190000000002</v>
      </c>
      <c r="Z66" s="4">
        <v>12</v>
      </c>
      <c r="AA66" s="4">
        <v>2</v>
      </c>
      <c r="AB66" s="4">
        <v>6</v>
      </c>
      <c r="AC66" s="4">
        <v>7</v>
      </c>
      <c r="AD66" s="4">
        <v>9</v>
      </c>
      <c r="AE66" s="4">
        <v>-4.0322299999999998E-2</v>
      </c>
      <c r="AF66" s="4">
        <v>4.2513839999999998</v>
      </c>
      <c r="AG66" s="4">
        <v>1.837987</v>
      </c>
      <c r="AH66" s="4">
        <v>111</v>
      </c>
      <c r="AI66" s="4"/>
      <c r="AJ66" s="4">
        <v>7.1557380000000004</v>
      </c>
      <c r="AK66" s="4">
        <v>15</v>
      </c>
      <c r="AL66" s="4">
        <v>0</v>
      </c>
      <c r="AM66" s="4">
        <v>6</v>
      </c>
      <c r="AN66" s="4">
        <v>7</v>
      </c>
      <c r="AO66" s="4">
        <v>9</v>
      </c>
      <c r="AP66" s="4">
        <v>-0.29088710000000001</v>
      </c>
      <c r="AQ66" s="4">
        <v>3.4303620000000001</v>
      </c>
      <c r="AR66" s="4">
        <v>2.2737280000000002</v>
      </c>
      <c r="AS66" s="4">
        <v>3909</v>
      </c>
    </row>
    <row r="67" spans="1:45" ht="15" x14ac:dyDescent="0.15">
      <c r="A67" s="4" t="s">
        <v>17</v>
      </c>
      <c r="B67" s="4"/>
      <c r="C67" s="4">
        <v>0.11690780000000001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2.3845610000000002</v>
      </c>
      <c r="J67" s="4">
        <v>6.6861309999999996</v>
      </c>
      <c r="K67" s="4">
        <v>0.32137159999999998</v>
      </c>
      <c r="L67" s="4">
        <v>2626</v>
      </c>
      <c r="M67" s="4"/>
      <c r="N67" s="4">
        <v>0.14419799999999999</v>
      </c>
      <c r="O67" s="4">
        <v>1</v>
      </c>
      <c r="P67" s="4">
        <v>0</v>
      </c>
      <c r="Q67" s="4">
        <v>0</v>
      </c>
      <c r="R67" s="4">
        <v>0</v>
      </c>
      <c r="S67" s="4">
        <v>0</v>
      </c>
      <c r="T67" s="4">
        <v>2.0256859999999999</v>
      </c>
      <c r="U67" s="4">
        <v>5.1034059999999997</v>
      </c>
      <c r="V67" s="4">
        <v>0.35144029999999998</v>
      </c>
      <c r="W67" s="4">
        <v>1172</v>
      </c>
      <c r="X67" s="4"/>
      <c r="Y67" s="4">
        <v>0.19819819999999999</v>
      </c>
      <c r="Z67" s="4">
        <v>1</v>
      </c>
      <c r="AA67" s="4">
        <v>0</v>
      </c>
      <c r="AB67" s="4">
        <v>0</v>
      </c>
      <c r="AC67" s="4">
        <v>0</v>
      </c>
      <c r="AD67" s="4">
        <v>0</v>
      </c>
      <c r="AE67" s="4">
        <v>1.514148</v>
      </c>
      <c r="AF67" s="4">
        <v>3.292646</v>
      </c>
      <c r="AG67" s="4">
        <v>0.40045019999999998</v>
      </c>
      <c r="AH67" s="4">
        <v>111</v>
      </c>
      <c r="AI67" s="4"/>
      <c r="AJ67" s="4">
        <v>0.12739829999999999</v>
      </c>
      <c r="AK67" s="4">
        <v>1</v>
      </c>
      <c r="AL67" s="4">
        <v>0</v>
      </c>
      <c r="AM67" s="4">
        <v>0</v>
      </c>
      <c r="AN67" s="4">
        <v>0</v>
      </c>
      <c r="AO67" s="4">
        <v>0</v>
      </c>
      <c r="AP67" s="4">
        <v>2.2350379999999999</v>
      </c>
      <c r="AQ67" s="4">
        <v>5.9953960000000004</v>
      </c>
      <c r="AR67" s="4">
        <v>0.33346130000000002</v>
      </c>
      <c r="AS67" s="4">
        <v>3909</v>
      </c>
    </row>
    <row r="68" spans="1:45" ht="15" x14ac:dyDescent="0.15">
      <c r="A68" s="4" t="s">
        <v>18</v>
      </c>
      <c r="B68" s="4"/>
      <c r="C68" s="4">
        <v>4.3552929999999996</v>
      </c>
      <c r="D68" s="4">
        <v>5</v>
      </c>
      <c r="E68" s="4">
        <v>1</v>
      </c>
      <c r="F68" s="4">
        <v>4</v>
      </c>
      <c r="G68" s="4">
        <v>5</v>
      </c>
      <c r="H68" s="4">
        <v>5</v>
      </c>
      <c r="I68" s="4">
        <v>-1.3193619999999999</v>
      </c>
      <c r="J68" s="4">
        <v>5.3694269999999999</v>
      </c>
      <c r="K68" s="4">
        <v>0.78595079999999995</v>
      </c>
      <c r="L68" s="4">
        <v>2626</v>
      </c>
      <c r="M68" s="4"/>
      <c r="N68" s="4">
        <v>4.5742320000000003</v>
      </c>
      <c r="O68" s="4">
        <v>5</v>
      </c>
      <c r="P68" s="4">
        <v>1</v>
      </c>
      <c r="Q68" s="4">
        <v>4</v>
      </c>
      <c r="R68" s="4">
        <v>5</v>
      </c>
      <c r="S68" s="4">
        <v>5</v>
      </c>
      <c r="T68" s="4">
        <v>-1.625445</v>
      </c>
      <c r="U68" s="4">
        <v>6.2674279999999998</v>
      </c>
      <c r="V68" s="4">
        <v>0.65640240000000005</v>
      </c>
      <c r="W68" s="4">
        <v>1172</v>
      </c>
      <c r="X68" s="4"/>
      <c r="Y68" s="4">
        <v>4.7027029999999996</v>
      </c>
      <c r="Z68" s="4">
        <v>5</v>
      </c>
      <c r="AA68" s="4">
        <v>3</v>
      </c>
      <c r="AB68" s="4">
        <v>4</v>
      </c>
      <c r="AC68" s="4">
        <v>5</v>
      </c>
      <c r="AD68" s="4">
        <v>5</v>
      </c>
      <c r="AE68" s="4">
        <v>-1.6796219999999999</v>
      </c>
      <c r="AF68" s="4">
        <v>4.8654789999999997</v>
      </c>
      <c r="AG68" s="4">
        <v>0.54929039999999996</v>
      </c>
      <c r="AH68" s="4">
        <v>111</v>
      </c>
      <c r="AI68" s="4"/>
      <c r="AJ68" s="4">
        <v>4.4308009999999998</v>
      </c>
      <c r="AK68" s="4">
        <v>5</v>
      </c>
      <c r="AL68" s="4">
        <v>1</v>
      </c>
      <c r="AM68" s="4">
        <v>4</v>
      </c>
      <c r="AN68" s="4">
        <v>5</v>
      </c>
      <c r="AO68" s="4">
        <v>5</v>
      </c>
      <c r="AP68" s="4">
        <v>-1.4285540000000001</v>
      </c>
      <c r="AQ68" s="4">
        <v>5.6885760000000003</v>
      </c>
      <c r="AR68" s="4">
        <v>0.75141139999999995</v>
      </c>
      <c r="AS68" s="4">
        <v>3909</v>
      </c>
    </row>
    <row r="69" spans="1:45" ht="15" x14ac:dyDescent="0.15">
      <c r="A69" s="6" t="s">
        <v>19</v>
      </c>
      <c r="B69" s="6"/>
      <c r="C69" s="6">
        <v>0.2060168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1.45377</v>
      </c>
      <c r="J69" s="6">
        <v>3.1134469999999999</v>
      </c>
      <c r="K69" s="6">
        <v>0.40451969999999998</v>
      </c>
      <c r="L69" s="6">
        <v>2626</v>
      </c>
      <c r="M69" s="6"/>
      <c r="N69" s="6">
        <v>0.15955630000000001</v>
      </c>
      <c r="O69" s="6">
        <v>1</v>
      </c>
      <c r="P69" s="6">
        <v>0</v>
      </c>
      <c r="Q69" s="6">
        <v>0</v>
      </c>
      <c r="R69" s="6">
        <v>0</v>
      </c>
      <c r="S69" s="6">
        <v>0</v>
      </c>
      <c r="T69" s="6">
        <v>1.859362</v>
      </c>
      <c r="U69" s="6">
        <v>4.4572269999999996</v>
      </c>
      <c r="V69" s="6">
        <v>0.36635040000000002</v>
      </c>
      <c r="W69" s="6">
        <v>1172</v>
      </c>
      <c r="X69" s="6"/>
      <c r="Y69" s="6">
        <v>9.0090100000000006E-2</v>
      </c>
      <c r="Z69" s="6">
        <v>1</v>
      </c>
      <c r="AA69" s="6">
        <v>0</v>
      </c>
      <c r="AB69" s="6">
        <v>0</v>
      </c>
      <c r="AC69" s="6">
        <v>0</v>
      </c>
      <c r="AD69" s="6">
        <v>0</v>
      </c>
      <c r="AE69" s="6">
        <v>2.863391</v>
      </c>
      <c r="AF69" s="6">
        <v>9.1990099999999995</v>
      </c>
      <c r="AG69" s="6">
        <v>0.28760930000000001</v>
      </c>
      <c r="AH69" s="6">
        <v>111</v>
      </c>
      <c r="AI69" s="6"/>
      <c r="AJ69" s="6">
        <v>0.18879509999999999</v>
      </c>
      <c r="AK69" s="6">
        <v>1</v>
      </c>
      <c r="AL69" s="6">
        <v>0</v>
      </c>
      <c r="AM69" s="6">
        <v>0</v>
      </c>
      <c r="AN69" s="6">
        <v>0</v>
      </c>
      <c r="AO69" s="6">
        <v>0</v>
      </c>
      <c r="AP69" s="6">
        <v>1.590435</v>
      </c>
      <c r="AQ69" s="6">
        <v>3.5294819999999998</v>
      </c>
      <c r="AR69" s="6">
        <v>0.39139580000000002</v>
      </c>
      <c r="AS69" s="6">
        <v>3909</v>
      </c>
    </row>
    <row r="72" spans="1:45" ht="15" x14ac:dyDescent="0.15">
      <c r="A72" s="81" t="s">
        <v>33</v>
      </c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1:45" ht="15" x14ac:dyDescent="0.15">
      <c r="A73" s="82" t="s">
        <v>30</v>
      </c>
      <c r="B73" s="3"/>
      <c r="C73" s="3">
        <v>1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>
        <v>2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>
        <v>3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 t="s">
        <v>13</v>
      </c>
      <c r="AK73" s="3"/>
      <c r="AL73" s="3"/>
      <c r="AM73" s="3"/>
      <c r="AN73" s="3"/>
      <c r="AO73" s="3"/>
      <c r="AP73" s="3"/>
      <c r="AQ73" s="3"/>
      <c r="AR73" s="3"/>
      <c r="AS73" s="3"/>
    </row>
    <row r="74" spans="1:45" ht="15" x14ac:dyDescent="0.15">
      <c r="A74" s="83"/>
      <c r="B74" s="6"/>
      <c r="C74" s="6" t="s">
        <v>20</v>
      </c>
      <c r="D74" s="6" t="s">
        <v>21</v>
      </c>
      <c r="E74" s="6" t="s">
        <v>22</v>
      </c>
      <c r="F74" s="6" t="s">
        <v>23</v>
      </c>
      <c r="G74" s="6" t="s">
        <v>24</v>
      </c>
      <c r="H74" s="6" t="s">
        <v>25</v>
      </c>
      <c r="I74" s="6" t="s">
        <v>26</v>
      </c>
      <c r="J74" s="6" t="s">
        <v>27</v>
      </c>
      <c r="K74" s="6" t="s">
        <v>28</v>
      </c>
      <c r="L74" s="6" t="s">
        <v>29</v>
      </c>
      <c r="M74" s="6"/>
      <c r="N74" s="6" t="s">
        <v>20</v>
      </c>
      <c r="O74" s="6" t="s">
        <v>21</v>
      </c>
      <c r="P74" s="6" t="s">
        <v>22</v>
      </c>
      <c r="Q74" s="6" t="s">
        <v>23</v>
      </c>
      <c r="R74" s="6" t="s">
        <v>24</v>
      </c>
      <c r="S74" s="6" t="s">
        <v>25</v>
      </c>
      <c r="T74" s="6" t="s">
        <v>26</v>
      </c>
      <c r="U74" s="6" t="s">
        <v>27</v>
      </c>
      <c r="V74" s="6" t="s">
        <v>28</v>
      </c>
      <c r="W74" s="6" t="s">
        <v>29</v>
      </c>
      <c r="X74" s="6"/>
      <c r="Y74" s="6" t="s">
        <v>20</v>
      </c>
      <c r="Z74" s="6" t="s">
        <v>21</v>
      </c>
      <c r="AA74" s="6" t="s">
        <v>22</v>
      </c>
      <c r="AB74" s="6" t="s">
        <v>23</v>
      </c>
      <c r="AC74" s="6" t="s">
        <v>24</v>
      </c>
      <c r="AD74" s="6" t="s">
        <v>25</v>
      </c>
      <c r="AE74" s="6" t="s">
        <v>26</v>
      </c>
      <c r="AF74" s="6" t="s">
        <v>27</v>
      </c>
      <c r="AG74" s="6" t="s">
        <v>28</v>
      </c>
      <c r="AH74" s="6" t="s">
        <v>29</v>
      </c>
      <c r="AI74" s="6"/>
      <c r="AJ74" s="6" t="s">
        <v>20</v>
      </c>
      <c r="AK74" s="6" t="s">
        <v>21</v>
      </c>
      <c r="AL74" s="6" t="s">
        <v>22</v>
      </c>
      <c r="AM74" s="6" t="s">
        <v>23</v>
      </c>
      <c r="AN74" s="6" t="s">
        <v>24</v>
      </c>
      <c r="AO74" s="6" t="s">
        <v>25</v>
      </c>
      <c r="AP74" s="6" t="s">
        <v>26</v>
      </c>
      <c r="AQ74" s="6" t="s">
        <v>27</v>
      </c>
      <c r="AR74" s="6" t="s">
        <v>28</v>
      </c>
      <c r="AS74" s="6" t="s">
        <v>29</v>
      </c>
    </row>
    <row r="75" spans="1:45" ht="15" x14ac:dyDescent="0.15">
      <c r="A75" s="4" t="s">
        <v>0</v>
      </c>
      <c r="B75" s="4"/>
      <c r="C75" s="4">
        <v>533.63990000000001</v>
      </c>
      <c r="D75" s="4">
        <v>900</v>
      </c>
      <c r="E75" s="4">
        <v>200</v>
      </c>
      <c r="F75" s="4">
        <v>400</v>
      </c>
      <c r="G75" s="4">
        <v>504</v>
      </c>
      <c r="H75" s="4">
        <v>650</v>
      </c>
      <c r="I75" s="4">
        <v>2.56657E-2</v>
      </c>
      <c r="J75" s="4">
        <v>2.4223840000000001</v>
      </c>
      <c r="K75" s="4">
        <v>161.8441</v>
      </c>
      <c r="L75" s="4">
        <v>2385</v>
      </c>
      <c r="M75" s="4"/>
      <c r="N75" s="4">
        <v>627.1087</v>
      </c>
      <c r="O75" s="4">
        <v>900</v>
      </c>
      <c r="P75" s="4">
        <v>200</v>
      </c>
      <c r="Q75" s="4">
        <v>520</v>
      </c>
      <c r="R75" s="4">
        <v>635.255</v>
      </c>
      <c r="S75" s="4">
        <v>744.2953</v>
      </c>
      <c r="T75" s="4">
        <v>-0.25670870000000001</v>
      </c>
      <c r="U75" s="4">
        <v>2.5343599999999999</v>
      </c>
      <c r="V75" s="4">
        <v>147.50909999999999</v>
      </c>
      <c r="W75" s="4">
        <v>1106</v>
      </c>
      <c r="X75" s="4"/>
      <c r="Y75" s="4">
        <v>477.60980000000001</v>
      </c>
      <c r="Z75" s="4">
        <v>900</v>
      </c>
      <c r="AA75" s="4">
        <v>244.4444</v>
      </c>
      <c r="AB75" s="4">
        <v>300</v>
      </c>
      <c r="AC75" s="4">
        <v>500</v>
      </c>
      <c r="AD75" s="4">
        <v>591.90480000000002</v>
      </c>
      <c r="AE75" s="4">
        <v>0.43566709999999997</v>
      </c>
      <c r="AF75" s="4">
        <v>2.4177469999999999</v>
      </c>
      <c r="AG75" s="4">
        <v>158.8502</v>
      </c>
      <c r="AH75" s="4">
        <v>151</v>
      </c>
      <c r="AI75" s="4"/>
      <c r="AJ75" s="4">
        <v>559.70140000000004</v>
      </c>
      <c r="AK75" s="4">
        <v>900</v>
      </c>
      <c r="AL75" s="4">
        <v>200</v>
      </c>
      <c r="AM75" s="4">
        <v>444.44450000000001</v>
      </c>
      <c r="AN75" s="4">
        <v>553.44759999999997</v>
      </c>
      <c r="AO75" s="4">
        <v>694.44449999999995</v>
      </c>
      <c r="AP75" s="4">
        <v>-7.0292099999999996E-2</v>
      </c>
      <c r="AQ75" s="4">
        <v>2.3732700000000002</v>
      </c>
      <c r="AR75" s="4">
        <v>164.00710000000001</v>
      </c>
      <c r="AS75" s="4">
        <v>3642</v>
      </c>
    </row>
    <row r="76" spans="1:45" ht="15" x14ac:dyDescent="0.15">
      <c r="A76" s="4" t="s">
        <v>1</v>
      </c>
      <c r="B76" s="4"/>
      <c r="C76" s="4">
        <v>4.3807549999999997</v>
      </c>
      <c r="D76" s="4">
        <v>9.9</v>
      </c>
      <c r="E76" s="4">
        <v>0.1</v>
      </c>
      <c r="F76" s="4">
        <v>2.4</v>
      </c>
      <c r="G76" s="4">
        <v>4</v>
      </c>
      <c r="H76" s="4">
        <v>6</v>
      </c>
      <c r="I76" s="4">
        <v>0.2958596</v>
      </c>
      <c r="J76" s="4">
        <v>2.1273070000000001</v>
      </c>
      <c r="K76" s="4">
        <v>2.40984</v>
      </c>
      <c r="L76" s="4">
        <v>2385</v>
      </c>
      <c r="M76" s="4"/>
      <c r="N76" s="4">
        <v>20.1755</v>
      </c>
      <c r="O76" s="4">
        <v>49.7</v>
      </c>
      <c r="P76" s="4">
        <v>10</v>
      </c>
      <c r="Q76" s="4">
        <v>12</v>
      </c>
      <c r="R76" s="4">
        <v>16</v>
      </c>
      <c r="S76" s="4">
        <v>26.4</v>
      </c>
      <c r="T76" s="4">
        <v>1.0565770000000001</v>
      </c>
      <c r="U76" s="4">
        <v>3.0016240000000001</v>
      </c>
      <c r="V76" s="4">
        <v>10.517049999999999</v>
      </c>
      <c r="W76" s="4">
        <v>1106</v>
      </c>
      <c r="X76" s="4"/>
      <c r="Y76" s="4">
        <v>70.090729999999994</v>
      </c>
      <c r="Z76" s="4">
        <v>132</v>
      </c>
      <c r="AA76" s="4">
        <v>50</v>
      </c>
      <c r="AB76" s="4">
        <v>60</v>
      </c>
      <c r="AC76" s="4">
        <v>63.5</v>
      </c>
      <c r="AD76" s="4">
        <v>81</v>
      </c>
      <c r="AE76" s="4">
        <v>1.194699</v>
      </c>
      <c r="AF76" s="4">
        <v>3.9452859999999998</v>
      </c>
      <c r="AG76" s="4">
        <v>17.170259999999999</v>
      </c>
      <c r="AH76" s="4">
        <v>151</v>
      </c>
      <c r="AI76" s="4"/>
      <c r="AJ76" s="4">
        <v>11.901669999999999</v>
      </c>
      <c r="AK76" s="4">
        <v>132</v>
      </c>
      <c r="AL76" s="4">
        <v>0.1</v>
      </c>
      <c r="AM76" s="4">
        <v>3.1</v>
      </c>
      <c r="AN76" s="4">
        <v>6.05</v>
      </c>
      <c r="AO76" s="4">
        <v>12.5</v>
      </c>
      <c r="AP76" s="4">
        <v>2.9631470000000002</v>
      </c>
      <c r="AQ76" s="4">
        <v>13.62128</v>
      </c>
      <c r="AR76" s="4">
        <v>15.74122</v>
      </c>
      <c r="AS76" s="4">
        <v>3642</v>
      </c>
    </row>
    <row r="77" spans="1:45" ht="15" x14ac:dyDescent="0.15">
      <c r="A77" s="4" t="s">
        <v>2</v>
      </c>
      <c r="B77" s="4"/>
      <c r="C77" s="4">
        <v>13.43805</v>
      </c>
      <c r="D77" s="4">
        <v>57.142859999999999</v>
      </c>
      <c r="E77" s="4">
        <v>0.65</v>
      </c>
      <c r="F77" s="4">
        <v>6</v>
      </c>
      <c r="G77" s="4">
        <v>10</v>
      </c>
      <c r="H77" s="4">
        <v>18</v>
      </c>
      <c r="I77" s="4">
        <v>1.8483229999999999</v>
      </c>
      <c r="J77" s="4">
        <v>7.2602019999999996</v>
      </c>
      <c r="K77" s="4">
        <v>10.51871</v>
      </c>
      <c r="L77" s="4">
        <v>2385</v>
      </c>
      <c r="M77" s="4"/>
      <c r="N77" s="4">
        <v>6.2340099999999996</v>
      </c>
      <c r="O77" s="4">
        <v>57.142859999999999</v>
      </c>
      <c r="P77" s="4">
        <v>0.65</v>
      </c>
      <c r="Q77" s="4">
        <v>2.3809529999999999</v>
      </c>
      <c r="R77" s="4">
        <v>4.5454549999999996</v>
      </c>
      <c r="S77" s="4">
        <v>9</v>
      </c>
      <c r="T77" s="4">
        <v>3.470021</v>
      </c>
      <c r="U77" s="4">
        <v>26.49567</v>
      </c>
      <c r="V77" s="4">
        <v>5.6932729999999996</v>
      </c>
      <c r="W77" s="4">
        <v>1106</v>
      </c>
      <c r="X77" s="4"/>
      <c r="Y77" s="4">
        <v>2.2068829999999999</v>
      </c>
      <c r="Z77" s="4">
        <v>12.4</v>
      </c>
      <c r="AA77" s="4">
        <v>0.65</v>
      </c>
      <c r="AB77" s="4">
        <v>0.66666669999999995</v>
      </c>
      <c r="AC77" s="4">
        <v>1.018519</v>
      </c>
      <c r="AD77" s="4">
        <v>2.016667</v>
      </c>
      <c r="AE77" s="4">
        <v>2.2074029999999998</v>
      </c>
      <c r="AF77" s="4">
        <v>6.6842670000000002</v>
      </c>
      <c r="AG77" s="4">
        <v>2.7560769999999999</v>
      </c>
      <c r="AH77" s="4">
        <v>151</v>
      </c>
      <c r="AI77" s="4"/>
      <c r="AJ77" s="4">
        <v>10.78468</v>
      </c>
      <c r="AK77" s="4">
        <v>57.142859999999999</v>
      </c>
      <c r="AL77" s="4">
        <v>0.65</v>
      </c>
      <c r="AM77" s="4">
        <v>4</v>
      </c>
      <c r="AN77" s="4">
        <v>8.4105260000000008</v>
      </c>
      <c r="AO77" s="4">
        <v>14.28571</v>
      </c>
      <c r="AP77" s="4">
        <v>2.1043539999999998</v>
      </c>
      <c r="AQ77" s="4">
        <v>8.8827210000000001</v>
      </c>
      <c r="AR77" s="4">
        <v>9.825939</v>
      </c>
      <c r="AS77" s="4">
        <v>3642</v>
      </c>
    </row>
    <row r="78" spans="1:45" ht="15" x14ac:dyDescent="0.15">
      <c r="A78" s="4" t="s">
        <v>3</v>
      </c>
      <c r="B78" s="4"/>
      <c r="C78" s="4">
        <v>13.3057</v>
      </c>
      <c r="D78" s="4">
        <v>57.143859999999997</v>
      </c>
      <c r="E78" s="4">
        <v>1E-3</v>
      </c>
      <c r="F78" s="4">
        <v>6.0010000000000003</v>
      </c>
      <c r="G78" s="4">
        <v>10.000999999999999</v>
      </c>
      <c r="H78" s="4">
        <v>18.001000000000001</v>
      </c>
      <c r="I78" s="4">
        <v>1.8291470000000001</v>
      </c>
      <c r="J78" s="4">
        <v>7.1775840000000004</v>
      </c>
      <c r="K78" s="4">
        <v>10.53604</v>
      </c>
      <c r="L78" s="4">
        <v>2385</v>
      </c>
      <c r="M78" s="4"/>
      <c r="N78" s="4">
        <v>6.1032320000000002</v>
      </c>
      <c r="O78" s="4">
        <v>57.143859999999997</v>
      </c>
      <c r="P78" s="4">
        <v>1E-3</v>
      </c>
      <c r="Q78" s="4">
        <v>2.2867139999999999</v>
      </c>
      <c r="R78" s="4">
        <v>4.4138789999999997</v>
      </c>
      <c r="S78" s="4">
        <v>9.0009999999999994</v>
      </c>
      <c r="T78" s="4">
        <v>3.4553829999999999</v>
      </c>
      <c r="U78" s="4">
        <v>26.854030000000002</v>
      </c>
      <c r="V78" s="4">
        <v>5.6610889999999996</v>
      </c>
      <c r="W78" s="4">
        <v>1106</v>
      </c>
      <c r="X78" s="4"/>
      <c r="Y78" s="4">
        <v>2.0981670000000001</v>
      </c>
      <c r="Z78" s="4">
        <v>12.401</v>
      </c>
      <c r="AA78" s="4">
        <v>0.37074800000000002</v>
      </c>
      <c r="AB78" s="4">
        <v>0.66766669999999995</v>
      </c>
      <c r="AC78" s="4">
        <v>1.0009999999999999</v>
      </c>
      <c r="AD78" s="4">
        <v>2.0009999999999999</v>
      </c>
      <c r="AE78" s="4">
        <v>2.3854639999999998</v>
      </c>
      <c r="AF78" s="4">
        <v>7.6074270000000004</v>
      </c>
      <c r="AG78" s="4">
        <v>2.6719469999999998</v>
      </c>
      <c r="AH78" s="4">
        <v>151</v>
      </c>
      <c r="AI78" s="4"/>
      <c r="AJ78" s="4">
        <v>10.653779999999999</v>
      </c>
      <c r="AK78" s="4">
        <v>57.143859999999997</v>
      </c>
      <c r="AL78" s="4">
        <v>1E-3</v>
      </c>
      <c r="AM78" s="4">
        <v>3.8676659999999998</v>
      </c>
      <c r="AN78" s="4">
        <v>8.2768619999999995</v>
      </c>
      <c r="AO78" s="4">
        <v>14.000999999999999</v>
      </c>
      <c r="AP78" s="4">
        <v>2.0930230000000001</v>
      </c>
      <c r="AQ78" s="4">
        <v>8.8244930000000004</v>
      </c>
      <c r="AR78" s="4">
        <v>9.8304139999999993</v>
      </c>
      <c r="AS78" s="4">
        <v>3642</v>
      </c>
    </row>
    <row r="79" spans="1:45" ht="15" x14ac:dyDescent="0.15">
      <c r="A79" s="4" t="s">
        <v>4</v>
      </c>
      <c r="B79" s="4"/>
      <c r="C79" s="4">
        <v>0.13435040000000001</v>
      </c>
      <c r="D79" s="4">
        <v>14.000999999999999</v>
      </c>
      <c r="E79" s="4">
        <v>1E-3</v>
      </c>
      <c r="F79" s="4">
        <v>1E-3</v>
      </c>
      <c r="G79" s="4">
        <v>1E-3</v>
      </c>
      <c r="H79" s="4">
        <v>1E-3</v>
      </c>
      <c r="I79" s="4">
        <v>12.561769999999999</v>
      </c>
      <c r="J79" s="4">
        <v>190.90770000000001</v>
      </c>
      <c r="K79" s="4">
        <v>0.84382840000000003</v>
      </c>
      <c r="L79" s="4">
        <v>2385</v>
      </c>
      <c r="M79" s="4"/>
      <c r="N79" s="4">
        <v>0.1327786</v>
      </c>
      <c r="O79" s="4">
        <v>14.000999999999999</v>
      </c>
      <c r="P79" s="4">
        <v>1E-3</v>
      </c>
      <c r="Q79" s="4">
        <v>1E-3</v>
      </c>
      <c r="R79" s="4">
        <v>1E-3</v>
      </c>
      <c r="S79" s="4">
        <v>1E-3</v>
      </c>
      <c r="T79" s="4">
        <v>13.32321</v>
      </c>
      <c r="U79" s="4">
        <v>207.8537</v>
      </c>
      <c r="V79" s="4">
        <v>0.79921850000000005</v>
      </c>
      <c r="W79" s="4">
        <v>1106</v>
      </c>
      <c r="X79" s="4"/>
      <c r="Y79" s="4">
        <v>0.11071590000000001</v>
      </c>
      <c r="Z79" s="4">
        <v>4.4127650000000003</v>
      </c>
      <c r="AA79" s="4">
        <v>1E-3</v>
      </c>
      <c r="AB79" s="4">
        <v>1E-3</v>
      </c>
      <c r="AC79" s="4">
        <v>1E-3</v>
      </c>
      <c r="AD79" s="4">
        <v>1E-3</v>
      </c>
      <c r="AE79" s="4">
        <v>6.3449020000000003</v>
      </c>
      <c r="AF79" s="4">
        <v>50.175109999999997</v>
      </c>
      <c r="AG79" s="4">
        <v>0.47760550000000002</v>
      </c>
      <c r="AH79" s="4">
        <v>151</v>
      </c>
      <c r="AI79" s="4"/>
      <c r="AJ79" s="4">
        <v>0.13289309999999999</v>
      </c>
      <c r="AK79" s="4">
        <v>14.000999999999999</v>
      </c>
      <c r="AL79" s="4">
        <v>1E-3</v>
      </c>
      <c r="AM79" s="4">
        <v>1E-3</v>
      </c>
      <c r="AN79" s="4">
        <v>1E-3</v>
      </c>
      <c r="AO79" s="4">
        <v>1E-3</v>
      </c>
      <c r="AP79" s="4">
        <v>12.842040000000001</v>
      </c>
      <c r="AQ79" s="4">
        <v>199.05260000000001</v>
      </c>
      <c r="AR79" s="4">
        <v>0.81822700000000004</v>
      </c>
      <c r="AS79" s="4">
        <v>3642</v>
      </c>
    </row>
    <row r="80" spans="1:45" ht="15" x14ac:dyDescent="0.15">
      <c r="A80" s="4" t="s">
        <v>5</v>
      </c>
      <c r="B80" s="4"/>
      <c r="C80" s="4">
        <v>163.67269999999999</v>
      </c>
      <c r="D80" s="4">
        <v>400.00099999999998</v>
      </c>
      <c r="E80" s="4">
        <v>37.500999999999998</v>
      </c>
      <c r="F80" s="4">
        <v>106.6677</v>
      </c>
      <c r="G80" s="4">
        <v>150.001</v>
      </c>
      <c r="H80" s="4">
        <v>200.001</v>
      </c>
      <c r="I80" s="4">
        <v>0.97728179999999998</v>
      </c>
      <c r="J80" s="4">
        <v>3.7899820000000002</v>
      </c>
      <c r="K80" s="4">
        <v>80.407150000000001</v>
      </c>
      <c r="L80" s="4">
        <v>2385</v>
      </c>
      <c r="M80" s="4"/>
      <c r="N80" s="4">
        <v>170.22669999999999</v>
      </c>
      <c r="O80" s="4">
        <v>400.00099999999998</v>
      </c>
      <c r="P80" s="4">
        <v>37.500999999999998</v>
      </c>
      <c r="Q80" s="4">
        <v>128.001</v>
      </c>
      <c r="R80" s="4">
        <v>163.9128</v>
      </c>
      <c r="S80" s="4">
        <v>200.001</v>
      </c>
      <c r="T80" s="4">
        <v>0.738788</v>
      </c>
      <c r="U80" s="4">
        <v>3.669495</v>
      </c>
      <c r="V80" s="4">
        <v>63.586770000000001</v>
      </c>
      <c r="W80" s="4">
        <v>1106</v>
      </c>
      <c r="X80" s="4"/>
      <c r="Y80" s="4">
        <v>126.21299999999999</v>
      </c>
      <c r="Z80" s="4">
        <v>307.00099999999998</v>
      </c>
      <c r="AA80" s="4">
        <v>37.500999999999998</v>
      </c>
      <c r="AB80" s="4">
        <v>100.001</v>
      </c>
      <c r="AC80" s="4">
        <v>113.3343</v>
      </c>
      <c r="AD80" s="4">
        <v>140.001</v>
      </c>
      <c r="AE80" s="4">
        <v>2.0267659999999998</v>
      </c>
      <c r="AF80" s="4">
        <v>8.6040530000000004</v>
      </c>
      <c r="AG80" s="4">
        <v>42.324719999999999</v>
      </c>
      <c r="AH80" s="4">
        <v>151</v>
      </c>
      <c r="AI80" s="4"/>
      <c r="AJ80" s="4">
        <v>164.10990000000001</v>
      </c>
      <c r="AK80" s="4">
        <v>400.00099999999998</v>
      </c>
      <c r="AL80" s="4">
        <v>37.500999999999998</v>
      </c>
      <c r="AM80" s="4">
        <v>112.6771</v>
      </c>
      <c r="AN80" s="4">
        <v>153.26949999999999</v>
      </c>
      <c r="AO80" s="4">
        <v>200.001</v>
      </c>
      <c r="AP80" s="4">
        <v>0.96021279999999998</v>
      </c>
      <c r="AQ80" s="4">
        <v>3.9439899999999999</v>
      </c>
      <c r="AR80" s="4">
        <v>74.86788</v>
      </c>
      <c r="AS80" s="4">
        <v>3642</v>
      </c>
    </row>
    <row r="81" spans="1:45" ht="15" x14ac:dyDescent="0.15">
      <c r="A81" s="4" t="s">
        <v>6</v>
      </c>
      <c r="B81" s="4"/>
      <c r="C81" s="4">
        <v>67.281540000000007</v>
      </c>
      <c r="D81" s="4">
        <v>281.81920000000002</v>
      </c>
      <c r="E81" s="4">
        <v>1E-3</v>
      </c>
      <c r="F81" s="4">
        <v>15.000999999999999</v>
      </c>
      <c r="G81" s="4">
        <v>55.000999999999998</v>
      </c>
      <c r="H81" s="4">
        <v>102.22320000000001</v>
      </c>
      <c r="I81" s="4">
        <v>1.0780110000000001</v>
      </c>
      <c r="J81" s="4">
        <v>4.0746900000000004</v>
      </c>
      <c r="K81" s="4">
        <v>62.530050000000003</v>
      </c>
      <c r="L81" s="4">
        <v>2385</v>
      </c>
      <c r="M81" s="4"/>
      <c r="N81" s="4">
        <v>76.715469999999996</v>
      </c>
      <c r="O81" s="4">
        <v>281.81920000000002</v>
      </c>
      <c r="P81" s="4">
        <v>1E-3</v>
      </c>
      <c r="Q81" s="4">
        <v>33.334330000000001</v>
      </c>
      <c r="R81" s="4">
        <v>64.069059999999993</v>
      </c>
      <c r="S81" s="4">
        <v>105.001</v>
      </c>
      <c r="T81" s="4">
        <v>0.90480139999999998</v>
      </c>
      <c r="U81" s="4">
        <v>3.2326670000000002</v>
      </c>
      <c r="V81" s="4">
        <v>55.933869999999999</v>
      </c>
      <c r="W81" s="4">
        <v>1106</v>
      </c>
      <c r="X81" s="4"/>
      <c r="Y81" s="4">
        <v>79.358760000000004</v>
      </c>
      <c r="Z81" s="4">
        <v>199.542</v>
      </c>
      <c r="AA81" s="4">
        <v>5.0010000000000003</v>
      </c>
      <c r="AB81" s="4">
        <v>30.001000000000001</v>
      </c>
      <c r="AC81" s="4">
        <v>84.667659999999998</v>
      </c>
      <c r="AD81" s="4">
        <v>133.33430000000001</v>
      </c>
      <c r="AE81" s="4">
        <v>-6.7546200000000001E-2</v>
      </c>
      <c r="AF81" s="4">
        <v>1.4852639999999999</v>
      </c>
      <c r="AG81" s="4">
        <v>49.718730000000001</v>
      </c>
      <c r="AH81" s="4">
        <v>151</v>
      </c>
      <c r="AI81" s="4"/>
      <c r="AJ81" s="4">
        <v>70.64716</v>
      </c>
      <c r="AK81" s="4">
        <v>281.81920000000002</v>
      </c>
      <c r="AL81" s="4">
        <v>1E-3</v>
      </c>
      <c r="AM81" s="4">
        <v>24.501000000000001</v>
      </c>
      <c r="AN81" s="4">
        <v>60.000999999999998</v>
      </c>
      <c r="AO81" s="4">
        <v>105.001</v>
      </c>
      <c r="AP81" s="4">
        <v>0.97912619999999995</v>
      </c>
      <c r="AQ81" s="4">
        <v>3.788754</v>
      </c>
      <c r="AR81" s="4">
        <v>60.276200000000003</v>
      </c>
      <c r="AS81" s="4">
        <v>3642</v>
      </c>
    </row>
    <row r="82" spans="1:45" ht="15" x14ac:dyDescent="0.15">
      <c r="A82" s="4" t="s">
        <v>7</v>
      </c>
      <c r="B82" s="4"/>
      <c r="C82" s="4">
        <v>110.7984</v>
      </c>
      <c r="D82" s="4">
        <v>194.40100000000001</v>
      </c>
      <c r="E82" s="4">
        <v>48.889890000000001</v>
      </c>
      <c r="F82" s="4">
        <v>67.308689999999999</v>
      </c>
      <c r="G82" s="4">
        <v>100.001</v>
      </c>
      <c r="H82" s="4">
        <v>152.001</v>
      </c>
      <c r="I82" s="4">
        <v>0.43349989999999999</v>
      </c>
      <c r="J82" s="4">
        <v>1.835507</v>
      </c>
      <c r="K82" s="4">
        <v>49.884569999999997</v>
      </c>
      <c r="L82" s="4">
        <v>2385</v>
      </c>
      <c r="M82" s="4"/>
      <c r="N82" s="4">
        <v>101.7073</v>
      </c>
      <c r="O82" s="4">
        <v>194.40100000000001</v>
      </c>
      <c r="P82" s="4">
        <v>48.889890000000001</v>
      </c>
      <c r="Q82" s="4">
        <v>65.778779999999998</v>
      </c>
      <c r="R82" s="4">
        <v>85.001000000000005</v>
      </c>
      <c r="S82" s="4">
        <v>130.001</v>
      </c>
      <c r="T82" s="4">
        <v>0.83116769999999995</v>
      </c>
      <c r="U82" s="4">
        <v>2.4111929999999999</v>
      </c>
      <c r="V82" s="4">
        <v>46.472999999999999</v>
      </c>
      <c r="W82" s="4">
        <v>1106</v>
      </c>
      <c r="X82" s="4"/>
      <c r="Y82" s="4">
        <v>97.025880000000001</v>
      </c>
      <c r="Z82" s="4">
        <v>194.40100000000001</v>
      </c>
      <c r="AA82" s="4">
        <v>48.889890000000001</v>
      </c>
      <c r="AB82" s="4">
        <v>66.667659999999998</v>
      </c>
      <c r="AC82" s="4">
        <v>88.843100000000007</v>
      </c>
      <c r="AD82" s="4">
        <v>130.001</v>
      </c>
      <c r="AE82" s="4">
        <v>0.29072160000000002</v>
      </c>
      <c r="AF82" s="4">
        <v>2.0501819999999999</v>
      </c>
      <c r="AG82" s="4">
        <v>36.004150000000003</v>
      </c>
      <c r="AH82" s="4">
        <v>151</v>
      </c>
      <c r="AI82" s="4"/>
      <c r="AJ82" s="4">
        <v>107.4666</v>
      </c>
      <c r="AK82" s="4">
        <v>194.40100000000001</v>
      </c>
      <c r="AL82" s="4">
        <v>48.889890000000001</v>
      </c>
      <c r="AM82" s="4">
        <v>66.667659999999998</v>
      </c>
      <c r="AN82" s="4">
        <v>92.501000000000005</v>
      </c>
      <c r="AO82" s="4">
        <v>142.85820000000001</v>
      </c>
      <c r="AP82" s="4">
        <v>0.56088000000000005</v>
      </c>
      <c r="AQ82" s="4">
        <v>1.9984580000000001</v>
      </c>
      <c r="AR82" s="4">
        <v>48.580759999999998</v>
      </c>
      <c r="AS82" s="4">
        <v>3642</v>
      </c>
    </row>
    <row r="83" spans="1:45" ht="15" x14ac:dyDescent="0.15">
      <c r="A83" s="4" t="s">
        <v>8</v>
      </c>
      <c r="B83" s="4"/>
      <c r="C83" s="4">
        <v>89.970410000000001</v>
      </c>
      <c r="D83" s="4">
        <v>330.00099999999998</v>
      </c>
      <c r="E83" s="4">
        <v>1E-3</v>
      </c>
      <c r="F83" s="4">
        <v>60.000999999999998</v>
      </c>
      <c r="G83" s="4">
        <v>80.001000000000005</v>
      </c>
      <c r="H83" s="4">
        <v>110.4177</v>
      </c>
      <c r="I83" s="4">
        <v>1.9408369999999999</v>
      </c>
      <c r="J83" s="4">
        <v>9.100911</v>
      </c>
      <c r="K83" s="4">
        <v>54.407089999999997</v>
      </c>
      <c r="L83" s="4">
        <v>2385</v>
      </c>
      <c r="M83" s="4"/>
      <c r="N83" s="4">
        <v>80.785539999999997</v>
      </c>
      <c r="O83" s="4">
        <v>330.00099999999998</v>
      </c>
      <c r="P83" s="4">
        <v>1E-3</v>
      </c>
      <c r="Q83" s="4">
        <v>52.286709999999999</v>
      </c>
      <c r="R83" s="4">
        <v>79.271829999999994</v>
      </c>
      <c r="S83" s="4">
        <v>106.001</v>
      </c>
      <c r="T83" s="4">
        <v>0.92736989999999997</v>
      </c>
      <c r="U83" s="4">
        <v>5.872636</v>
      </c>
      <c r="V83" s="4">
        <v>41.45749</v>
      </c>
      <c r="W83" s="4">
        <v>1106</v>
      </c>
      <c r="X83" s="4"/>
      <c r="Y83" s="4">
        <v>57.359160000000003</v>
      </c>
      <c r="Z83" s="4">
        <v>150.96770000000001</v>
      </c>
      <c r="AA83" s="4">
        <v>1E-3</v>
      </c>
      <c r="AB83" s="4">
        <v>40.18562</v>
      </c>
      <c r="AC83" s="4">
        <v>60.855089999999997</v>
      </c>
      <c r="AD83" s="4">
        <v>79.867670000000004</v>
      </c>
      <c r="AE83" s="4">
        <v>-0.15988520000000001</v>
      </c>
      <c r="AF83" s="4">
        <v>3.080057</v>
      </c>
      <c r="AG83" s="4">
        <v>25.949809999999999</v>
      </c>
      <c r="AH83" s="4">
        <v>151</v>
      </c>
      <c r="AI83" s="4"/>
      <c r="AJ83" s="4">
        <v>85.829070000000002</v>
      </c>
      <c r="AK83" s="4">
        <v>330.00099999999998</v>
      </c>
      <c r="AL83" s="4">
        <v>1E-3</v>
      </c>
      <c r="AM83" s="4">
        <v>58.334339999999997</v>
      </c>
      <c r="AN83" s="4">
        <v>79.684330000000003</v>
      </c>
      <c r="AO83" s="4">
        <v>107.1084</v>
      </c>
      <c r="AP83" s="4">
        <v>1.8547940000000001</v>
      </c>
      <c r="AQ83" s="4">
        <v>9.4489520000000002</v>
      </c>
      <c r="AR83" s="4">
        <v>50.399619999999999</v>
      </c>
      <c r="AS83" s="4">
        <v>3642</v>
      </c>
    </row>
    <row r="84" spans="1:45" ht="15" x14ac:dyDescent="0.15">
      <c r="A84" s="4" t="s">
        <v>9</v>
      </c>
      <c r="B84" s="4"/>
      <c r="C84" s="4">
        <v>0.14926619999999999</v>
      </c>
      <c r="D84" s="4">
        <v>1</v>
      </c>
      <c r="E84" s="4">
        <v>0</v>
      </c>
      <c r="F84" s="4">
        <v>0</v>
      </c>
      <c r="G84" s="4">
        <v>0</v>
      </c>
      <c r="H84" s="4">
        <v>0</v>
      </c>
      <c r="I84" s="4">
        <v>1.968475</v>
      </c>
      <c r="J84" s="4">
        <v>4.8748940000000003</v>
      </c>
      <c r="K84" s="4">
        <v>0.3564254</v>
      </c>
      <c r="L84" s="4">
        <v>2385</v>
      </c>
      <c r="M84" s="4"/>
      <c r="N84" s="4">
        <v>0.32730559999999997</v>
      </c>
      <c r="O84" s="4">
        <v>1</v>
      </c>
      <c r="P84" s="4">
        <v>0</v>
      </c>
      <c r="Q84" s="4">
        <v>0</v>
      </c>
      <c r="R84" s="4">
        <v>0</v>
      </c>
      <c r="S84" s="4">
        <v>1</v>
      </c>
      <c r="T84" s="4">
        <v>0.73607590000000001</v>
      </c>
      <c r="U84" s="4">
        <v>1.5418080000000001</v>
      </c>
      <c r="V84" s="4">
        <v>0.46944209999999997</v>
      </c>
      <c r="W84" s="4">
        <v>1106</v>
      </c>
      <c r="X84" s="4"/>
      <c r="Y84" s="4">
        <v>0.28476820000000003</v>
      </c>
      <c r="Z84" s="4">
        <v>1</v>
      </c>
      <c r="AA84" s="4">
        <v>0</v>
      </c>
      <c r="AB84" s="4">
        <v>0</v>
      </c>
      <c r="AC84" s="4">
        <v>0</v>
      </c>
      <c r="AD84" s="4">
        <v>1</v>
      </c>
      <c r="AE84" s="4">
        <v>0.95382180000000005</v>
      </c>
      <c r="AF84" s="4">
        <v>1.9097759999999999</v>
      </c>
      <c r="AG84" s="4">
        <v>0.45280579999999998</v>
      </c>
      <c r="AH84" s="4">
        <v>151</v>
      </c>
      <c r="AI84" s="4"/>
      <c r="AJ84" s="4">
        <v>0.2089511</v>
      </c>
      <c r="AK84" s="4">
        <v>1</v>
      </c>
      <c r="AL84" s="4">
        <v>0</v>
      </c>
      <c r="AM84" s="4">
        <v>0</v>
      </c>
      <c r="AN84" s="4">
        <v>0</v>
      </c>
      <c r="AO84" s="4">
        <v>0</v>
      </c>
      <c r="AP84" s="4">
        <v>1.4317660000000001</v>
      </c>
      <c r="AQ84" s="4">
        <v>3.0499529999999999</v>
      </c>
      <c r="AR84" s="4">
        <v>0.40661520000000001</v>
      </c>
      <c r="AS84" s="4">
        <v>3642</v>
      </c>
    </row>
    <row r="85" spans="1:45" ht="15" x14ac:dyDescent="0.15">
      <c r="A85" s="4" t="s">
        <v>10</v>
      </c>
      <c r="B85" s="4"/>
      <c r="C85" s="4">
        <v>2.133842</v>
      </c>
      <c r="D85" s="4">
        <v>30</v>
      </c>
      <c r="E85" s="4">
        <v>0</v>
      </c>
      <c r="F85" s="4">
        <v>1.05</v>
      </c>
      <c r="G85" s="4">
        <v>1.75</v>
      </c>
      <c r="H85" s="4">
        <v>2.6666669999999999</v>
      </c>
      <c r="I85" s="4">
        <v>3.811493</v>
      </c>
      <c r="J85" s="4">
        <v>42.449570000000001</v>
      </c>
      <c r="K85" s="4">
        <v>1.6496949999999999</v>
      </c>
      <c r="L85" s="4">
        <v>2385</v>
      </c>
      <c r="M85" s="4"/>
      <c r="N85" s="4">
        <v>5.6869490000000003</v>
      </c>
      <c r="O85" s="4">
        <v>45</v>
      </c>
      <c r="P85" s="4">
        <v>0</v>
      </c>
      <c r="Q85" s="4">
        <v>3</v>
      </c>
      <c r="R85" s="4">
        <v>4.4365079999999999</v>
      </c>
      <c r="S85" s="4">
        <v>7</v>
      </c>
      <c r="T85" s="4">
        <v>2.9250210000000001</v>
      </c>
      <c r="U85" s="4">
        <v>16.92407</v>
      </c>
      <c r="V85" s="4">
        <v>4.3984509999999997</v>
      </c>
      <c r="W85" s="4">
        <v>1106</v>
      </c>
      <c r="X85" s="4"/>
      <c r="Y85" s="4">
        <v>16.239889999999999</v>
      </c>
      <c r="Z85" s="4">
        <v>90</v>
      </c>
      <c r="AA85" s="4">
        <v>3.125</v>
      </c>
      <c r="AB85" s="4">
        <v>10</v>
      </c>
      <c r="AC85" s="4">
        <v>15</v>
      </c>
      <c r="AD85" s="4">
        <v>22.5</v>
      </c>
      <c r="AE85" s="4">
        <v>3.0895760000000001</v>
      </c>
      <c r="AF85" s="4">
        <v>24.85941</v>
      </c>
      <c r="AG85" s="4">
        <v>9.5283219999999993</v>
      </c>
      <c r="AH85" s="4">
        <v>151</v>
      </c>
      <c r="AI85" s="4"/>
      <c r="AJ85" s="4">
        <v>3.7976939999999999</v>
      </c>
      <c r="AK85" s="4">
        <v>90</v>
      </c>
      <c r="AL85" s="4">
        <v>0</v>
      </c>
      <c r="AM85" s="4">
        <v>1.4</v>
      </c>
      <c r="AN85" s="4">
        <v>2.4</v>
      </c>
      <c r="AO85" s="4">
        <v>4.3</v>
      </c>
      <c r="AP85" s="4">
        <v>4.66188</v>
      </c>
      <c r="AQ85" s="4">
        <v>49.207000000000001</v>
      </c>
      <c r="AR85" s="4">
        <v>4.5509849999999998</v>
      </c>
      <c r="AS85" s="4">
        <v>3642</v>
      </c>
    </row>
    <row r="86" spans="1:45" ht="15" x14ac:dyDescent="0.15">
      <c r="A86" s="4" t="s">
        <v>11</v>
      </c>
      <c r="B86" s="4"/>
      <c r="C86" s="4">
        <v>0.72957550000000004</v>
      </c>
      <c r="D86" s="4">
        <v>2</v>
      </c>
      <c r="E86" s="4">
        <v>0</v>
      </c>
      <c r="F86" s="4">
        <v>0.5</v>
      </c>
      <c r="G86" s="4">
        <v>0.66666669999999995</v>
      </c>
      <c r="H86" s="4">
        <v>1</v>
      </c>
      <c r="I86" s="4">
        <v>0.3781989</v>
      </c>
      <c r="J86" s="4">
        <v>5.4922550000000001</v>
      </c>
      <c r="K86" s="4">
        <v>0.30752400000000002</v>
      </c>
      <c r="L86" s="4">
        <v>2385</v>
      </c>
      <c r="M86" s="4"/>
      <c r="N86" s="4">
        <v>0.74171010000000004</v>
      </c>
      <c r="O86" s="4">
        <v>2</v>
      </c>
      <c r="P86" s="4">
        <v>0</v>
      </c>
      <c r="Q86" s="4">
        <v>0.5</v>
      </c>
      <c r="R86" s="4">
        <v>0.66666669999999995</v>
      </c>
      <c r="S86" s="4">
        <v>1</v>
      </c>
      <c r="T86" s="4">
        <v>1.0198700000000001</v>
      </c>
      <c r="U86" s="4">
        <v>6.7328770000000002</v>
      </c>
      <c r="V86" s="4">
        <v>0.29713810000000002</v>
      </c>
      <c r="W86" s="4">
        <v>1106</v>
      </c>
      <c r="X86" s="4"/>
      <c r="Y86" s="4">
        <v>0.75045729999999999</v>
      </c>
      <c r="Z86" s="4">
        <v>2</v>
      </c>
      <c r="AA86" s="4">
        <v>0</v>
      </c>
      <c r="AB86" s="4">
        <v>0.5</v>
      </c>
      <c r="AC86" s="4">
        <v>0.66666669999999995</v>
      </c>
      <c r="AD86" s="4">
        <v>1</v>
      </c>
      <c r="AE86" s="4">
        <v>1.524678</v>
      </c>
      <c r="AF86" s="4">
        <v>7.191649</v>
      </c>
      <c r="AG86" s="4">
        <v>0.34216020000000003</v>
      </c>
      <c r="AH86" s="4">
        <v>151</v>
      </c>
      <c r="AI86" s="4"/>
      <c r="AJ86" s="4">
        <v>0.73412630000000001</v>
      </c>
      <c r="AK86" s="4">
        <v>2</v>
      </c>
      <c r="AL86" s="4">
        <v>0</v>
      </c>
      <c r="AM86" s="4">
        <v>0.5</v>
      </c>
      <c r="AN86" s="4">
        <v>0.66666669999999995</v>
      </c>
      <c r="AO86" s="4">
        <v>1</v>
      </c>
      <c r="AP86" s="4">
        <v>0.62274059999999998</v>
      </c>
      <c r="AQ86" s="4">
        <v>5.9850880000000002</v>
      </c>
      <c r="AR86" s="4">
        <v>0.30591220000000002</v>
      </c>
      <c r="AS86" s="4">
        <v>3642</v>
      </c>
    </row>
    <row r="87" spans="1:45" ht="15" x14ac:dyDescent="0.15">
      <c r="A87" s="4" t="s">
        <v>12</v>
      </c>
      <c r="B87" s="4"/>
      <c r="C87" s="4">
        <v>0.66612420000000006</v>
      </c>
      <c r="D87" s="4">
        <v>1</v>
      </c>
      <c r="E87" s="4">
        <v>0</v>
      </c>
      <c r="F87" s="4">
        <v>0.48532750000000002</v>
      </c>
      <c r="G87" s="4">
        <v>0.76492539999999998</v>
      </c>
      <c r="H87" s="4">
        <v>0.89627310000000004</v>
      </c>
      <c r="I87" s="4">
        <v>-0.89330290000000001</v>
      </c>
      <c r="J87" s="4">
        <v>2.6697359999999999</v>
      </c>
      <c r="K87" s="4">
        <v>0.28190179999999998</v>
      </c>
      <c r="L87" s="4">
        <v>2385</v>
      </c>
      <c r="M87" s="4"/>
      <c r="N87" s="4">
        <v>0.40989320000000001</v>
      </c>
      <c r="O87" s="4">
        <v>0.97581859999999998</v>
      </c>
      <c r="P87" s="4">
        <v>0</v>
      </c>
      <c r="Q87" s="4">
        <v>0.19763739999999999</v>
      </c>
      <c r="R87" s="4">
        <v>0.39646579999999998</v>
      </c>
      <c r="S87" s="4">
        <v>0.61597440000000003</v>
      </c>
      <c r="T87" s="4">
        <v>0.18963389999999999</v>
      </c>
      <c r="U87" s="4">
        <v>1.96797</v>
      </c>
      <c r="V87" s="4">
        <v>0.25051459999999998</v>
      </c>
      <c r="W87" s="4">
        <v>1106</v>
      </c>
      <c r="X87" s="4"/>
      <c r="Y87" s="4">
        <v>0.19170970000000001</v>
      </c>
      <c r="Z87" s="4">
        <v>0.84437189999999995</v>
      </c>
      <c r="AA87" s="4">
        <v>0</v>
      </c>
      <c r="AB87" s="4">
        <v>8.9934E-2</v>
      </c>
      <c r="AC87" s="4">
        <v>0.1597759</v>
      </c>
      <c r="AD87" s="4">
        <v>0.24364230000000001</v>
      </c>
      <c r="AE87" s="4">
        <v>1.860439</v>
      </c>
      <c r="AF87" s="4">
        <v>7.449249</v>
      </c>
      <c r="AG87" s="4">
        <v>0.1436383</v>
      </c>
      <c r="AH87" s="4">
        <v>151</v>
      </c>
      <c r="AI87" s="4"/>
      <c r="AJ87" s="4">
        <v>0.5686426</v>
      </c>
      <c r="AK87" s="4">
        <v>1</v>
      </c>
      <c r="AL87" s="4">
        <v>0</v>
      </c>
      <c r="AM87" s="4">
        <v>0.30351080000000003</v>
      </c>
      <c r="AN87" s="4">
        <v>0.62501269999999998</v>
      </c>
      <c r="AO87" s="4">
        <v>0.84377219999999997</v>
      </c>
      <c r="AP87" s="4">
        <v>-0.34626230000000002</v>
      </c>
      <c r="AQ87" s="4">
        <v>1.8022590000000001</v>
      </c>
      <c r="AR87" s="4">
        <v>0.3028227</v>
      </c>
      <c r="AS87" s="4">
        <v>3642</v>
      </c>
    </row>
    <row r="88" spans="1:45" ht="15" x14ac:dyDescent="0.15">
      <c r="A88" s="4" t="s">
        <v>14</v>
      </c>
      <c r="B88" s="4"/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 t="s">
        <v>120</v>
      </c>
      <c r="J88" s="4" t="s">
        <v>120</v>
      </c>
      <c r="K88" s="4">
        <v>0</v>
      </c>
      <c r="L88" s="4">
        <v>2385</v>
      </c>
      <c r="M88" s="4"/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 t="s">
        <v>120</v>
      </c>
      <c r="U88" s="4" t="s">
        <v>120</v>
      </c>
      <c r="V88" s="4">
        <v>0</v>
      </c>
      <c r="W88" s="4">
        <v>1106</v>
      </c>
      <c r="X88" s="4"/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 t="s">
        <v>120</v>
      </c>
      <c r="AF88" s="4" t="s">
        <v>120</v>
      </c>
      <c r="AG88" s="4">
        <v>0</v>
      </c>
      <c r="AH88" s="4">
        <v>151</v>
      </c>
      <c r="AI88" s="4"/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 t="s">
        <v>120</v>
      </c>
      <c r="AQ88" s="4" t="s">
        <v>120</v>
      </c>
      <c r="AR88" s="4">
        <v>0</v>
      </c>
      <c r="AS88" s="4">
        <v>3642</v>
      </c>
    </row>
    <row r="89" spans="1:45" ht="15" x14ac:dyDescent="0.15">
      <c r="A89" s="4" t="s">
        <v>15</v>
      </c>
      <c r="B89" s="4"/>
      <c r="C89" s="4">
        <v>52.462589999999999</v>
      </c>
      <c r="D89" s="4">
        <v>52.462589999999999</v>
      </c>
      <c r="E89" s="4">
        <v>52.462589999999999</v>
      </c>
      <c r="F89" s="4">
        <v>52.462589999999999</v>
      </c>
      <c r="G89" s="4">
        <v>52.462589999999999</v>
      </c>
      <c r="H89" s="4">
        <v>52.462589999999999</v>
      </c>
      <c r="I89" s="4" t="s">
        <v>120</v>
      </c>
      <c r="J89" s="4" t="s">
        <v>120</v>
      </c>
      <c r="K89" s="4">
        <v>0</v>
      </c>
      <c r="L89" s="4">
        <v>2385</v>
      </c>
      <c r="M89" s="4"/>
      <c r="N89" s="4">
        <v>52.462589999999999</v>
      </c>
      <c r="O89" s="4">
        <v>52.462589999999999</v>
      </c>
      <c r="P89" s="4">
        <v>52.462589999999999</v>
      </c>
      <c r="Q89" s="4">
        <v>52.462589999999999</v>
      </c>
      <c r="R89" s="4">
        <v>52.462589999999999</v>
      </c>
      <c r="S89" s="4">
        <v>52.462589999999999</v>
      </c>
      <c r="T89" s="4" t="s">
        <v>120</v>
      </c>
      <c r="U89" s="4" t="s">
        <v>120</v>
      </c>
      <c r="V89" s="4">
        <v>0</v>
      </c>
      <c r="W89" s="4">
        <v>1106</v>
      </c>
      <c r="X89" s="4"/>
      <c r="Y89" s="4">
        <v>52.462589999999999</v>
      </c>
      <c r="Z89" s="4">
        <v>52.462589999999999</v>
      </c>
      <c r="AA89" s="4">
        <v>52.462589999999999</v>
      </c>
      <c r="AB89" s="4">
        <v>52.462589999999999</v>
      </c>
      <c r="AC89" s="4">
        <v>52.462589999999999</v>
      </c>
      <c r="AD89" s="4">
        <v>52.462589999999999</v>
      </c>
      <c r="AE89" s="4" t="s">
        <v>120</v>
      </c>
      <c r="AF89" s="4" t="s">
        <v>120</v>
      </c>
      <c r="AG89" s="4">
        <v>0</v>
      </c>
      <c r="AH89" s="4">
        <v>151</v>
      </c>
      <c r="AI89" s="4"/>
      <c r="AJ89" s="4">
        <v>52.462589999999999</v>
      </c>
      <c r="AK89" s="4">
        <v>52.462589999999999</v>
      </c>
      <c r="AL89" s="4">
        <v>52.462589999999999</v>
      </c>
      <c r="AM89" s="4">
        <v>52.462589999999999</v>
      </c>
      <c r="AN89" s="4">
        <v>52.462589999999999</v>
      </c>
      <c r="AO89" s="4">
        <v>52.462589999999999</v>
      </c>
      <c r="AP89" s="4" t="s">
        <v>120</v>
      </c>
      <c r="AQ89" s="4" t="s">
        <v>120</v>
      </c>
      <c r="AR89" s="4">
        <v>0</v>
      </c>
      <c r="AS89" s="4">
        <v>3642</v>
      </c>
    </row>
    <row r="90" spans="1:45" ht="15" x14ac:dyDescent="0.15">
      <c r="A90" s="4" t="s">
        <v>16</v>
      </c>
      <c r="B90" s="4"/>
      <c r="C90" s="4">
        <v>7.1577529999999996</v>
      </c>
      <c r="D90" s="4">
        <v>7.1577529999999996</v>
      </c>
      <c r="E90" s="4">
        <v>7.1577529999999996</v>
      </c>
      <c r="F90" s="4">
        <v>7.1577529999999996</v>
      </c>
      <c r="G90" s="4">
        <v>7.1577529999999996</v>
      </c>
      <c r="H90" s="4">
        <v>7.1577529999999996</v>
      </c>
      <c r="I90" s="4" t="s">
        <v>120</v>
      </c>
      <c r="J90" s="4" t="s">
        <v>120</v>
      </c>
      <c r="K90" s="4">
        <v>0</v>
      </c>
      <c r="L90" s="4">
        <v>2385</v>
      </c>
      <c r="M90" s="4"/>
      <c r="N90" s="4">
        <v>7.1577529999999996</v>
      </c>
      <c r="O90" s="4">
        <v>7.1577529999999996</v>
      </c>
      <c r="P90" s="4">
        <v>7.1577529999999996</v>
      </c>
      <c r="Q90" s="4">
        <v>7.1577529999999996</v>
      </c>
      <c r="R90" s="4">
        <v>7.1577529999999996</v>
      </c>
      <c r="S90" s="4">
        <v>7.1577529999999996</v>
      </c>
      <c r="T90" s="4" t="s">
        <v>120</v>
      </c>
      <c r="U90" s="4" t="s">
        <v>120</v>
      </c>
      <c r="V90" s="4">
        <v>0</v>
      </c>
      <c r="W90" s="4">
        <v>1106</v>
      </c>
      <c r="X90" s="4"/>
      <c r="Y90" s="4">
        <v>7.1577529999999996</v>
      </c>
      <c r="Z90" s="4">
        <v>7.1577529999999996</v>
      </c>
      <c r="AA90" s="4">
        <v>7.1577529999999996</v>
      </c>
      <c r="AB90" s="4">
        <v>7.1577529999999996</v>
      </c>
      <c r="AC90" s="4">
        <v>7.1577529999999996</v>
      </c>
      <c r="AD90" s="4">
        <v>7.1577529999999996</v>
      </c>
      <c r="AE90" s="4" t="s">
        <v>120</v>
      </c>
      <c r="AF90" s="4" t="s">
        <v>120</v>
      </c>
      <c r="AG90" s="4">
        <v>0</v>
      </c>
      <c r="AH90" s="4">
        <v>151</v>
      </c>
      <c r="AI90" s="4"/>
      <c r="AJ90" s="4">
        <v>7.1577529999999996</v>
      </c>
      <c r="AK90" s="4">
        <v>7.1577529999999996</v>
      </c>
      <c r="AL90" s="4">
        <v>7.1577529999999996</v>
      </c>
      <c r="AM90" s="4">
        <v>7.1577529999999996</v>
      </c>
      <c r="AN90" s="4">
        <v>7.1577529999999996</v>
      </c>
      <c r="AO90" s="4">
        <v>7.1577529999999996</v>
      </c>
      <c r="AP90" s="4" t="s">
        <v>120</v>
      </c>
      <c r="AQ90" s="4" t="s">
        <v>120</v>
      </c>
      <c r="AR90" s="4">
        <v>0</v>
      </c>
      <c r="AS90" s="4">
        <v>3642</v>
      </c>
    </row>
    <row r="91" spans="1:45" ht="15" x14ac:dyDescent="0.15">
      <c r="A91" s="4" t="s">
        <v>17</v>
      </c>
      <c r="B91" s="4"/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 t="s">
        <v>120</v>
      </c>
      <c r="J91" s="4" t="s">
        <v>120</v>
      </c>
      <c r="K91" s="4">
        <v>0</v>
      </c>
      <c r="L91" s="4">
        <v>2385</v>
      </c>
      <c r="M91" s="4"/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 t="s">
        <v>120</v>
      </c>
      <c r="U91" s="4" t="s">
        <v>120</v>
      </c>
      <c r="V91" s="4">
        <v>0</v>
      </c>
      <c r="W91" s="4">
        <v>1106</v>
      </c>
      <c r="X91" s="4"/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 t="s">
        <v>120</v>
      </c>
      <c r="AF91" s="4" t="s">
        <v>120</v>
      </c>
      <c r="AG91" s="4">
        <v>0</v>
      </c>
      <c r="AH91" s="4">
        <v>151</v>
      </c>
      <c r="AI91" s="4"/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 t="s">
        <v>120</v>
      </c>
      <c r="AQ91" s="4" t="s">
        <v>120</v>
      </c>
      <c r="AR91" s="4">
        <v>0</v>
      </c>
      <c r="AS91" s="4">
        <v>3642</v>
      </c>
    </row>
    <row r="92" spans="1:45" ht="15" x14ac:dyDescent="0.15">
      <c r="A92" s="4" t="s">
        <v>18</v>
      </c>
      <c r="B92" s="4"/>
      <c r="C92" s="4">
        <v>4</v>
      </c>
      <c r="D92" s="4">
        <v>4</v>
      </c>
      <c r="E92" s="4">
        <v>4</v>
      </c>
      <c r="F92" s="4">
        <v>4</v>
      </c>
      <c r="G92" s="4">
        <v>4</v>
      </c>
      <c r="H92" s="4">
        <v>4</v>
      </c>
      <c r="I92" s="4" t="s">
        <v>120</v>
      </c>
      <c r="J92" s="4" t="s">
        <v>120</v>
      </c>
      <c r="K92" s="4">
        <v>0</v>
      </c>
      <c r="L92" s="4">
        <v>2385</v>
      </c>
      <c r="M92" s="4"/>
      <c r="N92" s="4">
        <v>4</v>
      </c>
      <c r="O92" s="4">
        <v>4</v>
      </c>
      <c r="P92" s="4">
        <v>4</v>
      </c>
      <c r="Q92" s="4">
        <v>4</v>
      </c>
      <c r="R92" s="4">
        <v>4</v>
      </c>
      <c r="S92" s="4">
        <v>4</v>
      </c>
      <c r="T92" s="4" t="s">
        <v>120</v>
      </c>
      <c r="U92" s="4" t="s">
        <v>120</v>
      </c>
      <c r="V92" s="4">
        <v>0</v>
      </c>
      <c r="W92" s="4">
        <v>1106</v>
      </c>
      <c r="X92" s="4"/>
      <c r="Y92" s="4">
        <v>4</v>
      </c>
      <c r="Z92" s="4">
        <v>4</v>
      </c>
      <c r="AA92" s="4">
        <v>4</v>
      </c>
      <c r="AB92" s="4">
        <v>4</v>
      </c>
      <c r="AC92" s="4">
        <v>4</v>
      </c>
      <c r="AD92" s="4">
        <v>4</v>
      </c>
      <c r="AE92" s="4" t="s">
        <v>120</v>
      </c>
      <c r="AF92" s="4" t="s">
        <v>120</v>
      </c>
      <c r="AG92" s="4">
        <v>0</v>
      </c>
      <c r="AH92" s="4">
        <v>151</v>
      </c>
      <c r="AI92" s="4"/>
      <c r="AJ92" s="4">
        <v>4</v>
      </c>
      <c r="AK92" s="4">
        <v>4</v>
      </c>
      <c r="AL92" s="4">
        <v>4</v>
      </c>
      <c r="AM92" s="4">
        <v>4</v>
      </c>
      <c r="AN92" s="4">
        <v>4</v>
      </c>
      <c r="AO92" s="4">
        <v>4</v>
      </c>
      <c r="AP92" s="4" t="s">
        <v>120</v>
      </c>
      <c r="AQ92" s="4" t="s">
        <v>120</v>
      </c>
      <c r="AR92" s="4">
        <v>0</v>
      </c>
      <c r="AS92" s="4">
        <v>3642</v>
      </c>
    </row>
    <row r="93" spans="1:45" ht="15" x14ac:dyDescent="0.15">
      <c r="A93" s="6" t="s">
        <v>19</v>
      </c>
      <c r="B93" s="6"/>
      <c r="C93" s="6">
        <v>0.19496859999999999</v>
      </c>
      <c r="D93" s="6">
        <v>1</v>
      </c>
      <c r="E93" s="6">
        <v>0</v>
      </c>
      <c r="F93" s="6">
        <v>0</v>
      </c>
      <c r="G93" s="6">
        <v>0</v>
      </c>
      <c r="H93" s="6">
        <v>0</v>
      </c>
      <c r="I93" s="6">
        <v>1.5398769999999999</v>
      </c>
      <c r="J93" s="6">
        <v>3.3712200000000001</v>
      </c>
      <c r="K93" s="6">
        <v>0.39625959999999999</v>
      </c>
      <c r="L93" s="6">
        <v>2385</v>
      </c>
      <c r="M93" s="6"/>
      <c r="N93" s="6">
        <v>0.14376130000000001</v>
      </c>
      <c r="O93" s="6">
        <v>1</v>
      </c>
      <c r="P93" s="6">
        <v>0</v>
      </c>
      <c r="Q93" s="6">
        <v>0</v>
      </c>
      <c r="R93" s="6">
        <v>0</v>
      </c>
      <c r="S93" s="6">
        <v>0</v>
      </c>
      <c r="T93" s="6">
        <v>2.030732</v>
      </c>
      <c r="U93" s="6">
        <v>5.1238729999999997</v>
      </c>
      <c r="V93" s="6">
        <v>0.35100619999999999</v>
      </c>
      <c r="W93" s="6">
        <v>1106</v>
      </c>
      <c r="X93" s="6"/>
      <c r="Y93" s="6">
        <v>0.17218539999999999</v>
      </c>
      <c r="Z93" s="6">
        <v>1</v>
      </c>
      <c r="AA93" s="6">
        <v>0</v>
      </c>
      <c r="AB93" s="6">
        <v>0</v>
      </c>
      <c r="AC93" s="6">
        <v>0</v>
      </c>
      <c r="AD93" s="6">
        <v>0</v>
      </c>
      <c r="AE93" s="6">
        <v>1.736575</v>
      </c>
      <c r="AF93" s="6">
        <v>4.0156919999999996</v>
      </c>
      <c r="AG93" s="6">
        <v>0.37879790000000002</v>
      </c>
      <c r="AH93" s="6">
        <v>151</v>
      </c>
      <c r="AI93" s="6"/>
      <c r="AJ93" s="6">
        <v>0.1784734</v>
      </c>
      <c r="AK93" s="6">
        <v>1</v>
      </c>
      <c r="AL93" s="6">
        <v>0</v>
      </c>
      <c r="AM93" s="6">
        <v>0</v>
      </c>
      <c r="AN93" s="6">
        <v>0</v>
      </c>
      <c r="AO93" s="6">
        <v>0</v>
      </c>
      <c r="AP93" s="6">
        <v>1.6793819999999999</v>
      </c>
      <c r="AQ93" s="6">
        <v>3.8203230000000001</v>
      </c>
      <c r="AR93" s="6">
        <v>0.38296330000000001</v>
      </c>
      <c r="AS93" s="6">
        <v>3642</v>
      </c>
    </row>
    <row r="95" spans="1:45" ht="15" x14ac:dyDescent="0.15">
      <c r="A95" s="81" t="s">
        <v>34</v>
      </c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1:45" ht="15" x14ac:dyDescent="0.15">
      <c r="A96" s="82" t="s">
        <v>30</v>
      </c>
      <c r="B96" s="3"/>
      <c r="C96" s="3">
        <v>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>
        <v>2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3</v>
      </c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 t="s">
        <v>13</v>
      </c>
      <c r="AK96" s="3"/>
      <c r="AL96" s="3"/>
      <c r="AM96" s="3"/>
      <c r="AN96" s="3"/>
      <c r="AO96" s="3"/>
      <c r="AP96" s="3"/>
      <c r="AQ96" s="3"/>
      <c r="AR96" s="3"/>
      <c r="AS96" s="3"/>
    </row>
    <row r="97" spans="1:45" ht="15" x14ac:dyDescent="0.15">
      <c r="A97" s="83"/>
      <c r="B97" s="6"/>
      <c r="C97" s="6" t="s">
        <v>20</v>
      </c>
      <c r="D97" s="6" t="s">
        <v>21</v>
      </c>
      <c r="E97" s="6" t="s">
        <v>22</v>
      </c>
      <c r="F97" s="6" t="s">
        <v>23</v>
      </c>
      <c r="G97" s="6" t="s">
        <v>24</v>
      </c>
      <c r="H97" s="6" t="s">
        <v>25</v>
      </c>
      <c r="I97" s="6" t="s">
        <v>26</v>
      </c>
      <c r="J97" s="6" t="s">
        <v>27</v>
      </c>
      <c r="K97" s="6" t="s">
        <v>28</v>
      </c>
      <c r="L97" s="6" t="s">
        <v>29</v>
      </c>
      <c r="M97" s="6"/>
      <c r="N97" s="6" t="s">
        <v>20</v>
      </c>
      <c r="O97" s="6" t="s">
        <v>21</v>
      </c>
      <c r="P97" s="6" t="s">
        <v>22</v>
      </c>
      <c r="Q97" s="6" t="s">
        <v>23</v>
      </c>
      <c r="R97" s="6" t="s">
        <v>24</v>
      </c>
      <c r="S97" s="6" t="s">
        <v>25</v>
      </c>
      <c r="T97" s="6" t="s">
        <v>26</v>
      </c>
      <c r="U97" s="6" t="s">
        <v>27</v>
      </c>
      <c r="V97" s="6" t="s">
        <v>28</v>
      </c>
      <c r="W97" s="6" t="s">
        <v>29</v>
      </c>
      <c r="X97" s="6"/>
      <c r="Y97" s="6" t="s">
        <v>20</v>
      </c>
      <c r="Z97" s="6" t="s">
        <v>21</v>
      </c>
      <c r="AA97" s="6" t="s">
        <v>22</v>
      </c>
      <c r="AB97" s="6" t="s">
        <v>23</v>
      </c>
      <c r="AC97" s="6" t="s">
        <v>24</v>
      </c>
      <c r="AD97" s="6" t="s">
        <v>25</v>
      </c>
      <c r="AE97" s="6" t="s">
        <v>26</v>
      </c>
      <c r="AF97" s="6" t="s">
        <v>27</v>
      </c>
      <c r="AG97" s="6" t="s">
        <v>28</v>
      </c>
      <c r="AH97" s="6" t="s">
        <v>29</v>
      </c>
      <c r="AI97" s="6"/>
      <c r="AJ97" s="6" t="s">
        <v>20</v>
      </c>
      <c r="AK97" s="6" t="s">
        <v>21</v>
      </c>
      <c r="AL97" s="6" t="s">
        <v>22</v>
      </c>
      <c r="AM97" s="6" t="s">
        <v>23</v>
      </c>
      <c r="AN97" s="6" t="s">
        <v>24</v>
      </c>
      <c r="AO97" s="6" t="s">
        <v>25</v>
      </c>
      <c r="AP97" s="6" t="s">
        <v>26</v>
      </c>
      <c r="AQ97" s="6" t="s">
        <v>27</v>
      </c>
      <c r="AR97" s="6" t="s">
        <v>28</v>
      </c>
      <c r="AS97" s="6" t="s">
        <v>29</v>
      </c>
    </row>
    <row r="98" spans="1:45" ht="15" x14ac:dyDescent="0.15">
      <c r="A98" s="4" t="s">
        <v>0</v>
      </c>
      <c r="B98" s="4"/>
      <c r="C98" s="4">
        <v>546.28179999999998</v>
      </c>
      <c r="D98" s="4">
        <v>900</v>
      </c>
      <c r="E98" s="4">
        <v>200</v>
      </c>
      <c r="F98" s="4">
        <v>423.61110000000002</v>
      </c>
      <c r="G98" s="4">
        <v>523.0385</v>
      </c>
      <c r="H98" s="4">
        <v>700</v>
      </c>
      <c r="I98" s="4">
        <v>-3.5393999999999998E-3</v>
      </c>
      <c r="J98" s="4">
        <v>2.221095</v>
      </c>
      <c r="K98" s="4">
        <v>178.39760000000001</v>
      </c>
      <c r="L98" s="4">
        <v>2192</v>
      </c>
      <c r="M98" s="4"/>
      <c r="N98" s="4">
        <v>633.09199999999998</v>
      </c>
      <c r="O98" s="4">
        <v>900</v>
      </c>
      <c r="P98" s="4">
        <v>204</v>
      </c>
      <c r="Q98" s="4">
        <v>500</v>
      </c>
      <c r="R98" s="4">
        <v>652.5385</v>
      </c>
      <c r="S98" s="4">
        <v>733.33330000000001</v>
      </c>
      <c r="T98" s="4">
        <v>-0.32538329999999999</v>
      </c>
      <c r="U98" s="4">
        <v>2.3530389999999999</v>
      </c>
      <c r="V98" s="4">
        <v>145.29159999999999</v>
      </c>
      <c r="W98" s="4">
        <v>1092</v>
      </c>
      <c r="X98" s="4"/>
      <c r="Y98" s="4">
        <v>635.90679999999998</v>
      </c>
      <c r="Z98" s="4">
        <v>900</v>
      </c>
      <c r="AA98" s="4">
        <v>200</v>
      </c>
      <c r="AB98" s="4">
        <v>600</v>
      </c>
      <c r="AC98" s="4">
        <v>666.66669999999999</v>
      </c>
      <c r="AD98" s="4">
        <v>669.64290000000005</v>
      </c>
      <c r="AE98" s="4">
        <v>-1.2666219999999999</v>
      </c>
      <c r="AF98" s="4">
        <v>6.888827</v>
      </c>
      <c r="AG98" s="4">
        <v>98.686030000000002</v>
      </c>
      <c r="AH98" s="4">
        <v>216</v>
      </c>
      <c r="AI98" s="4"/>
      <c r="AJ98" s="4">
        <v>578.89769999999999</v>
      </c>
      <c r="AK98" s="4">
        <v>900</v>
      </c>
      <c r="AL98" s="4">
        <v>200</v>
      </c>
      <c r="AM98" s="4">
        <v>480.76929999999999</v>
      </c>
      <c r="AN98" s="4">
        <v>598.21820000000002</v>
      </c>
      <c r="AO98" s="4">
        <v>709.61680000000001</v>
      </c>
      <c r="AP98" s="4">
        <v>-0.23141490000000001</v>
      </c>
      <c r="AQ98" s="4">
        <v>2.3375240000000002</v>
      </c>
      <c r="AR98" s="4">
        <v>169.9787</v>
      </c>
      <c r="AS98" s="4">
        <v>3500</v>
      </c>
    </row>
    <row r="99" spans="1:45" ht="15" x14ac:dyDescent="0.15">
      <c r="A99" s="4" t="s">
        <v>1</v>
      </c>
      <c r="B99" s="4"/>
      <c r="C99" s="4">
        <v>4.3713050000000004</v>
      </c>
      <c r="D99" s="4">
        <v>9.9</v>
      </c>
      <c r="E99" s="4">
        <v>0.1</v>
      </c>
      <c r="F99" s="4">
        <v>2.2999999999999998</v>
      </c>
      <c r="G99" s="4">
        <v>4</v>
      </c>
      <c r="H99" s="4">
        <v>6.1</v>
      </c>
      <c r="I99" s="4">
        <v>0.31871709999999998</v>
      </c>
      <c r="J99" s="4">
        <v>2.079637</v>
      </c>
      <c r="K99" s="4">
        <v>2.489341</v>
      </c>
      <c r="L99" s="4">
        <v>2192</v>
      </c>
      <c r="M99" s="4"/>
      <c r="N99" s="4">
        <v>20.42436</v>
      </c>
      <c r="O99" s="4">
        <v>49.7</v>
      </c>
      <c r="P99" s="4">
        <v>10</v>
      </c>
      <c r="Q99" s="4">
        <v>12</v>
      </c>
      <c r="R99" s="4">
        <v>17</v>
      </c>
      <c r="S99" s="4">
        <v>26</v>
      </c>
      <c r="T99" s="4">
        <v>1.0983400000000001</v>
      </c>
      <c r="U99" s="4">
        <v>3.2243309999999998</v>
      </c>
      <c r="V99" s="4">
        <v>10.24396</v>
      </c>
      <c r="W99" s="4">
        <v>1092</v>
      </c>
      <c r="X99" s="4"/>
      <c r="Y99" s="4">
        <v>74.712959999999995</v>
      </c>
      <c r="Z99" s="4">
        <v>184.5</v>
      </c>
      <c r="AA99" s="4">
        <v>50</v>
      </c>
      <c r="AB99" s="4">
        <v>60</v>
      </c>
      <c r="AC99" s="4">
        <v>67.5</v>
      </c>
      <c r="AD99" s="4">
        <v>90</v>
      </c>
      <c r="AE99" s="4">
        <v>1.9325270000000001</v>
      </c>
      <c r="AF99" s="4">
        <v>8.3537490000000005</v>
      </c>
      <c r="AG99" s="4">
        <v>21.8689</v>
      </c>
      <c r="AH99" s="4">
        <v>216</v>
      </c>
      <c r="AI99" s="4"/>
      <c r="AJ99" s="4">
        <v>13.720940000000001</v>
      </c>
      <c r="AK99" s="4">
        <v>184.5</v>
      </c>
      <c r="AL99" s="4">
        <v>0.1</v>
      </c>
      <c r="AM99" s="4">
        <v>3.2</v>
      </c>
      <c r="AN99" s="4">
        <v>7</v>
      </c>
      <c r="AO99" s="4">
        <v>15</v>
      </c>
      <c r="AP99" s="4">
        <v>3.0370659999999998</v>
      </c>
      <c r="AQ99" s="4">
        <v>14.81202</v>
      </c>
      <c r="AR99" s="4">
        <v>19.089739999999999</v>
      </c>
      <c r="AS99" s="4">
        <v>3500</v>
      </c>
    </row>
    <row r="100" spans="1:45" ht="15" x14ac:dyDescent="0.15">
      <c r="A100" s="4" t="s">
        <v>2</v>
      </c>
      <c r="B100" s="4"/>
      <c r="C100" s="4">
        <v>13.50916</v>
      </c>
      <c r="D100" s="4">
        <v>57.142859999999999</v>
      </c>
      <c r="E100" s="4">
        <v>0.65</v>
      </c>
      <c r="F100" s="4">
        <v>6</v>
      </c>
      <c r="G100" s="4">
        <v>10</v>
      </c>
      <c r="H100" s="4">
        <v>18.181819999999998</v>
      </c>
      <c r="I100" s="4">
        <v>1.901573</v>
      </c>
      <c r="J100" s="4">
        <v>7.2927580000000001</v>
      </c>
      <c r="K100" s="4">
        <v>10.77735</v>
      </c>
      <c r="L100" s="4">
        <v>2192</v>
      </c>
      <c r="M100" s="4"/>
      <c r="N100" s="4">
        <v>6.0561220000000002</v>
      </c>
      <c r="O100" s="4">
        <v>50.22222</v>
      </c>
      <c r="P100" s="4">
        <v>0.65</v>
      </c>
      <c r="Q100" s="4">
        <v>2.1194299999999999</v>
      </c>
      <c r="R100" s="4">
        <v>5</v>
      </c>
      <c r="S100" s="4">
        <v>8.3929430000000007</v>
      </c>
      <c r="T100" s="4">
        <v>2.2173069999999999</v>
      </c>
      <c r="U100" s="4">
        <v>14.18113</v>
      </c>
      <c r="V100" s="4">
        <v>5.0201479999999998</v>
      </c>
      <c r="W100" s="4">
        <v>1092</v>
      </c>
      <c r="X100" s="4"/>
      <c r="Y100" s="4">
        <v>2.9724059999999999</v>
      </c>
      <c r="Z100" s="4">
        <v>12</v>
      </c>
      <c r="AA100" s="4">
        <v>0.65</v>
      </c>
      <c r="AB100" s="4">
        <v>0.66666669999999995</v>
      </c>
      <c r="AC100" s="4">
        <v>1.096212</v>
      </c>
      <c r="AD100" s="4">
        <v>5.7114940000000001</v>
      </c>
      <c r="AE100" s="4">
        <v>0.89020639999999995</v>
      </c>
      <c r="AF100" s="4">
        <v>2.5590039999999998</v>
      </c>
      <c r="AG100" s="4">
        <v>2.8498350000000001</v>
      </c>
      <c r="AH100" s="4">
        <v>216</v>
      </c>
      <c r="AI100" s="4"/>
      <c r="AJ100" s="4">
        <v>10.53354</v>
      </c>
      <c r="AK100" s="4">
        <v>57.142859999999999</v>
      </c>
      <c r="AL100" s="4">
        <v>0.65</v>
      </c>
      <c r="AM100" s="4">
        <v>4</v>
      </c>
      <c r="AN100" s="4">
        <v>7.9935070000000001</v>
      </c>
      <c r="AO100" s="4">
        <v>14</v>
      </c>
      <c r="AP100" s="4">
        <v>2.1898979999999999</v>
      </c>
      <c r="AQ100" s="4">
        <v>9.2406100000000002</v>
      </c>
      <c r="AR100" s="4">
        <v>9.8194289999999995</v>
      </c>
      <c r="AS100" s="4">
        <v>3500</v>
      </c>
    </row>
    <row r="101" spans="1:45" ht="15" x14ac:dyDescent="0.15">
      <c r="A101" s="4" t="s">
        <v>3</v>
      </c>
      <c r="B101" s="4"/>
      <c r="C101" s="4">
        <v>13.40741</v>
      </c>
      <c r="D101" s="4">
        <v>57.143859999999997</v>
      </c>
      <c r="E101" s="4">
        <v>1E-3</v>
      </c>
      <c r="F101" s="4">
        <v>5.834333</v>
      </c>
      <c r="G101" s="4">
        <v>10.000999999999999</v>
      </c>
      <c r="H101" s="4">
        <v>18.128050000000002</v>
      </c>
      <c r="I101" s="4">
        <v>1.8973040000000001</v>
      </c>
      <c r="J101" s="4">
        <v>7.2734310000000004</v>
      </c>
      <c r="K101" s="4">
        <v>10.814209999999999</v>
      </c>
      <c r="L101" s="4">
        <v>2192</v>
      </c>
      <c r="M101" s="4"/>
      <c r="N101" s="4">
        <v>5.9560529999999998</v>
      </c>
      <c r="O101" s="4">
        <v>50.000999999999998</v>
      </c>
      <c r="P101" s="4">
        <v>1E-3</v>
      </c>
      <c r="Q101" s="4">
        <v>2.0280269999999998</v>
      </c>
      <c r="R101" s="4">
        <v>4.7625830000000002</v>
      </c>
      <c r="S101" s="4">
        <v>8.2332319999999992</v>
      </c>
      <c r="T101" s="4">
        <v>2.1782080000000001</v>
      </c>
      <c r="U101" s="4">
        <v>13.751250000000001</v>
      </c>
      <c r="V101" s="4">
        <v>5.0596230000000002</v>
      </c>
      <c r="W101" s="4">
        <v>1092</v>
      </c>
      <c r="X101" s="4"/>
      <c r="Y101" s="4">
        <v>2.8856769999999998</v>
      </c>
      <c r="Z101" s="4">
        <v>12.000999999999999</v>
      </c>
      <c r="AA101" s="4">
        <v>0.58433330000000006</v>
      </c>
      <c r="AB101" s="4">
        <v>0.66766669999999995</v>
      </c>
      <c r="AC101" s="4">
        <v>1.0811280000000001</v>
      </c>
      <c r="AD101" s="4">
        <v>5.5510000000000002</v>
      </c>
      <c r="AE101" s="4">
        <v>0.93944720000000004</v>
      </c>
      <c r="AF101" s="4">
        <v>2.676282</v>
      </c>
      <c r="AG101" s="4">
        <v>2.7956850000000002</v>
      </c>
      <c r="AH101" s="4">
        <v>216</v>
      </c>
      <c r="AI101" s="4"/>
      <c r="AJ101" s="4">
        <v>10.43324</v>
      </c>
      <c r="AK101" s="4">
        <v>57.143859999999997</v>
      </c>
      <c r="AL101" s="4">
        <v>1E-3</v>
      </c>
      <c r="AM101" s="4">
        <v>4.0010000000000003</v>
      </c>
      <c r="AN101" s="4">
        <v>7.778778</v>
      </c>
      <c r="AO101" s="4">
        <v>13.85721</v>
      </c>
      <c r="AP101" s="4">
        <v>2.1863419999999998</v>
      </c>
      <c r="AQ101" s="4">
        <v>9.2184209999999993</v>
      </c>
      <c r="AR101" s="4">
        <v>9.8491700000000009</v>
      </c>
      <c r="AS101" s="4">
        <v>3500</v>
      </c>
    </row>
    <row r="102" spans="1:45" ht="15" x14ac:dyDescent="0.15">
      <c r="A102" s="4" t="s">
        <v>4</v>
      </c>
      <c r="B102" s="4"/>
      <c r="C102" s="4">
        <v>0.1037472</v>
      </c>
      <c r="D102" s="4">
        <v>14.000999999999999</v>
      </c>
      <c r="E102" s="4">
        <v>1E-3</v>
      </c>
      <c r="F102" s="4">
        <v>1E-3</v>
      </c>
      <c r="G102" s="4">
        <v>1E-3</v>
      </c>
      <c r="H102" s="4">
        <v>1E-3</v>
      </c>
      <c r="I102" s="4">
        <v>14.094329999999999</v>
      </c>
      <c r="J102" s="4">
        <v>238.28</v>
      </c>
      <c r="K102" s="4">
        <v>0.75007089999999998</v>
      </c>
      <c r="L102" s="4">
        <v>2192</v>
      </c>
      <c r="M102" s="4"/>
      <c r="N102" s="4">
        <v>0.1020692</v>
      </c>
      <c r="O102" s="4">
        <v>8.5724289999999996</v>
      </c>
      <c r="P102" s="4">
        <v>1E-3</v>
      </c>
      <c r="Q102" s="4">
        <v>1E-3</v>
      </c>
      <c r="R102" s="4">
        <v>1E-3</v>
      </c>
      <c r="S102" s="4">
        <v>1E-3</v>
      </c>
      <c r="T102" s="4">
        <v>10.783799999999999</v>
      </c>
      <c r="U102" s="4">
        <v>168.52119999999999</v>
      </c>
      <c r="V102" s="4">
        <v>0.45032240000000001</v>
      </c>
      <c r="W102" s="4">
        <v>1092</v>
      </c>
      <c r="X102" s="4"/>
      <c r="Y102" s="4">
        <v>8.8728899999999999E-2</v>
      </c>
      <c r="Z102" s="4">
        <v>6.2510000000000003</v>
      </c>
      <c r="AA102" s="4">
        <v>1E-3</v>
      </c>
      <c r="AB102" s="4">
        <v>1E-3</v>
      </c>
      <c r="AC102" s="4">
        <v>1E-3</v>
      </c>
      <c r="AD102" s="4">
        <v>1E-3</v>
      </c>
      <c r="AE102" s="4">
        <v>10.75686</v>
      </c>
      <c r="AF102" s="4">
        <v>136.43100000000001</v>
      </c>
      <c r="AG102" s="4">
        <v>0.47241519999999998</v>
      </c>
      <c r="AH102" s="4">
        <v>216</v>
      </c>
      <c r="AI102" s="4"/>
      <c r="AJ102" s="4">
        <v>0.10229679999999999</v>
      </c>
      <c r="AK102" s="4">
        <v>14.000999999999999</v>
      </c>
      <c r="AL102" s="4">
        <v>1E-3</v>
      </c>
      <c r="AM102" s="4">
        <v>1E-3</v>
      </c>
      <c r="AN102" s="4">
        <v>1E-3</v>
      </c>
      <c r="AO102" s="4">
        <v>1E-3</v>
      </c>
      <c r="AP102" s="4">
        <v>14.583920000000001</v>
      </c>
      <c r="AQ102" s="4">
        <v>270.3449</v>
      </c>
      <c r="AR102" s="4">
        <v>0.6551709</v>
      </c>
      <c r="AS102" s="4">
        <v>3500</v>
      </c>
    </row>
    <row r="103" spans="1:45" ht="15" x14ac:dyDescent="0.15">
      <c r="A103" s="4" t="s">
        <v>5</v>
      </c>
      <c r="B103" s="4"/>
      <c r="C103" s="4">
        <v>161.34229999999999</v>
      </c>
      <c r="D103" s="4">
        <v>400.00099999999998</v>
      </c>
      <c r="E103" s="4">
        <v>37.500999999999998</v>
      </c>
      <c r="F103" s="4">
        <v>109.7564</v>
      </c>
      <c r="G103" s="4">
        <v>147.93889999999999</v>
      </c>
      <c r="H103" s="4">
        <v>197.25919999999999</v>
      </c>
      <c r="I103" s="4">
        <v>1.0867579999999999</v>
      </c>
      <c r="J103" s="4">
        <v>4.1800509999999997</v>
      </c>
      <c r="K103" s="4">
        <v>76.107560000000007</v>
      </c>
      <c r="L103" s="4">
        <v>2192</v>
      </c>
      <c r="M103" s="4"/>
      <c r="N103" s="4">
        <v>163.79089999999999</v>
      </c>
      <c r="O103" s="4">
        <v>400.00099999999998</v>
      </c>
      <c r="P103" s="4">
        <v>37.500999999999998</v>
      </c>
      <c r="Q103" s="4">
        <v>120.001</v>
      </c>
      <c r="R103" s="4">
        <v>155.44640000000001</v>
      </c>
      <c r="S103" s="4">
        <v>195.001</v>
      </c>
      <c r="T103" s="4">
        <v>0.83011760000000001</v>
      </c>
      <c r="U103" s="4">
        <v>4.048584</v>
      </c>
      <c r="V103" s="4">
        <v>63.920650000000002</v>
      </c>
      <c r="W103" s="4">
        <v>1092</v>
      </c>
      <c r="X103" s="4"/>
      <c r="Y103" s="4">
        <v>144.30199999999999</v>
      </c>
      <c r="Z103" s="4">
        <v>280.00099999999998</v>
      </c>
      <c r="AA103" s="4">
        <v>55.556559999999998</v>
      </c>
      <c r="AB103" s="4">
        <v>100.6677</v>
      </c>
      <c r="AC103" s="4">
        <v>139.251</v>
      </c>
      <c r="AD103" s="4">
        <v>192.2801</v>
      </c>
      <c r="AE103" s="4">
        <v>0.35172419999999999</v>
      </c>
      <c r="AF103" s="4">
        <v>2.022472</v>
      </c>
      <c r="AG103" s="4">
        <v>48.417920000000002</v>
      </c>
      <c r="AH103" s="4">
        <v>216</v>
      </c>
      <c r="AI103" s="4"/>
      <c r="AJ103" s="4">
        <v>161.0547</v>
      </c>
      <c r="AK103" s="4">
        <v>400.00099999999998</v>
      </c>
      <c r="AL103" s="4">
        <v>37.500999999999998</v>
      </c>
      <c r="AM103" s="4">
        <v>110.001</v>
      </c>
      <c r="AN103" s="4">
        <v>150.001</v>
      </c>
      <c r="AO103" s="4">
        <v>195.2552</v>
      </c>
      <c r="AP103" s="4">
        <v>1.0433159999999999</v>
      </c>
      <c r="AQ103" s="4">
        <v>4.3182650000000002</v>
      </c>
      <c r="AR103" s="4">
        <v>71.167389999999997</v>
      </c>
      <c r="AS103" s="4">
        <v>3500</v>
      </c>
    </row>
    <row r="104" spans="1:45" ht="15" x14ac:dyDescent="0.15">
      <c r="A104" s="4" t="s">
        <v>6</v>
      </c>
      <c r="B104" s="4"/>
      <c r="C104" s="4">
        <v>74.156729999999996</v>
      </c>
      <c r="D104" s="4">
        <v>281.81920000000002</v>
      </c>
      <c r="E104" s="4">
        <v>1E-3</v>
      </c>
      <c r="F104" s="4">
        <v>14.64386</v>
      </c>
      <c r="G104" s="4">
        <v>60.000999999999998</v>
      </c>
      <c r="H104" s="4">
        <v>114.8694</v>
      </c>
      <c r="I104" s="4">
        <v>1.0523849999999999</v>
      </c>
      <c r="J104" s="4">
        <v>3.531812</v>
      </c>
      <c r="K104" s="4">
        <v>71.268090000000001</v>
      </c>
      <c r="L104" s="4">
        <v>2192</v>
      </c>
      <c r="M104" s="4"/>
      <c r="N104" s="4">
        <v>83.736909999999995</v>
      </c>
      <c r="O104" s="4">
        <v>281.81920000000002</v>
      </c>
      <c r="P104" s="4">
        <v>1E-3</v>
      </c>
      <c r="Q104" s="4">
        <v>40.000999999999998</v>
      </c>
      <c r="R104" s="4">
        <v>70.001000000000005</v>
      </c>
      <c r="S104" s="4">
        <v>116.8343</v>
      </c>
      <c r="T104" s="4">
        <v>0.83853279999999997</v>
      </c>
      <c r="U104" s="4">
        <v>3.505541</v>
      </c>
      <c r="V104" s="4">
        <v>58.352139999999999</v>
      </c>
      <c r="W104" s="4">
        <v>1092</v>
      </c>
      <c r="X104" s="4"/>
      <c r="Y104" s="4">
        <v>71.673810000000003</v>
      </c>
      <c r="Z104" s="4">
        <v>230.001</v>
      </c>
      <c r="AA104" s="4">
        <v>1E-3</v>
      </c>
      <c r="AB104" s="4">
        <v>44.417670000000001</v>
      </c>
      <c r="AC104" s="4">
        <v>67.683090000000007</v>
      </c>
      <c r="AD104" s="4">
        <v>109.3343</v>
      </c>
      <c r="AE104" s="4">
        <v>0.59393300000000004</v>
      </c>
      <c r="AF104" s="4">
        <v>4.3199690000000004</v>
      </c>
      <c r="AG104" s="4">
        <v>39.660220000000002</v>
      </c>
      <c r="AH104" s="4">
        <v>216</v>
      </c>
      <c r="AI104" s="4"/>
      <c r="AJ104" s="4">
        <v>76.992509999999996</v>
      </c>
      <c r="AK104" s="4">
        <v>281.81920000000002</v>
      </c>
      <c r="AL104" s="4">
        <v>1E-3</v>
      </c>
      <c r="AM104" s="4">
        <v>25.932030000000001</v>
      </c>
      <c r="AN104" s="4">
        <v>64.286709999999999</v>
      </c>
      <c r="AO104" s="4">
        <v>111.1816</v>
      </c>
      <c r="AP104" s="4">
        <v>0.99237909999999996</v>
      </c>
      <c r="AQ104" s="4">
        <v>3.6548050000000001</v>
      </c>
      <c r="AR104" s="4">
        <v>66.028499999999994</v>
      </c>
      <c r="AS104" s="4">
        <v>3500</v>
      </c>
    </row>
    <row r="105" spans="1:45" ht="15" x14ac:dyDescent="0.15">
      <c r="A105" s="4" t="s">
        <v>7</v>
      </c>
      <c r="B105" s="4"/>
      <c r="C105" s="4">
        <v>114.03879999999999</v>
      </c>
      <c r="D105" s="4">
        <v>194.40100000000001</v>
      </c>
      <c r="E105" s="4">
        <v>48.889890000000001</v>
      </c>
      <c r="F105" s="4">
        <v>70.001000000000005</v>
      </c>
      <c r="G105" s="4">
        <v>100.001</v>
      </c>
      <c r="H105" s="4">
        <v>161.6677</v>
      </c>
      <c r="I105" s="4">
        <v>0.38252170000000002</v>
      </c>
      <c r="J105" s="4">
        <v>1.725651</v>
      </c>
      <c r="K105" s="4">
        <v>51.076369999999997</v>
      </c>
      <c r="L105" s="4">
        <v>2192</v>
      </c>
      <c r="M105" s="4"/>
      <c r="N105" s="4">
        <v>97.765979999999999</v>
      </c>
      <c r="O105" s="4">
        <v>194.40100000000001</v>
      </c>
      <c r="P105" s="4">
        <v>48.889890000000001</v>
      </c>
      <c r="Q105" s="4">
        <v>63.063499999999998</v>
      </c>
      <c r="R105" s="4">
        <v>79.931560000000005</v>
      </c>
      <c r="S105" s="4">
        <v>125.7621</v>
      </c>
      <c r="T105" s="4">
        <v>0.9006866</v>
      </c>
      <c r="U105" s="4">
        <v>2.5853670000000002</v>
      </c>
      <c r="V105" s="4">
        <v>45.036189999999998</v>
      </c>
      <c r="W105" s="4">
        <v>1092</v>
      </c>
      <c r="X105" s="4"/>
      <c r="Y105" s="4">
        <v>84.35839</v>
      </c>
      <c r="Z105" s="4">
        <v>194.40100000000001</v>
      </c>
      <c r="AA105" s="4">
        <v>48.889890000000001</v>
      </c>
      <c r="AB105" s="4">
        <v>65.416910000000001</v>
      </c>
      <c r="AC105" s="4">
        <v>82.212440000000001</v>
      </c>
      <c r="AD105" s="4">
        <v>88.001000000000005</v>
      </c>
      <c r="AE105" s="4">
        <v>1.6953149999999999</v>
      </c>
      <c r="AF105" s="4">
        <v>7.2900559999999999</v>
      </c>
      <c r="AG105" s="4">
        <v>27.730139999999999</v>
      </c>
      <c r="AH105" s="4">
        <v>216</v>
      </c>
      <c r="AI105" s="4"/>
      <c r="AJ105" s="4">
        <v>107.13</v>
      </c>
      <c r="AK105" s="4">
        <v>194.40100000000001</v>
      </c>
      <c r="AL105" s="4">
        <v>48.889890000000001</v>
      </c>
      <c r="AM105" s="4">
        <v>66.912689999999998</v>
      </c>
      <c r="AN105" s="4">
        <v>90.001000000000005</v>
      </c>
      <c r="AO105" s="4">
        <v>145.797</v>
      </c>
      <c r="AP105" s="4">
        <v>0.61024440000000002</v>
      </c>
      <c r="AQ105" s="4">
        <v>2.0128750000000002</v>
      </c>
      <c r="AR105" s="4">
        <v>49.01549</v>
      </c>
      <c r="AS105" s="4">
        <v>3500</v>
      </c>
    </row>
    <row r="106" spans="1:45" ht="15" x14ac:dyDescent="0.15">
      <c r="A106" s="4" t="s">
        <v>8</v>
      </c>
      <c r="B106" s="4"/>
      <c r="C106" s="4">
        <v>94.10624</v>
      </c>
      <c r="D106" s="4">
        <v>330.00099999999998</v>
      </c>
      <c r="E106" s="4">
        <v>1E-3</v>
      </c>
      <c r="F106" s="4">
        <v>60.935780000000001</v>
      </c>
      <c r="G106" s="4">
        <v>85.001000000000005</v>
      </c>
      <c r="H106" s="4">
        <v>112.001</v>
      </c>
      <c r="I106" s="4">
        <v>1.922488</v>
      </c>
      <c r="J106" s="4">
        <v>8.6620019999999993</v>
      </c>
      <c r="K106" s="4">
        <v>57.692860000000003</v>
      </c>
      <c r="L106" s="4">
        <v>2192</v>
      </c>
      <c r="M106" s="4"/>
      <c r="N106" s="4">
        <v>82.01558</v>
      </c>
      <c r="O106" s="4">
        <v>330.00099999999998</v>
      </c>
      <c r="P106" s="4">
        <v>1E-3</v>
      </c>
      <c r="Q106" s="4">
        <v>49.819499999999998</v>
      </c>
      <c r="R106" s="4">
        <v>80.001000000000005</v>
      </c>
      <c r="S106" s="4">
        <v>102.8343</v>
      </c>
      <c r="T106" s="4">
        <v>1.1576489999999999</v>
      </c>
      <c r="U106" s="4">
        <v>6.5253490000000003</v>
      </c>
      <c r="V106" s="4">
        <v>45.814729999999997</v>
      </c>
      <c r="W106" s="4">
        <v>1092</v>
      </c>
      <c r="X106" s="4"/>
      <c r="Y106" s="4">
        <v>50.141889999999997</v>
      </c>
      <c r="Z106" s="4">
        <v>330.00099999999998</v>
      </c>
      <c r="AA106" s="4">
        <v>1E-3</v>
      </c>
      <c r="AB106" s="4">
        <v>30.834330000000001</v>
      </c>
      <c r="AC106" s="4">
        <v>41.926000000000002</v>
      </c>
      <c r="AD106" s="4">
        <v>79.867670000000004</v>
      </c>
      <c r="AE106" s="4">
        <v>3.3186439999999999</v>
      </c>
      <c r="AF106" s="4">
        <v>28.362200000000001</v>
      </c>
      <c r="AG106" s="4">
        <v>32.041939999999997</v>
      </c>
      <c r="AH106" s="4">
        <v>216</v>
      </c>
      <c r="AI106" s="4"/>
      <c r="AJ106" s="4">
        <v>87.620729999999995</v>
      </c>
      <c r="AK106" s="4">
        <v>330.00099999999998</v>
      </c>
      <c r="AL106" s="4">
        <v>1E-3</v>
      </c>
      <c r="AM106" s="4">
        <v>56.796059999999997</v>
      </c>
      <c r="AN106" s="4">
        <v>80.001000000000005</v>
      </c>
      <c r="AO106" s="4">
        <v>107.7085</v>
      </c>
      <c r="AP106" s="4">
        <v>1.8453250000000001</v>
      </c>
      <c r="AQ106" s="4">
        <v>8.9305629999999994</v>
      </c>
      <c r="AR106" s="4">
        <v>54.079949999999997</v>
      </c>
      <c r="AS106" s="4">
        <v>3500</v>
      </c>
    </row>
    <row r="107" spans="1:45" ht="15" x14ac:dyDescent="0.15">
      <c r="A107" s="4" t="s">
        <v>9</v>
      </c>
      <c r="B107" s="4"/>
      <c r="C107" s="4">
        <v>0.18841240000000001</v>
      </c>
      <c r="D107" s="4">
        <v>1</v>
      </c>
      <c r="E107" s="4">
        <v>0</v>
      </c>
      <c r="F107" s="4">
        <v>0</v>
      </c>
      <c r="G107" s="4">
        <v>0</v>
      </c>
      <c r="H107" s="4">
        <v>0</v>
      </c>
      <c r="I107" s="4">
        <v>1.593631</v>
      </c>
      <c r="J107" s="4">
        <v>3.5396589999999999</v>
      </c>
      <c r="K107" s="4">
        <v>0.39113039999999999</v>
      </c>
      <c r="L107" s="4">
        <v>2192</v>
      </c>
      <c r="M107" s="4"/>
      <c r="N107" s="4">
        <v>0.35622710000000002</v>
      </c>
      <c r="O107" s="4">
        <v>1</v>
      </c>
      <c r="P107" s="4">
        <v>0</v>
      </c>
      <c r="Q107" s="4">
        <v>0</v>
      </c>
      <c r="R107" s="4">
        <v>0</v>
      </c>
      <c r="S107" s="4">
        <v>1</v>
      </c>
      <c r="T107" s="4">
        <v>0.6004505</v>
      </c>
      <c r="U107" s="4">
        <v>1.360541</v>
      </c>
      <c r="V107" s="4">
        <v>0.4791029</v>
      </c>
      <c r="W107" s="4">
        <v>1092</v>
      </c>
      <c r="X107" s="4"/>
      <c r="Y107" s="4">
        <v>0.35648150000000001</v>
      </c>
      <c r="Z107" s="4">
        <v>1</v>
      </c>
      <c r="AA107" s="4">
        <v>0</v>
      </c>
      <c r="AB107" s="4">
        <v>0</v>
      </c>
      <c r="AC107" s="4">
        <v>0</v>
      </c>
      <c r="AD107" s="4">
        <v>1</v>
      </c>
      <c r="AE107" s="4">
        <v>0.59929259999999995</v>
      </c>
      <c r="AF107" s="4">
        <v>1.3591519999999999</v>
      </c>
      <c r="AG107" s="4">
        <v>0.48007230000000001</v>
      </c>
      <c r="AH107" s="4">
        <v>216</v>
      </c>
      <c r="AI107" s="4"/>
      <c r="AJ107" s="4">
        <v>0.2511429</v>
      </c>
      <c r="AK107" s="4">
        <v>1</v>
      </c>
      <c r="AL107" s="4">
        <v>0</v>
      </c>
      <c r="AM107" s="4">
        <v>0</v>
      </c>
      <c r="AN107" s="4">
        <v>0</v>
      </c>
      <c r="AO107" s="4">
        <v>1</v>
      </c>
      <c r="AP107" s="4">
        <v>1.147678</v>
      </c>
      <c r="AQ107" s="4">
        <v>2.3171659999999998</v>
      </c>
      <c r="AR107" s="4">
        <v>0.43373250000000002</v>
      </c>
      <c r="AS107" s="4">
        <v>3500</v>
      </c>
    </row>
    <row r="108" spans="1:45" ht="15" x14ac:dyDescent="0.15">
      <c r="A108" s="4" t="s">
        <v>10</v>
      </c>
      <c r="B108" s="4"/>
      <c r="C108" s="4">
        <v>2.0601509999999998</v>
      </c>
      <c r="D108" s="4">
        <v>20</v>
      </c>
      <c r="E108" s="4">
        <v>0</v>
      </c>
      <c r="F108" s="4">
        <v>1.0333330000000001</v>
      </c>
      <c r="G108" s="4">
        <v>1.75</v>
      </c>
      <c r="H108" s="4">
        <v>2.5612499999999998</v>
      </c>
      <c r="I108" s="4">
        <v>2.647151</v>
      </c>
      <c r="J108" s="4">
        <v>18.790749999999999</v>
      </c>
      <c r="K108" s="4">
        <v>1.4932350000000001</v>
      </c>
      <c r="L108" s="4">
        <v>2192</v>
      </c>
      <c r="M108" s="4"/>
      <c r="N108" s="4">
        <v>5.4965700000000002</v>
      </c>
      <c r="O108" s="4">
        <v>40</v>
      </c>
      <c r="P108" s="4">
        <v>0</v>
      </c>
      <c r="Q108" s="4">
        <v>3</v>
      </c>
      <c r="R108" s="4">
        <v>4.25</v>
      </c>
      <c r="S108" s="4">
        <v>6.4142859999999997</v>
      </c>
      <c r="T108" s="4">
        <v>2.8330000000000002</v>
      </c>
      <c r="U108" s="4">
        <v>15.195</v>
      </c>
      <c r="V108" s="4">
        <v>4.1904950000000003</v>
      </c>
      <c r="W108" s="4">
        <v>1092</v>
      </c>
      <c r="X108" s="4"/>
      <c r="Y108" s="4">
        <v>14.2974</v>
      </c>
      <c r="Z108" s="4">
        <v>31</v>
      </c>
      <c r="AA108" s="4">
        <v>3.0833330000000001</v>
      </c>
      <c r="AB108" s="4">
        <v>7.5</v>
      </c>
      <c r="AC108" s="4">
        <v>13.01</v>
      </c>
      <c r="AD108" s="4">
        <v>22.33333</v>
      </c>
      <c r="AE108" s="4">
        <v>0.26639970000000002</v>
      </c>
      <c r="AF108" s="4">
        <v>2.044743</v>
      </c>
      <c r="AG108" s="4">
        <v>7.1959669999999996</v>
      </c>
      <c r="AH108" s="4">
        <v>216</v>
      </c>
      <c r="AI108" s="4"/>
      <c r="AJ108" s="4">
        <v>3.887527</v>
      </c>
      <c r="AK108" s="4">
        <v>40</v>
      </c>
      <c r="AL108" s="4">
        <v>0</v>
      </c>
      <c r="AM108" s="4">
        <v>1.4666669999999999</v>
      </c>
      <c r="AN108" s="4">
        <v>2.5</v>
      </c>
      <c r="AO108" s="4">
        <v>4.444445</v>
      </c>
      <c r="AP108" s="4">
        <v>3.007987</v>
      </c>
      <c r="AQ108" s="4">
        <v>14.00051</v>
      </c>
      <c r="AR108" s="4">
        <v>4.4320349999999999</v>
      </c>
      <c r="AS108" s="4">
        <v>3500</v>
      </c>
    </row>
    <row r="109" spans="1:45" ht="15" x14ac:dyDescent="0.15">
      <c r="A109" s="4" t="s">
        <v>11</v>
      </c>
      <c r="B109" s="4"/>
      <c r="C109" s="4">
        <v>0.73525189999999996</v>
      </c>
      <c r="D109" s="4">
        <v>2</v>
      </c>
      <c r="E109" s="4">
        <v>0</v>
      </c>
      <c r="F109" s="4">
        <v>0.5</v>
      </c>
      <c r="G109" s="4">
        <v>0.66666669999999995</v>
      </c>
      <c r="H109" s="4">
        <v>1</v>
      </c>
      <c r="I109" s="4">
        <v>0.51395829999999998</v>
      </c>
      <c r="J109" s="4">
        <v>5.5817969999999999</v>
      </c>
      <c r="K109" s="4">
        <v>0.32311620000000002</v>
      </c>
      <c r="L109" s="4">
        <v>2192</v>
      </c>
      <c r="M109" s="4"/>
      <c r="N109" s="4">
        <v>0.73447110000000004</v>
      </c>
      <c r="O109" s="4">
        <v>2</v>
      </c>
      <c r="P109" s="4">
        <v>0</v>
      </c>
      <c r="Q109" s="4">
        <v>0.5</v>
      </c>
      <c r="R109" s="4">
        <v>0.66666669999999995</v>
      </c>
      <c r="S109" s="4">
        <v>1</v>
      </c>
      <c r="T109" s="4">
        <v>1.074851</v>
      </c>
      <c r="U109" s="4">
        <v>6.8136669999999997</v>
      </c>
      <c r="V109" s="4">
        <v>0.3024792</v>
      </c>
      <c r="W109" s="4">
        <v>1092</v>
      </c>
      <c r="X109" s="4"/>
      <c r="Y109" s="4">
        <v>0.72097659999999997</v>
      </c>
      <c r="Z109" s="4">
        <v>2</v>
      </c>
      <c r="AA109" s="4">
        <v>0</v>
      </c>
      <c r="AB109" s="4">
        <v>0.5</v>
      </c>
      <c r="AC109" s="4">
        <v>0.66666669999999995</v>
      </c>
      <c r="AD109" s="4">
        <v>0.91666669999999995</v>
      </c>
      <c r="AE109" s="4">
        <v>1.126935</v>
      </c>
      <c r="AF109" s="4">
        <v>7.1414369999999998</v>
      </c>
      <c r="AG109" s="4">
        <v>0.2751845</v>
      </c>
      <c r="AH109" s="4">
        <v>216</v>
      </c>
      <c r="AI109" s="4"/>
      <c r="AJ109" s="4">
        <v>0.73412730000000004</v>
      </c>
      <c r="AK109" s="4">
        <v>2</v>
      </c>
      <c r="AL109" s="4">
        <v>0</v>
      </c>
      <c r="AM109" s="4">
        <v>0.5</v>
      </c>
      <c r="AN109" s="4">
        <v>0.66666669999999995</v>
      </c>
      <c r="AO109" s="4">
        <v>1</v>
      </c>
      <c r="AP109" s="4">
        <v>0.69909149999999998</v>
      </c>
      <c r="AQ109" s="4">
        <v>6.0069730000000003</v>
      </c>
      <c r="AR109" s="4">
        <v>0.31395580000000001</v>
      </c>
      <c r="AS109" s="4">
        <v>3500</v>
      </c>
    </row>
    <row r="110" spans="1:45" ht="15" x14ac:dyDescent="0.15">
      <c r="A110" s="4" t="s">
        <v>12</v>
      </c>
      <c r="B110" s="4"/>
      <c r="C110" s="4">
        <v>0.65881500000000004</v>
      </c>
      <c r="D110" s="4">
        <v>1</v>
      </c>
      <c r="E110" s="4">
        <v>0</v>
      </c>
      <c r="F110" s="4">
        <v>0.48437029999999998</v>
      </c>
      <c r="G110" s="4">
        <v>0.75394159999999999</v>
      </c>
      <c r="H110" s="4">
        <v>0.88935540000000002</v>
      </c>
      <c r="I110" s="4">
        <v>-0.85869669999999998</v>
      </c>
      <c r="J110" s="4">
        <v>2.610519</v>
      </c>
      <c r="K110" s="4">
        <v>0.28430060000000001</v>
      </c>
      <c r="L110" s="4">
        <v>2192</v>
      </c>
      <c r="M110" s="4"/>
      <c r="N110" s="4">
        <v>0.4080647</v>
      </c>
      <c r="O110" s="4">
        <v>0.97360089999999999</v>
      </c>
      <c r="P110" s="4">
        <v>0</v>
      </c>
      <c r="Q110" s="4">
        <v>0.18971589999999999</v>
      </c>
      <c r="R110" s="4">
        <v>0.4025396</v>
      </c>
      <c r="S110" s="4">
        <v>0.60289440000000005</v>
      </c>
      <c r="T110" s="4">
        <v>0.1695594</v>
      </c>
      <c r="U110" s="4">
        <v>2.0305949999999999</v>
      </c>
      <c r="V110" s="4">
        <v>0.25618289999999999</v>
      </c>
      <c r="W110" s="4">
        <v>1092</v>
      </c>
      <c r="X110" s="4"/>
      <c r="Y110" s="4">
        <v>0.1555763</v>
      </c>
      <c r="Z110" s="4">
        <v>0.85483830000000005</v>
      </c>
      <c r="AA110" s="4">
        <v>0</v>
      </c>
      <c r="AB110" s="4">
        <v>6.9659299999999993E-2</v>
      </c>
      <c r="AC110" s="4">
        <v>0.1019859</v>
      </c>
      <c r="AD110" s="4">
        <v>0.21585080000000001</v>
      </c>
      <c r="AE110" s="4">
        <v>1.6372370000000001</v>
      </c>
      <c r="AF110" s="4">
        <v>6.3610810000000004</v>
      </c>
      <c r="AG110" s="4">
        <v>0.14002990000000001</v>
      </c>
      <c r="AH110" s="4">
        <v>216</v>
      </c>
      <c r="AI110" s="4"/>
      <c r="AJ110" s="4">
        <v>0.54952389999999995</v>
      </c>
      <c r="AK110" s="4">
        <v>1</v>
      </c>
      <c r="AL110" s="4">
        <v>0</v>
      </c>
      <c r="AM110" s="4">
        <v>0.27819860000000002</v>
      </c>
      <c r="AN110" s="4">
        <v>0.59067250000000004</v>
      </c>
      <c r="AO110" s="4">
        <v>0.83485140000000002</v>
      </c>
      <c r="AP110" s="4">
        <v>-0.28909610000000002</v>
      </c>
      <c r="AQ110" s="4">
        <v>1.764545</v>
      </c>
      <c r="AR110" s="4">
        <v>0.30917450000000002</v>
      </c>
      <c r="AS110" s="4">
        <v>3500</v>
      </c>
    </row>
    <row r="111" spans="1:45" ht="15" x14ac:dyDescent="0.15">
      <c r="A111" s="4" t="s">
        <v>14</v>
      </c>
      <c r="B111" s="4"/>
      <c r="C111" s="4">
        <v>0.88321170000000004</v>
      </c>
      <c r="D111" s="4">
        <v>1</v>
      </c>
      <c r="E111" s="4">
        <v>0</v>
      </c>
      <c r="F111" s="4">
        <v>1</v>
      </c>
      <c r="G111" s="4">
        <v>1</v>
      </c>
      <c r="H111" s="4">
        <v>1</v>
      </c>
      <c r="I111" s="4">
        <v>-2.3863639999999999</v>
      </c>
      <c r="J111" s="4">
        <v>6.694731</v>
      </c>
      <c r="K111" s="4">
        <v>0.3212412</v>
      </c>
      <c r="L111" s="4">
        <v>2192</v>
      </c>
      <c r="M111" s="4"/>
      <c r="N111" s="4">
        <v>0.94780220000000004</v>
      </c>
      <c r="O111" s="4">
        <v>1</v>
      </c>
      <c r="P111" s="4">
        <v>0</v>
      </c>
      <c r="Q111" s="4">
        <v>1</v>
      </c>
      <c r="R111" s="4">
        <v>1</v>
      </c>
      <c r="S111" s="4">
        <v>1</v>
      </c>
      <c r="T111" s="4">
        <v>-4.0265329999999997</v>
      </c>
      <c r="U111" s="4">
        <v>17.212969999999999</v>
      </c>
      <c r="V111" s="4">
        <v>0.22252759999999999</v>
      </c>
      <c r="W111" s="4">
        <v>1092</v>
      </c>
      <c r="X111" s="4"/>
      <c r="Y111" s="4">
        <v>0.96759260000000002</v>
      </c>
      <c r="Z111" s="4">
        <v>1</v>
      </c>
      <c r="AA111" s="4">
        <v>0</v>
      </c>
      <c r="AB111" s="4">
        <v>1</v>
      </c>
      <c r="AC111" s="4">
        <v>1</v>
      </c>
      <c r="AD111" s="4">
        <v>1</v>
      </c>
      <c r="AE111" s="4">
        <v>-5.2811589999999997</v>
      </c>
      <c r="AF111" s="4">
        <v>28.890640000000001</v>
      </c>
      <c r="AG111" s="4">
        <v>0.17749090000000001</v>
      </c>
      <c r="AH111" s="4">
        <v>216</v>
      </c>
      <c r="AI111" s="4"/>
      <c r="AJ111" s="4">
        <v>0.90857140000000003</v>
      </c>
      <c r="AK111" s="4">
        <v>1</v>
      </c>
      <c r="AL111" s="4">
        <v>0</v>
      </c>
      <c r="AM111" s="4">
        <v>1</v>
      </c>
      <c r="AN111" s="4">
        <v>1</v>
      </c>
      <c r="AO111" s="4">
        <v>1</v>
      </c>
      <c r="AP111" s="4">
        <v>-2.835159</v>
      </c>
      <c r="AQ111" s="4">
        <v>9.0381289999999996</v>
      </c>
      <c r="AR111" s="4">
        <v>0.28825879999999998</v>
      </c>
      <c r="AS111" s="4">
        <v>3500</v>
      </c>
    </row>
    <row r="112" spans="1:45" ht="15" x14ac:dyDescent="0.15">
      <c r="A112" s="4" t="s">
        <v>15</v>
      </c>
      <c r="B112" s="4"/>
      <c r="C112" s="4">
        <v>54.872900000000001</v>
      </c>
      <c r="D112" s="4">
        <v>74</v>
      </c>
      <c r="E112" s="4">
        <v>30</v>
      </c>
      <c r="F112" s="4">
        <v>47</v>
      </c>
      <c r="G112" s="4">
        <v>55</v>
      </c>
      <c r="H112" s="4">
        <v>62</v>
      </c>
      <c r="I112" s="4">
        <v>-0.18214910000000001</v>
      </c>
      <c r="J112" s="4">
        <v>2.4071739999999999</v>
      </c>
      <c r="K112" s="4">
        <v>10.34906</v>
      </c>
      <c r="L112" s="4">
        <v>2192</v>
      </c>
      <c r="M112" s="4"/>
      <c r="N112" s="4">
        <v>51.816850000000002</v>
      </c>
      <c r="O112" s="4">
        <v>74</v>
      </c>
      <c r="P112" s="4">
        <v>30</v>
      </c>
      <c r="Q112" s="4">
        <v>45</v>
      </c>
      <c r="R112" s="4">
        <v>52</v>
      </c>
      <c r="S112" s="4">
        <v>59</v>
      </c>
      <c r="T112" s="4">
        <v>-8.8167800000000005E-2</v>
      </c>
      <c r="U112" s="4">
        <v>2.3547340000000001</v>
      </c>
      <c r="V112" s="4">
        <v>9.4459420000000005</v>
      </c>
      <c r="W112" s="4">
        <v>1092</v>
      </c>
      <c r="X112" s="4"/>
      <c r="Y112" s="4">
        <v>46.75</v>
      </c>
      <c r="Z112" s="4">
        <v>69</v>
      </c>
      <c r="AA112" s="4">
        <v>30</v>
      </c>
      <c r="AB112" s="4">
        <v>40</v>
      </c>
      <c r="AC112" s="4">
        <v>47</v>
      </c>
      <c r="AD112" s="4">
        <v>53</v>
      </c>
      <c r="AE112" s="4">
        <v>0.10634399999999999</v>
      </c>
      <c r="AF112" s="4">
        <v>2.3679109999999999</v>
      </c>
      <c r="AG112" s="4">
        <v>8.8529330000000002</v>
      </c>
      <c r="AH112" s="4">
        <v>216</v>
      </c>
      <c r="AI112" s="4"/>
      <c r="AJ112" s="4">
        <v>53.418109999999999</v>
      </c>
      <c r="AK112" s="4">
        <v>74</v>
      </c>
      <c r="AL112" s="4">
        <v>30</v>
      </c>
      <c r="AM112" s="4">
        <v>46</v>
      </c>
      <c r="AN112" s="4">
        <v>54</v>
      </c>
      <c r="AO112" s="4">
        <v>61</v>
      </c>
      <c r="AP112" s="4">
        <v>-9.3497899999999995E-2</v>
      </c>
      <c r="AQ112" s="4">
        <v>2.377847</v>
      </c>
      <c r="AR112" s="4">
        <v>10.22611</v>
      </c>
      <c r="AS112" s="4">
        <v>3500</v>
      </c>
    </row>
    <row r="113" spans="1:45" ht="15" x14ac:dyDescent="0.15">
      <c r="A113" s="4" t="s">
        <v>16</v>
      </c>
      <c r="B113" s="4"/>
      <c r="C113" s="4">
        <v>7.1043240000000001</v>
      </c>
      <c r="D113" s="4">
        <v>15</v>
      </c>
      <c r="E113" s="4">
        <v>0</v>
      </c>
      <c r="F113" s="4">
        <v>6</v>
      </c>
      <c r="G113" s="4">
        <v>7</v>
      </c>
      <c r="H113" s="4">
        <v>9</v>
      </c>
      <c r="I113" s="4">
        <v>-0.30982579999999998</v>
      </c>
      <c r="J113" s="4">
        <v>3.3121269999999998</v>
      </c>
      <c r="K113" s="4">
        <v>2.401319</v>
      </c>
      <c r="L113" s="4">
        <v>2192</v>
      </c>
      <c r="M113" s="4"/>
      <c r="N113" s="4">
        <v>7.3067770000000003</v>
      </c>
      <c r="O113" s="4">
        <v>15</v>
      </c>
      <c r="P113" s="4">
        <v>0</v>
      </c>
      <c r="Q113" s="4">
        <v>6</v>
      </c>
      <c r="R113" s="4">
        <v>8</v>
      </c>
      <c r="S113" s="4">
        <v>9</v>
      </c>
      <c r="T113" s="4">
        <v>-0.2931163</v>
      </c>
      <c r="U113" s="4">
        <v>3.7777989999999999</v>
      </c>
      <c r="V113" s="4">
        <v>2.1123850000000002</v>
      </c>
      <c r="W113" s="4">
        <v>1092</v>
      </c>
      <c r="X113" s="4"/>
      <c r="Y113" s="4">
        <v>7.3287040000000001</v>
      </c>
      <c r="Z113" s="4">
        <v>16</v>
      </c>
      <c r="AA113" s="4">
        <v>2</v>
      </c>
      <c r="AB113" s="4">
        <v>6</v>
      </c>
      <c r="AC113" s="4">
        <v>7</v>
      </c>
      <c r="AD113" s="4">
        <v>9</v>
      </c>
      <c r="AE113" s="4">
        <v>0.51570570000000004</v>
      </c>
      <c r="AF113" s="4">
        <v>5.1921429999999997</v>
      </c>
      <c r="AG113" s="4">
        <v>1.8895820000000001</v>
      </c>
      <c r="AH113" s="4">
        <v>216</v>
      </c>
      <c r="AI113" s="4"/>
      <c r="AJ113" s="4">
        <v>7.1813370000000001</v>
      </c>
      <c r="AK113" s="4">
        <v>16</v>
      </c>
      <c r="AL113" s="4">
        <v>0</v>
      </c>
      <c r="AM113" s="4">
        <v>6</v>
      </c>
      <c r="AN113" s="4">
        <v>7</v>
      </c>
      <c r="AO113" s="4">
        <v>9</v>
      </c>
      <c r="AP113" s="4">
        <v>-0.2964483</v>
      </c>
      <c r="AQ113" s="4">
        <v>3.5533480000000002</v>
      </c>
      <c r="AR113" s="4">
        <v>2.2872340000000002</v>
      </c>
      <c r="AS113" s="4">
        <v>3500</v>
      </c>
    </row>
    <row r="114" spans="1:45" ht="15" x14ac:dyDescent="0.15">
      <c r="A114" s="4" t="s">
        <v>17</v>
      </c>
      <c r="B114" s="4"/>
      <c r="C114" s="4">
        <v>0.1053832</v>
      </c>
      <c r="D114" s="4">
        <v>1</v>
      </c>
      <c r="E114" s="4">
        <v>0</v>
      </c>
      <c r="F114" s="4">
        <v>0</v>
      </c>
      <c r="G114" s="4">
        <v>0</v>
      </c>
      <c r="H114" s="4">
        <v>0</v>
      </c>
      <c r="I114" s="4">
        <v>2.5704039999999999</v>
      </c>
      <c r="J114" s="4">
        <v>7.6069750000000003</v>
      </c>
      <c r="K114" s="4">
        <v>0.30711660000000002</v>
      </c>
      <c r="L114" s="4">
        <v>2192</v>
      </c>
      <c r="M114" s="4"/>
      <c r="N114" s="4">
        <v>0.16208790000000001</v>
      </c>
      <c r="O114" s="4">
        <v>1</v>
      </c>
      <c r="P114" s="4">
        <v>0</v>
      </c>
      <c r="Q114" s="4">
        <v>0</v>
      </c>
      <c r="R114" s="4">
        <v>0</v>
      </c>
      <c r="S114" s="4">
        <v>0</v>
      </c>
      <c r="T114" s="4">
        <v>1.8338300000000001</v>
      </c>
      <c r="U114" s="4">
        <v>4.3629340000000001</v>
      </c>
      <c r="V114" s="4">
        <v>0.36870029999999998</v>
      </c>
      <c r="W114" s="4">
        <v>1092</v>
      </c>
      <c r="X114" s="4"/>
      <c r="Y114" s="4">
        <v>0.15277779999999999</v>
      </c>
      <c r="Z114" s="4">
        <v>1</v>
      </c>
      <c r="AA114" s="4">
        <v>0</v>
      </c>
      <c r="AB114" s="4">
        <v>0</v>
      </c>
      <c r="AC114" s="4">
        <v>0</v>
      </c>
      <c r="AD114" s="4">
        <v>0</v>
      </c>
      <c r="AE114" s="4">
        <v>1.930229</v>
      </c>
      <c r="AF114" s="4">
        <v>4.7257819999999997</v>
      </c>
      <c r="AG114" s="4">
        <v>0.36060890000000001</v>
      </c>
      <c r="AH114" s="4">
        <v>216</v>
      </c>
      <c r="AI114" s="4"/>
      <c r="AJ114" s="4">
        <v>0.126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2.254035</v>
      </c>
      <c r="AQ114" s="4">
        <v>6.080673</v>
      </c>
      <c r="AR114" s="4">
        <v>0.33189679999999999</v>
      </c>
      <c r="AS114" s="4">
        <v>3500</v>
      </c>
    </row>
    <row r="115" spans="1:45" ht="15" x14ac:dyDescent="0.15">
      <c r="A115" s="4" t="s">
        <v>18</v>
      </c>
      <c r="B115" s="4"/>
      <c r="C115" s="4">
        <v>4.3645069999999997</v>
      </c>
      <c r="D115" s="4">
        <v>5</v>
      </c>
      <c r="E115" s="4">
        <v>1</v>
      </c>
      <c r="F115" s="4">
        <v>4</v>
      </c>
      <c r="G115" s="4">
        <v>5</v>
      </c>
      <c r="H115" s="4">
        <v>5</v>
      </c>
      <c r="I115" s="4">
        <v>-1.38422</v>
      </c>
      <c r="J115" s="4">
        <v>5.591539</v>
      </c>
      <c r="K115" s="4">
        <v>0.79183380000000003</v>
      </c>
      <c r="L115" s="4">
        <v>2192</v>
      </c>
      <c r="M115" s="4"/>
      <c r="N115" s="4">
        <v>4.5402930000000001</v>
      </c>
      <c r="O115" s="4">
        <v>5</v>
      </c>
      <c r="P115" s="4">
        <v>1</v>
      </c>
      <c r="Q115" s="4">
        <v>4</v>
      </c>
      <c r="R115" s="4">
        <v>5</v>
      </c>
      <c r="S115" s="4">
        <v>5</v>
      </c>
      <c r="T115" s="4">
        <v>-1.346608</v>
      </c>
      <c r="U115" s="4">
        <v>4.9023490000000001</v>
      </c>
      <c r="V115" s="4">
        <v>0.65441260000000001</v>
      </c>
      <c r="W115" s="4">
        <v>1092</v>
      </c>
      <c r="X115" s="4"/>
      <c r="Y115" s="4">
        <v>4.5925929999999999</v>
      </c>
      <c r="Z115" s="4">
        <v>5</v>
      </c>
      <c r="AA115" s="4">
        <v>1</v>
      </c>
      <c r="AB115" s="4">
        <v>4</v>
      </c>
      <c r="AC115" s="4">
        <v>5</v>
      </c>
      <c r="AD115" s="4">
        <v>5</v>
      </c>
      <c r="AE115" s="4">
        <v>-1.7239679999999999</v>
      </c>
      <c r="AF115" s="4">
        <v>7.403181</v>
      </c>
      <c r="AG115" s="4">
        <v>0.62560910000000003</v>
      </c>
      <c r="AH115" s="4">
        <v>216</v>
      </c>
      <c r="AI115" s="4"/>
      <c r="AJ115" s="4">
        <v>4.4334290000000003</v>
      </c>
      <c r="AK115" s="4">
        <v>5</v>
      </c>
      <c r="AL115" s="4">
        <v>1</v>
      </c>
      <c r="AM115" s="4">
        <v>4</v>
      </c>
      <c r="AN115" s="4">
        <v>5</v>
      </c>
      <c r="AO115" s="4">
        <v>5</v>
      </c>
      <c r="AP115" s="4">
        <v>-1.438974</v>
      </c>
      <c r="AQ115" s="4">
        <v>5.78043</v>
      </c>
      <c r="AR115" s="4">
        <v>0.74719420000000003</v>
      </c>
      <c r="AS115" s="4">
        <v>3500</v>
      </c>
    </row>
    <row r="116" spans="1:45" ht="15" x14ac:dyDescent="0.15">
      <c r="A116" s="6" t="s">
        <v>19</v>
      </c>
      <c r="B116" s="6"/>
      <c r="C116" s="6">
        <v>0.18795619999999999</v>
      </c>
      <c r="D116" s="6">
        <v>1</v>
      </c>
      <c r="E116" s="6">
        <v>0</v>
      </c>
      <c r="F116" s="6">
        <v>0</v>
      </c>
      <c r="G116" s="6">
        <v>0</v>
      </c>
      <c r="H116" s="6">
        <v>0</v>
      </c>
      <c r="I116" s="6">
        <v>1.597451</v>
      </c>
      <c r="J116" s="6">
        <v>3.5518489999999998</v>
      </c>
      <c r="K116" s="6">
        <v>0.39076630000000001</v>
      </c>
      <c r="L116" s="6">
        <v>2192</v>
      </c>
      <c r="M116" s="6"/>
      <c r="N116" s="6">
        <v>0.1446886</v>
      </c>
      <c r="O116" s="6">
        <v>1</v>
      </c>
      <c r="P116" s="6">
        <v>0</v>
      </c>
      <c r="Q116" s="6">
        <v>0</v>
      </c>
      <c r="R116" s="6">
        <v>0</v>
      </c>
      <c r="S116" s="6">
        <v>0</v>
      </c>
      <c r="T116" s="6">
        <v>2.0200390000000001</v>
      </c>
      <c r="U116" s="6">
        <v>5.0805569999999998</v>
      </c>
      <c r="V116" s="6">
        <v>0.35194779999999998</v>
      </c>
      <c r="W116" s="6">
        <v>1092</v>
      </c>
      <c r="X116" s="6"/>
      <c r="Y116" s="6">
        <v>0.1759259</v>
      </c>
      <c r="Z116" s="6">
        <v>1</v>
      </c>
      <c r="AA116" s="6">
        <v>0</v>
      </c>
      <c r="AB116" s="6">
        <v>0</v>
      </c>
      <c r="AC116" s="6">
        <v>0</v>
      </c>
      <c r="AD116" s="6">
        <v>0</v>
      </c>
      <c r="AE116" s="6">
        <v>1.702261</v>
      </c>
      <c r="AF116" s="6">
        <v>3.897694</v>
      </c>
      <c r="AG116" s="6">
        <v>0.38164160000000003</v>
      </c>
      <c r="AH116" s="6">
        <v>216</v>
      </c>
      <c r="AI116" s="6"/>
      <c r="AJ116" s="6">
        <v>0.17371429999999999</v>
      </c>
      <c r="AK116" s="6">
        <v>1</v>
      </c>
      <c r="AL116" s="6">
        <v>0</v>
      </c>
      <c r="AM116" s="6">
        <v>0</v>
      </c>
      <c r="AN116" s="6">
        <v>0</v>
      </c>
      <c r="AO116" s="6">
        <v>0</v>
      </c>
      <c r="AP116" s="6">
        <v>1.7224440000000001</v>
      </c>
      <c r="AQ116" s="6">
        <v>3.9668139999999998</v>
      </c>
      <c r="AR116" s="6">
        <v>0.37891770000000002</v>
      </c>
      <c r="AS116" s="6">
        <v>3500</v>
      </c>
    </row>
    <row r="118" spans="1:45" ht="15" x14ac:dyDescent="0.15">
      <c r="A118" s="81" t="s">
        <v>35</v>
      </c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1:45" ht="15" x14ac:dyDescent="0.15">
      <c r="A119" s="82" t="s">
        <v>30</v>
      </c>
      <c r="B119" s="3"/>
      <c r="C119" s="3">
        <v>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>
        <v>2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3</v>
      </c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 t="s">
        <v>13</v>
      </c>
      <c r="AK119" s="3"/>
      <c r="AL119" s="3"/>
      <c r="AM119" s="3"/>
      <c r="AN119" s="3"/>
      <c r="AO119" s="3"/>
      <c r="AP119" s="3"/>
      <c r="AQ119" s="3"/>
      <c r="AR119" s="3"/>
      <c r="AS119" s="3"/>
    </row>
    <row r="120" spans="1:45" ht="15" x14ac:dyDescent="0.15">
      <c r="A120" s="83"/>
      <c r="B120" s="6"/>
      <c r="C120" s="6" t="s">
        <v>20</v>
      </c>
      <c r="D120" s="6" t="s">
        <v>21</v>
      </c>
      <c r="E120" s="6" t="s">
        <v>22</v>
      </c>
      <c r="F120" s="6" t="s">
        <v>23</v>
      </c>
      <c r="G120" s="6" t="s">
        <v>24</v>
      </c>
      <c r="H120" s="6" t="s">
        <v>25</v>
      </c>
      <c r="I120" s="6" t="s">
        <v>26</v>
      </c>
      <c r="J120" s="6" t="s">
        <v>27</v>
      </c>
      <c r="K120" s="6" t="s">
        <v>28</v>
      </c>
      <c r="L120" s="6" t="s">
        <v>29</v>
      </c>
      <c r="M120" s="6"/>
      <c r="N120" s="6" t="s">
        <v>20</v>
      </c>
      <c r="O120" s="6" t="s">
        <v>21</v>
      </c>
      <c r="P120" s="6" t="s">
        <v>22</v>
      </c>
      <c r="Q120" s="6" t="s">
        <v>23</v>
      </c>
      <c r="R120" s="6" t="s">
        <v>24</v>
      </c>
      <c r="S120" s="6" t="s">
        <v>25</v>
      </c>
      <c r="T120" s="6" t="s">
        <v>26</v>
      </c>
      <c r="U120" s="6" t="s">
        <v>27</v>
      </c>
      <c r="V120" s="6" t="s">
        <v>28</v>
      </c>
      <c r="W120" s="6" t="s">
        <v>29</v>
      </c>
      <c r="X120" s="6"/>
      <c r="Y120" s="6" t="s">
        <v>20</v>
      </c>
      <c r="Z120" s="6" t="s">
        <v>21</v>
      </c>
      <c r="AA120" s="6" t="s">
        <v>22</v>
      </c>
      <c r="AB120" s="6" t="s">
        <v>23</v>
      </c>
      <c r="AC120" s="6" t="s">
        <v>24</v>
      </c>
      <c r="AD120" s="6" t="s">
        <v>25</v>
      </c>
      <c r="AE120" s="6" t="s">
        <v>26</v>
      </c>
      <c r="AF120" s="6" t="s">
        <v>27</v>
      </c>
      <c r="AG120" s="6" t="s">
        <v>28</v>
      </c>
      <c r="AH120" s="6" t="s">
        <v>29</v>
      </c>
      <c r="AI120" s="6"/>
      <c r="AJ120" s="6" t="s">
        <v>20</v>
      </c>
      <c r="AK120" s="6" t="s">
        <v>21</v>
      </c>
      <c r="AL120" s="6" t="s">
        <v>22</v>
      </c>
      <c r="AM120" s="6" t="s">
        <v>23</v>
      </c>
      <c r="AN120" s="6" t="s">
        <v>24</v>
      </c>
      <c r="AO120" s="6" t="s">
        <v>25</v>
      </c>
      <c r="AP120" s="6" t="s">
        <v>26</v>
      </c>
      <c r="AQ120" s="6" t="s">
        <v>27</v>
      </c>
      <c r="AR120" s="6" t="s">
        <v>28</v>
      </c>
      <c r="AS120" s="6" t="s">
        <v>29</v>
      </c>
    </row>
    <row r="121" spans="1:45" ht="15" x14ac:dyDescent="0.15">
      <c r="A121" s="4" t="s">
        <v>0</v>
      </c>
      <c r="B121" s="4"/>
      <c r="C121" s="4">
        <v>564.1739</v>
      </c>
      <c r="D121" s="4">
        <v>900</v>
      </c>
      <c r="E121" s="4">
        <v>200</v>
      </c>
      <c r="F121" s="4">
        <v>450</v>
      </c>
      <c r="G121" s="4">
        <v>545.45450000000005</v>
      </c>
      <c r="H121" s="4">
        <v>704.28660000000002</v>
      </c>
      <c r="I121" s="4">
        <v>-9.5578999999999994E-3</v>
      </c>
      <c r="J121" s="4">
        <v>2.3104610000000001</v>
      </c>
      <c r="K121" s="4">
        <v>181.03720000000001</v>
      </c>
      <c r="L121" s="4">
        <v>1764</v>
      </c>
      <c r="M121" s="4"/>
      <c r="N121" s="4">
        <v>596.52679999999998</v>
      </c>
      <c r="O121" s="4">
        <v>900</v>
      </c>
      <c r="P121" s="4">
        <v>200</v>
      </c>
      <c r="Q121" s="4">
        <v>500</v>
      </c>
      <c r="R121" s="4">
        <v>600</v>
      </c>
      <c r="S121" s="4">
        <v>708.57140000000004</v>
      </c>
      <c r="T121" s="4">
        <v>-0.3836697</v>
      </c>
      <c r="U121" s="4">
        <v>2.5516939999999999</v>
      </c>
      <c r="V121" s="4">
        <v>158.11760000000001</v>
      </c>
      <c r="W121" s="4">
        <v>1007</v>
      </c>
      <c r="X121" s="4"/>
      <c r="Y121" s="4">
        <v>633.28830000000005</v>
      </c>
      <c r="Z121" s="4">
        <v>818.18179999999995</v>
      </c>
      <c r="AA121" s="4">
        <v>300</v>
      </c>
      <c r="AB121" s="4">
        <v>600</v>
      </c>
      <c r="AC121" s="4">
        <v>666.66669999999999</v>
      </c>
      <c r="AD121" s="4">
        <v>692.98249999999996</v>
      </c>
      <c r="AE121" s="4">
        <v>-1.5179560000000001</v>
      </c>
      <c r="AF121" s="4">
        <v>4.6472020000000001</v>
      </c>
      <c r="AG121" s="4">
        <v>112.9278</v>
      </c>
      <c r="AH121" s="4">
        <v>203</v>
      </c>
      <c r="AI121" s="4"/>
      <c r="AJ121" s="4">
        <v>579.84630000000004</v>
      </c>
      <c r="AK121" s="4">
        <v>900</v>
      </c>
      <c r="AL121" s="4">
        <v>200</v>
      </c>
      <c r="AM121" s="4">
        <v>487.80489999999998</v>
      </c>
      <c r="AN121" s="4">
        <v>600</v>
      </c>
      <c r="AO121" s="4">
        <v>700</v>
      </c>
      <c r="AP121" s="4">
        <v>-0.20781140000000001</v>
      </c>
      <c r="AQ121" s="4">
        <v>2.4122150000000002</v>
      </c>
      <c r="AR121" s="4">
        <v>170.87049999999999</v>
      </c>
      <c r="AS121" s="4">
        <v>2974</v>
      </c>
    </row>
    <row r="122" spans="1:45" ht="15" x14ac:dyDescent="0.15">
      <c r="A122" s="4" t="s">
        <v>1</v>
      </c>
      <c r="B122" s="4"/>
      <c r="C122" s="4">
        <v>4.2186510000000004</v>
      </c>
      <c r="D122" s="4">
        <v>9.9</v>
      </c>
      <c r="E122" s="4">
        <v>0.1</v>
      </c>
      <c r="F122" s="4">
        <v>2</v>
      </c>
      <c r="G122" s="4">
        <v>4</v>
      </c>
      <c r="H122" s="4">
        <v>6</v>
      </c>
      <c r="I122" s="4">
        <v>0.40255659999999999</v>
      </c>
      <c r="J122" s="4">
        <v>2.1446670000000001</v>
      </c>
      <c r="K122" s="4">
        <v>2.4848690000000002</v>
      </c>
      <c r="L122" s="4">
        <v>1764</v>
      </c>
      <c r="M122" s="4"/>
      <c r="N122" s="4">
        <v>20.572790000000001</v>
      </c>
      <c r="O122" s="4">
        <v>49</v>
      </c>
      <c r="P122" s="4">
        <v>10</v>
      </c>
      <c r="Q122" s="4">
        <v>12.5</v>
      </c>
      <c r="R122" s="4">
        <v>17.399999999999999</v>
      </c>
      <c r="S122" s="4">
        <v>25.1</v>
      </c>
      <c r="T122" s="4">
        <v>1.112922</v>
      </c>
      <c r="U122" s="4">
        <v>3.26092</v>
      </c>
      <c r="V122" s="4">
        <v>10.19985</v>
      </c>
      <c r="W122" s="4">
        <v>1007</v>
      </c>
      <c r="X122" s="4"/>
      <c r="Y122" s="4">
        <v>79.847290000000001</v>
      </c>
      <c r="Z122" s="4">
        <v>197</v>
      </c>
      <c r="AA122" s="4">
        <v>50</v>
      </c>
      <c r="AB122" s="4">
        <v>60</v>
      </c>
      <c r="AC122" s="4">
        <v>72</v>
      </c>
      <c r="AD122" s="4">
        <v>90</v>
      </c>
      <c r="AE122" s="4">
        <v>1.3973120000000001</v>
      </c>
      <c r="AF122" s="4">
        <v>5.530545</v>
      </c>
      <c r="AG122" s="4">
        <v>25.072320000000001</v>
      </c>
      <c r="AH122" s="4">
        <v>203</v>
      </c>
      <c r="AI122" s="4"/>
      <c r="AJ122" s="4">
        <v>14.91846</v>
      </c>
      <c r="AK122" s="4">
        <v>197</v>
      </c>
      <c r="AL122" s="4">
        <v>0.1</v>
      </c>
      <c r="AM122" s="4">
        <v>3</v>
      </c>
      <c r="AN122" s="4">
        <v>7</v>
      </c>
      <c r="AO122" s="4">
        <v>16.2</v>
      </c>
      <c r="AP122" s="4">
        <v>3.0272999999999999</v>
      </c>
      <c r="AQ122" s="4">
        <v>14.28016</v>
      </c>
      <c r="AR122" s="4">
        <v>21.170539999999999</v>
      </c>
      <c r="AS122" s="4">
        <v>2974</v>
      </c>
    </row>
    <row r="123" spans="1:45" ht="15" x14ac:dyDescent="0.15">
      <c r="A123" s="4" t="s">
        <v>2</v>
      </c>
      <c r="B123" s="4"/>
      <c r="C123" s="4">
        <v>12.4939</v>
      </c>
      <c r="D123" s="4">
        <v>57.142859999999999</v>
      </c>
      <c r="E123" s="4">
        <v>0.65</v>
      </c>
      <c r="F123" s="4">
        <v>5.625</v>
      </c>
      <c r="G123" s="4">
        <v>10</v>
      </c>
      <c r="H123" s="4">
        <v>16.66667</v>
      </c>
      <c r="I123" s="4">
        <v>1.999789</v>
      </c>
      <c r="J123" s="4">
        <v>8.8225610000000003</v>
      </c>
      <c r="K123" s="4">
        <v>9.5527809999999995</v>
      </c>
      <c r="L123" s="4">
        <v>1764</v>
      </c>
      <c r="M123" s="4"/>
      <c r="N123" s="4">
        <v>5.5910640000000003</v>
      </c>
      <c r="O123" s="4">
        <v>57.142859999999999</v>
      </c>
      <c r="P123" s="4">
        <v>0.65</v>
      </c>
      <c r="Q123" s="4">
        <v>2</v>
      </c>
      <c r="R123" s="4">
        <v>4.368932</v>
      </c>
      <c r="S123" s="4">
        <v>7.5</v>
      </c>
      <c r="T123" s="4">
        <v>2.4138809999999999</v>
      </c>
      <c r="U123" s="4">
        <v>17.712119999999999</v>
      </c>
      <c r="V123" s="4">
        <v>4.7258300000000002</v>
      </c>
      <c r="W123" s="4">
        <v>1007</v>
      </c>
      <c r="X123" s="4"/>
      <c r="Y123" s="4">
        <v>2.622331</v>
      </c>
      <c r="Z123" s="4">
        <v>12.22222</v>
      </c>
      <c r="AA123" s="4">
        <v>0.65</v>
      </c>
      <c r="AB123" s="4">
        <v>0.65</v>
      </c>
      <c r="AC123" s="4">
        <v>0.954955</v>
      </c>
      <c r="AD123" s="4">
        <v>4.8</v>
      </c>
      <c r="AE123" s="4">
        <v>1.044942</v>
      </c>
      <c r="AF123" s="4">
        <v>3.176358</v>
      </c>
      <c r="AG123" s="4">
        <v>2.537744</v>
      </c>
      <c r="AH123" s="4">
        <v>203</v>
      </c>
      <c r="AI123" s="4"/>
      <c r="AJ123" s="4">
        <v>9.4827779999999997</v>
      </c>
      <c r="AK123" s="4">
        <v>57.142859999999999</v>
      </c>
      <c r="AL123" s="4">
        <v>0.65</v>
      </c>
      <c r="AM123" s="4">
        <v>3.5555560000000002</v>
      </c>
      <c r="AN123" s="4">
        <v>6.75</v>
      </c>
      <c r="AO123" s="4">
        <v>12.66667</v>
      </c>
      <c r="AP123" s="4">
        <v>2.2515489999999998</v>
      </c>
      <c r="AQ123" s="4">
        <v>10.72339</v>
      </c>
      <c r="AR123" s="4">
        <v>8.7082200000000007</v>
      </c>
      <c r="AS123" s="4">
        <v>2974</v>
      </c>
    </row>
    <row r="124" spans="1:45" ht="15" x14ac:dyDescent="0.15">
      <c r="A124" s="4" t="s">
        <v>3</v>
      </c>
      <c r="B124" s="4"/>
      <c r="C124" s="4">
        <v>12.378130000000001</v>
      </c>
      <c r="D124" s="4">
        <v>57.143859999999997</v>
      </c>
      <c r="E124" s="4">
        <v>1E-3</v>
      </c>
      <c r="F124" s="4">
        <v>5.5565550000000004</v>
      </c>
      <c r="G124" s="4">
        <v>10.000999999999999</v>
      </c>
      <c r="H124" s="4">
        <v>16.667670000000001</v>
      </c>
      <c r="I124" s="4">
        <v>1.980593</v>
      </c>
      <c r="J124" s="4">
        <v>8.7166259999999998</v>
      </c>
      <c r="K124" s="4">
        <v>9.5491650000000003</v>
      </c>
      <c r="L124" s="4">
        <v>1764</v>
      </c>
      <c r="M124" s="4"/>
      <c r="N124" s="4">
        <v>5.509099</v>
      </c>
      <c r="O124" s="4">
        <v>57.143859999999997</v>
      </c>
      <c r="P124" s="4">
        <v>1E-3</v>
      </c>
      <c r="Q124" s="4">
        <v>1.905762</v>
      </c>
      <c r="R124" s="4">
        <v>4.2867139999999999</v>
      </c>
      <c r="S124" s="4">
        <v>7.369421</v>
      </c>
      <c r="T124" s="4">
        <v>2.4004569999999998</v>
      </c>
      <c r="U124" s="4">
        <v>17.497669999999999</v>
      </c>
      <c r="V124" s="4">
        <v>4.7520049999999996</v>
      </c>
      <c r="W124" s="4">
        <v>1007</v>
      </c>
      <c r="X124" s="4"/>
      <c r="Y124" s="4">
        <v>2.5865309999999999</v>
      </c>
      <c r="Z124" s="4">
        <v>12.22322</v>
      </c>
      <c r="AA124" s="4">
        <v>0.3518772</v>
      </c>
      <c r="AB124" s="4">
        <v>0.65100000000000002</v>
      </c>
      <c r="AC124" s="4">
        <v>0.93433330000000003</v>
      </c>
      <c r="AD124" s="4">
        <v>4.5724289999999996</v>
      </c>
      <c r="AE124" s="4">
        <v>1.0631759999999999</v>
      </c>
      <c r="AF124" s="4">
        <v>3.204059</v>
      </c>
      <c r="AG124" s="4">
        <v>2.5379230000000002</v>
      </c>
      <c r="AH124" s="4">
        <v>203</v>
      </c>
      <c r="AI124" s="4"/>
      <c r="AJ124" s="4">
        <v>9.3839089999999992</v>
      </c>
      <c r="AK124" s="4">
        <v>57.143859999999997</v>
      </c>
      <c r="AL124" s="4">
        <v>1E-3</v>
      </c>
      <c r="AM124" s="4">
        <v>3.4295710000000001</v>
      </c>
      <c r="AN124" s="4">
        <v>6.6676659999999996</v>
      </c>
      <c r="AO124" s="4">
        <v>12.500999999999999</v>
      </c>
      <c r="AP124" s="4">
        <v>2.2369720000000002</v>
      </c>
      <c r="AQ124" s="4">
        <v>10.615550000000001</v>
      </c>
      <c r="AR124" s="4">
        <v>8.7012999999999998</v>
      </c>
      <c r="AS124" s="4">
        <v>2974</v>
      </c>
    </row>
    <row r="125" spans="1:45" ht="15" x14ac:dyDescent="0.15">
      <c r="A125" s="4" t="s">
        <v>4</v>
      </c>
      <c r="B125" s="4"/>
      <c r="C125" s="4">
        <v>0.11777600000000001</v>
      </c>
      <c r="D125" s="4">
        <v>14.000999999999999</v>
      </c>
      <c r="E125" s="4">
        <v>1E-3</v>
      </c>
      <c r="F125" s="4">
        <v>1E-3</v>
      </c>
      <c r="G125" s="4">
        <v>1E-3</v>
      </c>
      <c r="H125" s="4">
        <v>1E-3</v>
      </c>
      <c r="I125" s="4">
        <v>12.62064</v>
      </c>
      <c r="J125" s="4">
        <v>187.28659999999999</v>
      </c>
      <c r="K125" s="4">
        <v>0.85295169999999998</v>
      </c>
      <c r="L125" s="4">
        <v>1764</v>
      </c>
      <c r="M125" s="4"/>
      <c r="N125" s="4">
        <v>8.3965600000000001E-2</v>
      </c>
      <c r="O125" s="4">
        <v>6.4009999999999998</v>
      </c>
      <c r="P125" s="4">
        <v>1E-3</v>
      </c>
      <c r="Q125" s="4">
        <v>1E-3</v>
      </c>
      <c r="R125" s="4">
        <v>1E-3</v>
      </c>
      <c r="S125" s="4">
        <v>1E-3</v>
      </c>
      <c r="T125" s="4">
        <v>8.5559309999999993</v>
      </c>
      <c r="U125" s="4">
        <v>114.20010000000001</v>
      </c>
      <c r="V125" s="4">
        <v>0.35932540000000002</v>
      </c>
      <c r="W125" s="4">
        <v>1007</v>
      </c>
      <c r="X125" s="4"/>
      <c r="Y125" s="4">
        <v>3.7799899999999997E-2</v>
      </c>
      <c r="Z125" s="4">
        <v>1.5610619999999999</v>
      </c>
      <c r="AA125" s="4">
        <v>1E-3</v>
      </c>
      <c r="AB125" s="4">
        <v>1E-3</v>
      </c>
      <c r="AC125" s="4">
        <v>1E-3</v>
      </c>
      <c r="AD125" s="4">
        <v>1E-3</v>
      </c>
      <c r="AE125" s="4">
        <v>5.8746359999999997</v>
      </c>
      <c r="AF125" s="4">
        <v>41.7607</v>
      </c>
      <c r="AG125" s="4">
        <v>0.17349439999999999</v>
      </c>
      <c r="AH125" s="4">
        <v>203</v>
      </c>
      <c r="AI125" s="4"/>
      <c r="AJ125" s="4">
        <v>0.10086870000000001</v>
      </c>
      <c r="AK125" s="4">
        <v>14.000999999999999</v>
      </c>
      <c r="AL125" s="4">
        <v>1E-3</v>
      </c>
      <c r="AM125" s="4">
        <v>1E-3</v>
      </c>
      <c r="AN125" s="4">
        <v>1E-3</v>
      </c>
      <c r="AO125" s="4">
        <v>1E-3</v>
      </c>
      <c r="AP125" s="4">
        <v>14.536060000000001</v>
      </c>
      <c r="AQ125" s="4">
        <v>261.71570000000003</v>
      </c>
      <c r="AR125" s="4">
        <v>0.69115760000000004</v>
      </c>
      <c r="AS125" s="4">
        <v>2974</v>
      </c>
    </row>
    <row r="126" spans="1:45" ht="15" x14ac:dyDescent="0.15">
      <c r="A126" s="4" t="s">
        <v>5</v>
      </c>
      <c r="B126" s="4"/>
      <c r="C126" s="4">
        <v>166.70060000000001</v>
      </c>
      <c r="D126" s="4">
        <v>400.00099999999998</v>
      </c>
      <c r="E126" s="4">
        <v>37.500999999999998</v>
      </c>
      <c r="F126" s="4">
        <v>108.001</v>
      </c>
      <c r="G126" s="4">
        <v>150.001</v>
      </c>
      <c r="H126" s="4">
        <v>200.001</v>
      </c>
      <c r="I126" s="4">
        <v>1.02803</v>
      </c>
      <c r="J126" s="4">
        <v>3.6959580000000001</v>
      </c>
      <c r="K126" s="4">
        <v>81.497150000000005</v>
      </c>
      <c r="L126" s="4">
        <v>1764</v>
      </c>
      <c r="M126" s="4"/>
      <c r="N126" s="4">
        <v>170.69739999999999</v>
      </c>
      <c r="O126" s="4">
        <v>400.00099999999998</v>
      </c>
      <c r="P126" s="4">
        <v>37.500999999999998</v>
      </c>
      <c r="Q126" s="4">
        <v>130.001</v>
      </c>
      <c r="R126" s="4">
        <v>166.6677</v>
      </c>
      <c r="S126" s="4">
        <v>202.5247</v>
      </c>
      <c r="T126" s="4">
        <v>0.65558499999999997</v>
      </c>
      <c r="U126" s="4">
        <v>4.0069910000000002</v>
      </c>
      <c r="V126" s="4">
        <v>57.617919999999998</v>
      </c>
      <c r="W126" s="4">
        <v>1007</v>
      </c>
      <c r="X126" s="4"/>
      <c r="Y126" s="4">
        <v>140.22499999999999</v>
      </c>
      <c r="Z126" s="4">
        <v>277.83539999999999</v>
      </c>
      <c r="AA126" s="4">
        <v>56.667670000000001</v>
      </c>
      <c r="AB126" s="4">
        <v>109.0973</v>
      </c>
      <c r="AC126" s="4">
        <v>111.001</v>
      </c>
      <c r="AD126" s="4">
        <v>189.1677</v>
      </c>
      <c r="AE126" s="4">
        <v>0.66475220000000002</v>
      </c>
      <c r="AF126" s="4">
        <v>2.324147</v>
      </c>
      <c r="AG126" s="4">
        <v>45.996209999999998</v>
      </c>
      <c r="AH126" s="4">
        <v>203</v>
      </c>
      <c r="AI126" s="4"/>
      <c r="AJ126" s="4">
        <v>166.2467</v>
      </c>
      <c r="AK126" s="4">
        <v>400.00099999999998</v>
      </c>
      <c r="AL126" s="4">
        <v>37.500999999999998</v>
      </c>
      <c r="AM126" s="4">
        <v>112.6326</v>
      </c>
      <c r="AN126" s="4">
        <v>154.12639999999999</v>
      </c>
      <c r="AO126" s="4">
        <v>200.001</v>
      </c>
      <c r="AP126" s="4">
        <v>1.0088200000000001</v>
      </c>
      <c r="AQ126" s="4">
        <v>4.1204809999999998</v>
      </c>
      <c r="AR126" s="4">
        <v>72.517420000000001</v>
      </c>
      <c r="AS126" s="4">
        <v>2974</v>
      </c>
    </row>
    <row r="127" spans="1:45" ht="15" x14ac:dyDescent="0.15">
      <c r="A127" s="4" t="s">
        <v>6</v>
      </c>
      <c r="B127" s="4"/>
      <c r="C127" s="4">
        <v>76.910979999999995</v>
      </c>
      <c r="D127" s="4">
        <v>281.81920000000002</v>
      </c>
      <c r="E127" s="4">
        <v>1E-3</v>
      </c>
      <c r="F127" s="4">
        <v>23.905760000000001</v>
      </c>
      <c r="G127" s="4">
        <v>65.001000000000005</v>
      </c>
      <c r="H127" s="4">
        <v>118.0663</v>
      </c>
      <c r="I127" s="4">
        <v>0.92072010000000004</v>
      </c>
      <c r="J127" s="4">
        <v>3.5575320000000001</v>
      </c>
      <c r="K127" s="4">
        <v>66.506069999999994</v>
      </c>
      <c r="L127" s="4">
        <v>1764</v>
      </c>
      <c r="M127" s="4"/>
      <c r="N127" s="4">
        <v>78.825460000000007</v>
      </c>
      <c r="O127" s="4">
        <v>281.81920000000002</v>
      </c>
      <c r="P127" s="4">
        <v>1E-3</v>
      </c>
      <c r="Q127" s="4">
        <v>37.401000000000003</v>
      </c>
      <c r="R127" s="4">
        <v>65.001000000000005</v>
      </c>
      <c r="S127" s="4">
        <v>109.3343</v>
      </c>
      <c r="T127" s="4">
        <v>1.1269169999999999</v>
      </c>
      <c r="U127" s="4">
        <v>4.0238560000000003</v>
      </c>
      <c r="V127" s="4">
        <v>61.473529999999997</v>
      </c>
      <c r="W127" s="4">
        <v>1007</v>
      </c>
      <c r="X127" s="4"/>
      <c r="Y127" s="4">
        <v>76.460059999999999</v>
      </c>
      <c r="Z127" s="4">
        <v>212.6326</v>
      </c>
      <c r="AA127" s="4">
        <v>1E-3</v>
      </c>
      <c r="AB127" s="4">
        <v>58.334330000000001</v>
      </c>
      <c r="AC127" s="4">
        <v>69.842269999999999</v>
      </c>
      <c r="AD127" s="4">
        <v>113.3343</v>
      </c>
      <c r="AE127" s="4">
        <v>0.2130204</v>
      </c>
      <c r="AF127" s="4">
        <v>3.4909219999999999</v>
      </c>
      <c r="AG127" s="4">
        <v>36.455300000000001</v>
      </c>
      <c r="AH127" s="4">
        <v>203</v>
      </c>
      <c r="AI127" s="4"/>
      <c r="AJ127" s="4">
        <v>77.528450000000007</v>
      </c>
      <c r="AK127" s="4">
        <v>281.81920000000002</v>
      </c>
      <c r="AL127" s="4">
        <v>1E-3</v>
      </c>
      <c r="AM127" s="4">
        <v>35.000999999999998</v>
      </c>
      <c r="AN127" s="4">
        <v>66.001000000000005</v>
      </c>
      <c r="AO127" s="4">
        <v>113.3343</v>
      </c>
      <c r="AP127" s="4">
        <v>0.98959450000000004</v>
      </c>
      <c r="AQ127" s="4">
        <v>3.8382079999999998</v>
      </c>
      <c r="AR127" s="4">
        <v>63.188549999999999</v>
      </c>
      <c r="AS127" s="4">
        <v>2974</v>
      </c>
    </row>
    <row r="128" spans="1:45" ht="15" x14ac:dyDescent="0.15">
      <c r="A128" s="4" t="s">
        <v>7</v>
      </c>
      <c r="B128" s="4"/>
      <c r="C128" s="4">
        <v>116.0407</v>
      </c>
      <c r="D128" s="4">
        <v>194.40100000000001</v>
      </c>
      <c r="E128" s="4">
        <v>48.889890000000001</v>
      </c>
      <c r="F128" s="4">
        <v>73.334339999999997</v>
      </c>
      <c r="G128" s="4">
        <v>106.8584</v>
      </c>
      <c r="H128" s="4">
        <v>159.27180000000001</v>
      </c>
      <c r="I128" s="4">
        <v>0.28778330000000002</v>
      </c>
      <c r="J128" s="4">
        <v>1.735255</v>
      </c>
      <c r="K128" s="4">
        <v>50.034410000000001</v>
      </c>
      <c r="L128" s="4">
        <v>1764</v>
      </c>
      <c r="M128" s="4"/>
      <c r="N128" s="4">
        <v>100.1742</v>
      </c>
      <c r="O128" s="4">
        <v>194.40100000000001</v>
      </c>
      <c r="P128" s="4">
        <v>48.889890000000001</v>
      </c>
      <c r="Q128" s="4">
        <v>68.001000000000005</v>
      </c>
      <c r="R128" s="4">
        <v>87.112110000000001</v>
      </c>
      <c r="S128" s="4">
        <v>124.54649999999999</v>
      </c>
      <c r="T128" s="4">
        <v>0.92745710000000003</v>
      </c>
      <c r="U128" s="4">
        <v>2.874984</v>
      </c>
      <c r="V128" s="4">
        <v>41.413789999999999</v>
      </c>
      <c r="W128" s="4">
        <v>1007</v>
      </c>
      <c r="X128" s="4"/>
      <c r="Y128" s="4">
        <v>100.9354</v>
      </c>
      <c r="Z128" s="4">
        <v>194.40100000000001</v>
      </c>
      <c r="AA128" s="4">
        <v>48.889890000000001</v>
      </c>
      <c r="AB128" s="4">
        <v>70.213769999999997</v>
      </c>
      <c r="AC128" s="4">
        <v>82.540679999999995</v>
      </c>
      <c r="AD128" s="4">
        <v>143.33430000000001</v>
      </c>
      <c r="AE128" s="4">
        <v>0.62507900000000005</v>
      </c>
      <c r="AF128" s="4">
        <v>2.2434129999999999</v>
      </c>
      <c r="AG128" s="4">
        <v>38.161079999999998</v>
      </c>
      <c r="AH128" s="4">
        <v>203</v>
      </c>
      <c r="AI128" s="4"/>
      <c r="AJ128" s="4">
        <v>109.63720000000001</v>
      </c>
      <c r="AK128" s="4">
        <v>194.40100000000001</v>
      </c>
      <c r="AL128" s="4">
        <v>48.889890000000001</v>
      </c>
      <c r="AM128" s="4">
        <v>70.001000000000005</v>
      </c>
      <c r="AN128" s="4">
        <v>97.212109999999996</v>
      </c>
      <c r="AO128" s="4">
        <v>143.33430000000001</v>
      </c>
      <c r="AP128" s="4">
        <v>0.52734899999999996</v>
      </c>
      <c r="AQ128" s="4">
        <v>2.0177779999999998</v>
      </c>
      <c r="AR128" s="4">
        <v>47.155929999999998</v>
      </c>
      <c r="AS128" s="4">
        <v>2974</v>
      </c>
    </row>
    <row r="129" spans="1:45" ht="15" x14ac:dyDescent="0.15">
      <c r="A129" s="4" t="s">
        <v>8</v>
      </c>
      <c r="B129" s="4"/>
      <c r="C129" s="4">
        <v>81.150840000000002</v>
      </c>
      <c r="D129" s="4">
        <v>330.00099999999998</v>
      </c>
      <c r="E129" s="4">
        <v>1E-3</v>
      </c>
      <c r="F129" s="4">
        <v>55.454500000000003</v>
      </c>
      <c r="G129" s="4">
        <v>70.001000000000005</v>
      </c>
      <c r="H129" s="4">
        <v>93.466710000000006</v>
      </c>
      <c r="I129" s="4">
        <v>2.1406540000000001</v>
      </c>
      <c r="J129" s="4">
        <v>9.8344280000000008</v>
      </c>
      <c r="K129" s="4">
        <v>54.328099999999999</v>
      </c>
      <c r="L129" s="4">
        <v>1764</v>
      </c>
      <c r="M129" s="4"/>
      <c r="N129" s="4">
        <v>72.396450000000002</v>
      </c>
      <c r="O129" s="4">
        <v>330.00099999999998</v>
      </c>
      <c r="P129" s="4">
        <v>1E-3</v>
      </c>
      <c r="Q129" s="4">
        <v>41.467669999999998</v>
      </c>
      <c r="R129" s="4">
        <v>67.590289999999996</v>
      </c>
      <c r="S129" s="4">
        <v>91.667659999999998</v>
      </c>
      <c r="T129" s="4">
        <v>1.2247809999999999</v>
      </c>
      <c r="U129" s="4">
        <v>7.679557</v>
      </c>
      <c r="V129" s="4">
        <v>42.447740000000003</v>
      </c>
      <c r="W129" s="4">
        <v>1007</v>
      </c>
      <c r="X129" s="4"/>
      <c r="Y129" s="4">
        <v>44.72748</v>
      </c>
      <c r="Z129" s="4">
        <v>314.15190000000001</v>
      </c>
      <c r="AA129" s="4">
        <v>1E-3</v>
      </c>
      <c r="AB129" s="4">
        <v>29.81052</v>
      </c>
      <c r="AC129" s="4">
        <v>37.401000000000003</v>
      </c>
      <c r="AD129" s="4">
        <v>67.556560000000005</v>
      </c>
      <c r="AE129" s="4">
        <v>4.5902079999999996</v>
      </c>
      <c r="AF129" s="4">
        <v>46.1599</v>
      </c>
      <c r="AG129" s="4">
        <v>27.52946</v>
      </c>
      <c r="AH129" s="4">
        <v>203</v>
      </c>
      <c r="AI129" s="4"/>
      <c r="AJ129" s="4">
        <v>75.700400000000002</v>
      </c>
      <c r="AK129" s="4">
        <v>330.00099999999998</v>
      </c>
      <c r="AL129" s="4">
        <v>1E-3</v>
      </c>
      <c r="AM129" s="4">
        <v>48.149149999999999</v>
      </c>
      <c r="AN129" s="4">
        <v>67.556560000000005</v>
      </c>
      <c r="AO129" s="4">
        <v>90.001000000000005</v>
      </c>
      <c r="AP129" s="4">
        <v>2.062576</v>
      </c>
      <c r="AQ129" s="4">
        <v>10.40522</v>
      </c>
      <c r="AR129" s="4">
        <v>49.982909999999997</v>
      </c>
      <c r="AS129" s="4">
        <v>2974</v>
      </c>
    </row>
    <row r="130" spans="1:45" ht="15" x14ac:dyDescent="0.15">
      <c r="A130" s="4" t="s">
        <v>9</v>
      </c>
      <c r="B130" s="4"/>
      <c r="C130" s="4">
        <v>0.14852609999999999</v>
      </c>
      <c r="D130" s="4">
        <v>1</v>
      </c>
      <c r="E130" s="4">
        <v>0</v>
      </c>
      <c r="F130" s="4">
        <v>0</v>
      </c>
      <c r="G130" s="4">
        <v>0</v>
      </c>
      <c r="H130" s="4">
        <v>0</v>
      </c>
      <c r="I130" s="4">
        <v>1.9766790000000001</v>
      </c>
      <c r="J130" s="4">
        <v>4.9072589999999998</v>
      </c>
      <c r="K130" s="4">
        <v>0.35572150000000002</v>
      </c>
      <c r="L130" s="4">
        <v>1764</v>
      </c>
      <c r="M130" s="4"/>
      <c r="N130" s="4">
        <v>0.31777559999999999</v>
      </c>
      <c r="O130" s="4">
        <v>1</v>
      </c>
      <c r="P130" s="4">
        <v>0</v>
      </c>
      <c r="Q130" s="4">
        <v>0</v>
      </c>
      <c r="R130" s="4">
        <v>0</v>
      </c>
      <c r="S130" s="4">
        <v>1</v>
      </c>
      <c r="T130" s="4">
        <v>0.78273130000000002</v>
      </c>
      <c r="U130" s="4">
        <v>1.612668</v>
      </c>
      <c r="V130" s="4">
        <v>0.46584310000000001</v>
      </c>
      <c r="W130" s="4">
        <v>1007</v>
      </c>
      <c r="X130" s="4"/>
      <c r="Y130" s="4">
        <v>0.2758621</v>
      </c>
      <c r="Z130" s="4">
        <v>1</v>
      </c>
      <c r="AA130" s="4">
        <v>0</v>
      </c>
      <c r="AB130" s="4">
        <v>0</v>
      </c>
      <c r="AC130" s="4">
        <v>0</v>
      </c>
      <c r="AD130" s="4">
        <v>1</v>
      </c>
      <c r="AE130" s="4">
        <v>1.002972</v>
      </c>
      <c r="AF130" s="4">
        <v>2.0059520000000002</v>
      </c>
      <c r="AG130" s="4">
        <v>0.44805260000000002</v>
      </c>
      <c r="AH130" s="4">
        <v>203</v>
      </c>
      <c r="AI130" s="4"/>
      <c r="AJ130" s="4">
        <v>0.21452589999999999</v>
      </c>
      <c r="AK130" s="4">
        <v>1</v>
      </c>
      <c r="AL130" s="4">
        <v>0</v>
      </c>
      <c r="AM130" s="4">
        <v>0</v>
      </c>
      <c r="AN130" s="4">
        <v>0</v>
      </c>
      <c r="AO130" s="4">
        <v>0</v>
      </c>
      <c r="AP130" s="4">
        <v>1.390884</v>
      </c>
      <c r="AQ130" s="4">
        <v>2.934558</v>
      </c>
      <c r="AR130" s="4">
        <v>0.41056209999999999</v>
      </c>
      <c r="AS130" s="4">
        <v>2974</v>
      </c>
    </row>
    <row r="131" spans="1:45" ht="15" x14ac:dyDescent="0.15">
      <c r="A131" s="4" t="s">
        <v>10</v>
      </c>
      <c r="B131" s="4"/>
      <c r="C131" s="4">
        <v>2.0432630000000001</v>
      </c>
      <c r="D131" s="4">
        <v>69</v>
      </c>
      <c r="E131" s="4">
        <v>0</v>
      </c>
      <c r="F131" s="4">
        <v>1</v>
      </c>
      <c r="G131" s="4">
        <v>1.75</v>
      </c>
      <c r="H131" s="4">
        <v>2.5</v>
      </c>
      <c r="I131" s="4">
        <v>18.354569999999999</v>
      </c>
      <c r="J131" s="4">
        <v>563.53610000000003</v>
      </c>
      <c r="K131" s="4">
        <v>2.1229040000000001</v>
      </c>
      <c r="L131" s="4">
        <v>1764</v>
      </c>
      <c r="M131" s="4"/>
      <c r="N131" s="4">
        <v>5.2920379999999998</v>
      </c>
      <c r="O131" s="4">
        <v>40</v>
      </c>
      <c r="P131" s="4">
        <v>1.02</v>
      </c>
      <c r="Q131" s="4">
        <v>3</v>
      </c>
      <c r="R131" s="4">
        <v>4.2857139999999996</v>
      </c>
      <c r="S131" s="4">
        <v>6.0374999999999996</v>
      </c>
      <c r="T131" s="4">
        <v>3.2108639999999999</v>
      </c>
      <c r="U131" s="4">
        <v>19.01557</v>
      </c>
      <c r="V131" s="4">
        <v>3.7887309999999998</v>
      </c>
      <c r="W131" s="4">
        <v>1007</v>
      </c>
      <c r="X131" s="4"/>
      <c r="Y131" s="4">
        <v>14.214560000000001</v>
      </c>
      <c r="Z131" s="4">
        <v>45</v>
      </c>
      <c r="AA131" s="4">
        <v>3.1944439999999998</v>
      </c>
      <c r="AB131" s="4">
        <v>7.6923069999999996</v>
      </c>
      <c r="AC131" s="4">
        <v>12.8</v>
      </c>
      <c r="AD131" s="4">
        <v>22.5</v>
      </c>
      <c r="AE131" s="4">
        <v>0.62009060000000005</v>
      </c>
      <c r="AF131" s="4">
        <v>3.1437349999999999</v>
      </c>
      <c r="AG131" s="4">
        <v>7.5020689999999997</v>
      </c>
      <c r="AH131" s="4">
        <v>203</v>
      </c>
      <c r="AI131" s="4"/>
      <c r="AJ131" s="4">
        <v>3.9740929999999999</v>
      </c>
      <c r="AK131" s="4">
        <v>69</v>
      </c>
      <c r="AL131" s="4">
        <v>0</v>
      </c>
      <c r="AM131" s="4">
        <v>1.5</v>
      </c>
      <c r="AN131" s="4">
        <v>2.5281750000000001</v>
      </c>
      <c r="AO131" s="4">
        <v>4.6500000000000004</v>
      </c>
      <c r="AP131" s="4">
        <v>3.7803689999999999</v>
      </c>
      <c r="AQ131" s="4">
        <v>27.065660000000001</v>
      </c>
      <c r="AR131" s="4">
        <v>4.6167720000000001</v>
      </c>
      <c r="AS131" s="4">
        <v>2974</v>
      </c>
    </row>
    <row r="132" spans="1:45" ht="15" x14ac:dyDescent="0.15">
      <c r="A132" s="4" t="s">
        <v>11</v>
      </c>
      <c r="B132" s="4"/>
      <c r="C132" s="4">
        <v>0.74609060000000005</v>
      </c>
      <c r="D132" s="4">
        <v>2</v>
      </c>
      <c r="E132" s="4">
        <v>0</v>
      </c>
      <c r="F132" s="4">
        <v>0.5</v>
      </c>
      <c r="G132" s="4">
        <v>0.75</v>
      </c>
      <c r="H132" s="4">
        <v>1</v>
      </c>
      <c r="I132" s="4">
        <v>0.54094690000000001</v>
      </c>
      <c r="J132" s="4">
        <v>5.6937559999999996</v>
      </c>
      <c r="K132" s="4">
        <v>0.31680530000000001</v>
      </c>
      <c r="L132" s="4">
        <v>1764</v>
      </c>
      <c r="M132" s="4"/>
      <c r="N132" s="4">
        <v>0.75210319999999997</v>
      </c>
      <c r="O132" s="4">
        <v>2</v>
      </c>
      <c r="P132" s="4">
        <v>0</v>
      </c>
      <c r="Q132" s="4">
        <v>0.5</v>
      </c>
      <c r="R132" s="4">
        <v>0.66666669999999995</v>
      </c>
      <c r="S132" s="4">
        <v>1</v>
      </c>
      <c r="T132" s="4">
        <v>0.96347470000000002</v>
      </c>
      <c r="U132" s="4">
        <v>6.4369610000000002</v>
      </c>
      <c r="V132" s="4">
        <v>0.29279379999999999</v>
      </c>
      <c r="W132" s="4">
        <v>1007</v>
      </c>
      <c r="X132" s="4"/>
      <c r="Y132" s="4">
        <v>0.71724140000000003</v>
      </c>
      <c r="Z132" s="4">
        <v>2</v>
      </c>
      <c r="AA132" s="4">
        <v>0</v>
      </c>
      <c r="AB132" s="4">
        <v>0.5</v>
      </c>
      <c r="AC132" s="4">
        <v>0.66666669999999995</v>
      </c>
      <c r="AD132" s="4">
        <v>1</v>
      </c>
      <c r="AE132" s="4">
        <v>0.8801812</v>
      </c>
      <c r="AF132" s="4">
        <v>6.2968630000000001</v>
      </c>
      <c r="AG132" s="4">
        <v>0.27913189999999999</v>
      </c>
      <c r="AH132" s="4">
        <v>203</v>
      </c>
      <c r="AI132" s="4"/>
      <c r="AJ132" s="4">
        <v>0.74615730000000002</v>
      </c>
      <c r="AK132" s="4">
        <v>2</v>
      </c>
      <c r="AL132" s="4">
        <v>0</v>
      </c>
      <c r="AM132" s="4">
        <v>0.5</v>
      </c>
      <c r="AN132" s="4">
        <v>0.66666669999999995</v>
      </c>
      <c r="AO132" s="4">
        <v>1</v>
      </c>
      <c r="AP132" s="4">
        <v>0.68552199999999996</v>
      </c>
      <c r="AQ132" s="4">
        <v>5.9739380000000004</v>
      </c>
      <c r="AR132" s="4">
        <v>0.30641269999999998</v>
      </c>
      <c r="AS132" s="4">
        <v>2974</v>
      </c>
    </row>
    <row r="133" spans="1:45" ht="15" x14ac:dyDescent="0.15">
      <c r="A133" s="4" t="s">
        <v>12</v>
      </c>
      <c r="B133" s="4"/>
      <c r="C133" s="4">
        <v>0.67119819999999997</v>
      </c>
      <c r="D133" s="4">
        <v>1</v>
      </c>
      <c r="E133" s="4">
        <v>0</v>
      </c>
      <c r="F133" s="4">
        <v>0.48640850000000002</v>
      </c>
      <c r="G133" s="4">
        <v>0.77030180000000004</v>
      </c>
      <c r="H133" s="4">
        <v>0.90544749999999996</v>
      </c>
      <c r="I133" s="4">
        <v>-0.90589450000000005</v>
      </c>
      <c r="J133" s="4">
        <v>2.6960310000000001</v>
      </c>
      <c r="K133" s="4">
        <v>0.28674129999999998</v>
      </c>
      <c r="L133" s="4">
        <v>1764</v>
      </c>
      <c r="M133" s="4"/>
      <c r="N133" s="4">
        <v>0.39953240000000001</v>
      </c>
      <c r="O133" s="4">
        <v>0.98635320000000004</v>
      </c>
      <c r="P133" s="4">
        <v>0</v>
      </c>
      <c r="Q133" s="4">
        <v>0.14421790000000001</v>
      </c>
      <c r="R133" s="4">
        <v>0.39723130000000001</v>
      </c>
      <c r="S133" s="4">
        <v>0.62281370000000003</v>
      </c>
      <c r="T133" s="4">
        <v>0.1391694</v>
      </c>
      <c r="U133" s="4">
        <v>1.8589899999999999</v>
      </c>
      <c r="V133" s="4">
        <v>0.27881679999999998</v>
      </c>
      <c r="W133" s="4">
        <v>1007</v>
      </c>
      <c r="X133" s="4"/>
      <c r="Y133" s="4">
        <v>0.15782769999999999</v>
      </c>
      <c r="Z133" s="4">
        <v>0.62780550000000002</v>
      </c>
      <c r="AA133" s="4">
        <v>0</v>
      </c>
      <c r="AB133" s="4">
        <v>6.5320199999999995E-2</v>
      </c>
      <c r="AC133" s="4">
        <v>0.1121566</v>
      </c>
      <c r="AD133" s="4">
        <v>0.2222354</v>
      </c>
      <c r="AE133" s="4">
        <v>1.286945</v>
      </c>
      <c r="AF133" s="4">
        <v>4.103389</v>
      </c>
      <c r="AG133" s="4">
        <v>0.13970360000000001</v>
      </c>
      <c r="AH133" s="4">
        <v>203</v>
      </c>
      <c r="AI133" s="4"/>
      <c r="AJ133" s="4">
        <v>0.54417009999999999</v>
      </c>
      <c r="AK133" s="4">
        <v>1</v>
      </c>
      <c r="AL133" s="4">
        <v>0</v>
      </c>
      <c r="AM133" s="4">
        <v>0.255467</v>
      </c>
      <c r="AN133" s="4">
        <v>0.58991389999999999</v>
      </c>
      <c r="AO133" s="4">
        <v>0.84051039999999999</v>
      </c>
      <c r="AP133" s="4">
        <v>-0.28703970000000001</v>
      </c>
      <c r="AQ133" s="4">
        <v>1.7220070000000001</v>
      </c>
      <c r="AR133" s="4">
        <v>0.32131009999999999</v>
      </c>
      <c r="AS133" s="4">
        <v>2974</v>
      </c>
    </row>
    <row r="134" spans="1:45" ht="15" x14ac:dyDescent="0.15">
      <c r="A134" s="4" t="s">
        <v>14</v>
      </c>
      <c r="B134" s="4"/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 t="s">
        <v>120</v>
      </c>
      <c r="J134" s="4" t="s">
        <v>120</v>
      </c>
      <c r="K134" s="4">
        <v>0</v>
      </c>
      <c r="L134" s="4">
        <v>1764</v>
      </c>
      <c r="M134" s="4"/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 t="s">
        <v>120</v>
      </c>
      <c r="U134" s="4" t="s">
        <v>120</v>
      </c>
      <c r="V134" s="4">
        <v>0</v>
      </c>
      <c r="W134" s="4">
        <v>1007</v>
      </c>
      <c r="X134" s="4"/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 t="s">
        <v>120</v>
      </c>
      <c r="AF134" s="4" t="s">
        <v>120</v>
      </c>
      <c r="AG134" s="4">
        <v>0</v>
      </c>
      <c r="AH134" s="4">
        <v>203</v>
      </c>
      <c r="AI134" s="4"/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 t="s">
        <v>120</v>
      </c>
      <c r="AQ134" s="4" t="s">
        <v>120</v>
      </c>
      <c r="AR134" s="4">
        <v>0</v>
      </c>
      <c r="AS134" s="4">
        <v>2974</v>
      </c>
    </row>
    <row r="135" spans="1:45" ht="15" x14ac:dyDescent="0.15">
      <c r="A135" s="4" t="s">
        <v>15</v>
      </c>
      <c r="B135" s="4"/>
      <c r="C135" s="4">
        <v>52.462589999999999</v>
      </c>
      <c r="D135" s="4">
        <v>52.462589999999999</v>
      </c>
      <c r="E135" s="4">
        <v>52.462589999999999</v>
      </c>
      <c r="F135" s="4">
        <v>52.462589999999999</v>
      </c>
      <c r="G135" s="4">
        <v>52.462589999999999</v>
      </c>
      <c r="H135" s="4">
        <v>52.462589999999999</v>
      </c>
      <c r="I135" s="4" t="s">
        <v>120</v>
      </c>
      <c r="J135" s="4" t="s">
        <v>120</v>
      </c>
      <c r="K135" s="4">
        <v>0</v>
      </c>
      <c r="L135" s="4">
        <v>1764</v>
      </c>
      <c r="M135" s="4"/>
      <c r="N135" s="4">
        <v>52.462589999999999</v>
      </c>
      <c r="O135" s="4">
        <v>52.462589999999999</v>
      </c>
      <c r="P135" s="4">
        <v>52.462589999999999</v>
      </c>
      <c r="Q135" s="4">
        <v>52.462589999999999</v>
      </c>
      <c r="R135" s="4">
        <v>52.462589999999999</v>
      </c>
      <c r="S135" s="4">
        <v>52.462589999999999</v>
      </c>
      <c r="T135" s="4" t="s">
        <v>120</v>
      </c>
      <c r="U135" s="4" t="s">
        <v>120</v>
      </c>
      <c r="V135" s="4">
        <v>0</v>
      </c>
      <c r="W135" s="4">
        <v>1007</v>
      </c>
      <c r="X135" s="4"/>
      <c r="Y135" s="4">
        <v>52.462589999999999</v>
      </c>
      <c r="Z135" s="4">
        <v>52.462589999999999</v>
      </c>
      <c r="AA135" s="4">
        <v>52.462589999999999</v>
      </c>
      <c r="AB135" s="4">
        <v>52.462589999999999</v>
      </c>
      <c r="AC135" s="4">
        <v>52.462589999999999</v>
      </c>
      <c r="AD135" s="4">
        <v>52.462589999999999</v>
      </c>
      <c r="AE135" s="4" t="s">
        <v>120</v>
      </c>
      <c r="AF135" s="4" t="s">
        <v>120</v>
      </c>
      <c r="AG135" s="4">
        <v>0</v>
      </c>
      <c r="AH135" s="4">
        <v>203</v>
      </c>
      <c r="AI135" s="4"/>
      <c r="AJ135" s="4">
        <v>52.462589999999999</v>
      </c>
      <c r="AK135" s="4">
        <v>52.462589999999999</v>
      </c>
      <c r="AL135" s="4">
        <v>52.462589999999999</v>
      </c>
      <c r="AM135" s="4">
        <v>52.462589999999999</v>
      </c>
      <c r="AN135" s="4">
        <v>52.462589999999999</v>
      </c>
      <c r="AO135" s="4">
        <v>52.462589999999999</v>
      </c>
      <c r="AP135" s="4" t="s">
        <v>120</v>
      </c>
      <c r="AQ135" s="4" t="s">
        <v>120</v>
      </c>
      <c r="AR135" s="4">
        <v>0</v>
      </c>
      <c r="AS135" s="4">
        <v>2974</v>
      </c>
    </row>
    <row r="136" spans="1:45" ht="15" x14ac:dyDescent="0.15">
      <c r="A136" s="4" t="s">
        <v>16</v>
      </c>
      <c r="B136" s="4"/>
      <c r="C136" s="4">
        <v>7.1577529999999996</v>
      </c>
      <c r="D136" s="4">
        <v>7.1577529999999996</v>
      </c>
      <c r="E136" s="4">
        <v>7.1577529999999996</v>
      </c>
      <c r="F136" s="4">
        <v>7.1577529999999996</v>
      </c>
      <c r="G136" s="4">
        <v>7.1577529999999996</v>
      </c>
      <c r="H136" s="4">
        <v>7.1577529999999996</v>
      </c>
      <c r="I136" s="4" t="s">
        <v>120</v>
      </c>
      <c r="J136" s="4" t="s">
        <v>120</v>
      </c>
      <c r="K136" s="4">
        <v>0</v>
      </c>
      <c r="L136" s="4">
        <v>1764</v>
      </c>
      <c r="M136" s="4"/>
      <c r="N136" s="4">
        <v>7.1577529999999996</v>
      </c>
      <c r="O136" s="4">
        <v>7.1577529999999996</v>
      </c>
      <c r="P136" s="4">
        <v>7.1577529999999996</v>
      </c>
      <c r="Q136" s="4">
        <v>7.1577529999999996</v>
      </c>
      <c r="R136" s="4">
        <v>7.1577529999999996</v>
      </c>
      <c r="S136" s="4">
        <v>7.1577529999999996</v>
      </c>
      <c r="T136" s="4" t="s">
        <v>120</v>
      </c>
      <c r="U136" s="4" t="s">
        <v>120</v>
      </c>
      <c r="V136" s="4">
        <v>0</v>
      </c>
      <c r="W136" s="4">
        <v>1007</v>
      </c>
      <c r="X136" s="4"/>
      <c r="Y136" s="4">
        <v>7.1577529999999996</v>
      </c>
      <c r="Z136" s="4">
        <v>7.1577529999999996</v>
      </c>
      <c r="AA136" s="4">
        <v>7.1577529999999996</v>
      </c>
      <c r="AB136" s="4">
        <v>7.1577529999999996</v>
      </c>
      <c r="AC136" s="4">
        <v>7.1577529999999996</v>
      </c>
      <c r="AD136" s="4">
        <v>7.1577529999999996</v>
      </c>
      <c r="AE136" s="4" t="s">
        <v>120</v>
      </c>
      <c r="AF136" s="4" t="s">
        <v>120</v>
      </c>
      <c r="AG136" s="4">
        <v>0</v>
      </c>
      <c r="AH136" s="4">
        <v>203</v>
      </c>
      <c r="AI136" s="4"/>
      <c r="AJ136" s="4">
        <v>7.1577529999999996</v>
      </c>
      <c r="AK136" s="4">
        <v>7.1577529999999996</v>
      </c>
      <c r="AL136" s="4">
        <v>7.1577529999999996</v>
      </c>
      <c r="AM136" s="4">
        <v>7.1577529999999996</v>
      </c>
      <c r="AN136" s="4">
        <v>7.1577529999999996</v>
      </c>
      <c r="AO136" s="4">
        <v>7.1577529999999996</v>
      </c>
      <c r="AP136" s="4" t="s">
        <v>120</v>
      </c>
      <c r="AQ136" s="4" t="s">
        <v>120</v>
      </c>
      <c r="AR136" s="4">
        <v>0</v>
      </c>
      <c r="AS136" s="4">
        <v>2974</v>
      </c>
    </row>
    <row r="137" spans="1:45" ht="15" x14ac:dyDescent="0.15">
      <c r="A137" s="4" t="s">
        <v>17</v>
      </c>
      <c r="B137" s="4"/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 t="s">
        <v>120</v>
      </c>
      <c r="J137" s="4" t="s">
        <v>120</v>
      </c>
      <c r="K137" s="4">
        <v>0</v>
      </c>
      <c r="L137" s="4">
        <v>1764</v>
      </c>
      <c r="M137" s="4"/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 t="s">
        <v>120</v>
      </c>
      <c r="U137" s="4" t="s">
        <v>120</v>
      </c>
      <c r="V137" s="4">
        <v>0</v>
      </c>
      <c r="W137" s="4">
        <v>1007</v>
      </c>
      <c r="X137" s="4"/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 t="s">
        <v>120</v>
      </c>
      <c r="AF137" s="4" t="s">
        <v>120</v>
      </c>
      <c r="AG137" s="4">
        <v>0</v>
      </c>
      <c r="AH137" s="4">
        <v>203</v>
      </c>
      <c r="AI137" s="4"/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 t="s">
        <v>120</v>
      </c>
      <c r="AQ137" s="4" t="s">
        <v>120</v>
      </c>
      <c r="AR137" s="4">
        <v>0</v>
      </c>
      <c r="AS137" s="4">
        <v>2974</v>
      </c>
    </row>
    <row r="138" spans="1:45" ht="15" x14ac:dyDescent="0.15">
      <c r="A138" s="4" t="s">
        <v>18</v>
      </c>
      <c r="B138" s="4"/>
      <c r="C138" s="4">
        <v>4</v>
      </c>
      <c r="D138" s="4">
        <v>4</v>
      </c>
      <c r="E138" s="4">
        <v>4</v>
      </c>
      <c r="F138" s="4">
        <v>4</v>
      </c>
      <c r="G138" s="4">
        <v>4</v>
      </c>
      <c r="H138" s="4">
        <v>4</v>
      </c>
      <c r="I138" s="4" t="s">
        <v>120</v>
      </c>
      <c r="J138" s="4" t="s">
        <v>120</v>
      </c>
      <c r="K138" s="4">
        <v>0</v>
      </c>
      <c r="L138" s="4">
        <v>1764</v>
      </c>
      <c r="M138" s="4"/>
      <c r="N138" s="4">
        <v>4</v>
      </c>
      <c r="O138" s="4">
        <v>4</v>
      </c>
      <c r="P138" s="4">
        <v>4</v>
      </c>
      <c r="Q138" s="4">
        <v>4</v>
      </c>
      <c r="R138" s="4">
        <v>4</v>
      </c>
      <c r="S138" s="4">
        <v>4</v>
      </c>
      <c r="T138" s="4" t="s">
        <v>120</v>
      </c>
      <c r="U138" s="4" t="s">
        <v>120</v>
      </c>
      <c r="V138" s="4">
        <v>0</v>
      </c>
      <c r="W138" s="4">
        <v>1007</v>
      </c>
      <c r="X138" s="4"/>
      <c r="Y138" s="4">
        <v>4</v>
      </c>
      <c r="Z138" s="4">
        <v>4</v>
      </c>
      <c r="AA138" s="4">
        <v>4</v>
      </c>
      <c r="AB138" s="4">
        <v>4</v>
      </c>
      <c r="AC138" s="4">
        <v>4</v>
      </c>
      <c r="AD138" s="4">
        <v>4</v>
      </c>
      <c r="AE138" s="4" t="s">
        <v>120</v>
      </c>
      <c r="AF138" s="4" t="s">
        <v>120</v>
      </c>
      <c r="AG138" s="4">
        <v>0</v>
      </c>
      <c r="AH138" s="4">
        <v>203</v>
      </c>
      <c r="AI138" s="4"/>
      <c r="AJ138" s="4">
        <v>4</v>
      </c>
      <c r="AK138" s="4">
        <v>4</v>
      </c>
      <c r="AL138" s="4">
        <v>4</v>
      </c>
      <c r="AM138" s="4">
        <v>4</v>
      </c>
      <c r="AN138" s="4">
        <v>4</v>
      </c>
      <c r="AO138" s="4">
        <v>4</v>
      </c>
      <c r="AP138" s="4" t="s">
        <v>120</v>
      </c>
      <c r="AQ138" s="4" t="s">
        <v>120</v>
      </c>
      <c r="AR138" s="4">
        <v>0</v>
      </c>
      <c r="AS138" s="4">
        <v>2974</v>
      </c>
    </row>
    <row r="139" spans="1:45" ht="15" x14ac:dyDescent="0.15">
      <c r="A139" s="6" t="s">
        <v>19</v>
      </c>
      <c r="B139" s="6"/>
      <c r="C139" s="6">
        <v>0.18707480000000001</v>
      </c>
      <c r="D139" s="6">
        <v>1</v>
      </c>
      <c r="E139" s="6">
        <v>0</v>
      </c>
      <c r="F139" s="6">
        <v>0</v>
      </c>
      <c r="G139" s="6">
        <v>0</v>
      </c>
      <c r="H139" s="6">
        <v>0</v>
      </c>
      <c r="I139" s="6">
        <v>1.6048610000000001</v>
      </c>
      <c r="J139" s="6">
        <v>3.57558</v>
      </c>
      <c r="K139" s="6">
        <v>0.39008219999999999</v>
      </c>
      <c r="L139" s="6">
        <v>1764</v>
      </c>
      <c r="M139" s="6"/>
      <c r="N139" s="6">
        <v>0.14498510000000001</v>
      </c>
      <c r="O139" s="6">
        <v>1</v>
      </c>
      <c r="P139" s="6">
        <v>0</v>
      </c>
      <c r="Q139" s="6">
        <v>0</v>
      </c>
      <c r="R139" s="6">
        <v>0</v>
      </c>
      <c r="S139" s="6">
        <v>0</v>
      </c>
      <c r="T139" s="6">
        <v>2.0166379999999999</v>
      </c>
      <c r="U139" s="6">
        <v>5.0668309999999996</v>
      </c>
      <c r="V139" s="6">
        <v>0.35226079999999999</v>
      </c>
      <c r="W139" s="6">
        <v>1007</v>
      </c>
      <c r="X139" s="6"/>
      <c r="Y139" s="6">
        <v>0.18226600000000001</v>
      </c>
      <c r="Z139" s="6">
        <v>1</v>
      </c>
      <c r="AA139" s="6">
        <v>0</v>
      </c>
      <c r="AB139" s="6">
        <v>0</v>
      </c>
      <c r="AC139" s="6">
        <v>0</v>
      </c>
      <c r="AD139" s="6">
        <v>0</v>
      </c>
      <c r="AE139" s="6">
        <v>1.6460189999999999</v>
      </c>
      <c r="AF139" s="6">
        <v>3.7093780000000001</v>
      </c>
      <c r="AG139" s="6">
        <v>0.38701799999999997</v>
      </c>
      <c r="AH139" s="6">
        <v>203</v>
      </c>
      <c r="AI139" s="6"/>
      <c r="AJ139" s="6">
        <v>0.17249500000000001</v>
      </c>
      <c r="AK139" s="6">
        <v>1</v>
      </c>
      <c r="AL139" s="6">
        <v>0</v>
      </c>
      <c r="AM139" s="6">
        <v>0</v>
      </c>
      <c r="AN139" s="6">
        <v>0</v>
      </c>
      <c r="AO139" s="6">
        <v>0</v>
      </c>
      <c r="AP139" s="6">
        <v>1.7337020000000001</v>
      </c>
      <c r="AQ139" s="6">
        <v>4.0057229999999997</v>
      </c>
      <c r="AR139" s="6">
        <v>0.37787359999999998</v>
      </c>
      <c r="AS139" s="6">
        <v>2974</v>
      </c>
    </row>
    <row r="142" spans="1:45" ht="15" x14ac:dyDescent="0.15">
      <c r="AA142" s="1" t="s">
        <v>36</v>
      </c>
      <c r="AB142" s="1"/>
      <c r="AC142" s="1" t="s">
        <v>37</v>
      </c>
      <c r="AD142" s="1" t="s">
        <v>38</v>
      </c>
      <c r="AE142" s="1" t="s">
        <v>39</v>
      </c>
      <c r="AF142" s="1" t="s">
        <v>40</v>
      </c>
      <c r="AG142" s="1" t="s">
        <v>121</v>
      </c>
    </row>
    <row r="143" spans="1:45" ht="15" x14ac:dyDescent="0.15">
      <c r="AA143" s="1" t="s">
        <v>0</v>
      </c>
      <c r="AB143" s="1" t="s">
        <v>41</v>
      </c>
      <c r="AC143" s="1">
        <v>562.90049999999997</v>
      </c>
      <c r="AD143" s="1">
        <v>165.81270000000001</v>
      </c>
      <c r="AE143" s="1">
        <v>200</v>
      </c>
      <c r="AF143" s="1">
        <v>900</v>
      </c>
      <c r="AG143" s="1" t="s">
        <v>122</v>
      </c>
    </row>
    <row r="144" spans="1:45" ht="15" x14ac:dyDescent="0.15">
      <c r="AA144" s="1"/>
      <c r="AB144" s="1" t="s">
        <v>42</v>
      </c>
      <c r="AC144" s="1"/>
      <c r="AD144" s="1">
        <v>151.5504</v>
      </c>
      <c r="AE144" s="1">
        <v>200</v>
      </c>
      <c r="AF144" s="1">
        <v>900</v>
      </c>
      <c r="AG144" s="1" t="s">
        <v>123</v>
      </c>
    </row>
    <row r="145" spans="27:33" ht="15" x14ac:dyDescent="0.15">
      <c r="AA145" s="1"/>
      <c r="AB145" s="1" t="s">
        <v>43</v>
      </c>
      <c r="AC145" s="1"/>
      <c r="AD145" s="1">
        <v>83.034610000000001</v>
      </c>
      <c r="AE145" s="1">
        <v>98.482510000000005</v>
      </c>
      <c r="AF145" s="1">
        <v>1047.0119999999999</v>
      </c>
      <c r="AG145" s="1" t="s">
        <v>124</v>
      </c>
    </row>
    <row r="146" spans="27:33" ht="15" x14ac:dyDescent="0.15">
      <c r="AA146" s="1" t="s">
        <v>1</v>
      </c>
      <c r="AB146" s="1" t="s">
        <v>41</v>
      </c>
      <c r="AC146" s="1">
        <v>12.04823</v>
      </c>
      <c r="AD146" s="1">
        <v>16.587409999999998</v>
      </c>
      <c r="AE146" s="1">
        <v>0.1</v>
      </c>
      <c r="AF146" s="1">
        <v>241.8</v>
      </c>
      <c r="AG146" s="1"/>
    </row>
    <row r="147" spans="27:33" ht="15" x14ac:dyDescent="0.15">
      <c r="AA147" s="1"/>
      <c r="AB147" s="1" t="s">
        <v>42</v>
      </c>
      <c r="AC147" s="1"/>
      <c r="AD147" s="1">
        <v>15.982150000000001</v>
      </c>
      <c r="AE147" s="1">
        <v>0.1</v>
      </c>
      <c r="AF147" s="1">
        <v>112.5</v>
      </c>
      <c r="AG147" s="1"/>
    </row>
    <row r="148" spans="27:33" ht="15" x14ac:dyDescent="0.15">
      <c r="AA148" s="1"/>
      <c r="AB148" s="1" t="s">
        <v>43</v>
      </c>
      <c r="AC148" s="1"/>
      <c r="AD148" s="1">
        <v>5.4997210000000001</v>
      </c>
      <c r="AE148" s="1">
        <v>-51.201770000000003</v>
      </c>
      <c r="AF148" s="1">
        <v>145.16820000000001</v>
      </c>
      <c r="AG148" s="1"/>
    </row>
    <row r="149" spans="27:33" ht="15" x14ac:dyDescent="0.15">
      <c r="AA149" s="1" t="s">
        <v>2</v>
      </c>
      <c r="AB149" s="1" t="s">
        <v>41</v>
      </c>
      <c r="AC149" s="1">
        <v>10.99042</v>
      </c>
      <c r="AD149" s="1">
        <v>9.9243170000000003</v>
      </c>
      <c r="AE149" s="1">
        <v>0.65</v>
      </c>
      <c r="AF149" s="1">
        <v>57.142859999999999</v>
      </c>
      <c r="AG149" s="1"/>
    </row>
    <row r="150" spans="27:33" ht="15" x14ac:dyDescent="0.15">
      <c r="AA150" s="1"/>
      <c r="AB150" s="1" t="s">
        <v>42</v>
      </c>
      <c r="AC150" s="1"/>
      <c r="AD150" s="1">
        <v>9.736148</v>
      </c>
      <c r="AE150" s="1">
        <v>0.65</v>
      </c>
      <c r="AF150" s="1">
        <v>57.142859999999999</v>
      </c>
      <c r="AG150" s="1"/>
    </row>
    <row r="151" spans="27:33" ht="15" x14ac:dyDescent="0.15">
      <c r="AA151" s="1" t="s">
        <v>3</v>
      </c>
      <c r="AB151" s="1" t="s">
        <v>41</v>
      </c>
      <c r="AC151" s="1">
        <v>10.873089999999999</v>
      </c>
      <c r="AD151" s="1">
        <v>9.9526160000000008</v>
      </c>
      <c r="AE151" s="1">
        <v>1E-3</v>
      </c>
      <c r="AF151" s="1">
        <v>57.143859999999997</v>
      </c>
      <c r="AG151" s="1"/>
    </row>
    <row r="152" spans="27:33" ht="15" x14ac:dyDescent="0.15">
      <c r="AA152" s="1"/>
      <c r="AB152" s="1" t="s">
        <v>42</v>
      </c>
      <c r="AC152" s="1"/>
      <c r="AD152" s="1">
        <v>9.7599</v>
      </c>
      <c r="AE152" s="1">
        <v>1E-3</v>
      </c>
      <c r="AF152" s="1">
        <v>57.143859999999997</v>
      </c>
      <c r="AG152" s="1"/>
    </row>
    <row r="153" spans="27:33" ht="15" x14ac:dyDescent="0.15">
      <c r="AA153" s="1"/>
      <c r="AB153" s="1" t="s">
        <v>43</v>
      </c>
      <c r="AC153" s="1"/>
      <c r="AD153" s="1">
        <v>3.8888539999999998</v>
      </c>
      <c r="AE153" s="1">
        <v>-21.571359999999999</v>
      </c>
      <c r="AF153" s="1">
        <v>51.338920000000002</v>
      </c>
      <c r="AG153" s="1"/>
    </row>
    <row r="154" spans="27:33" ht="15" x14ac:dyDescent="0.15">
      <c r="AA154" s="1" t="s">
        <v>4</v>
      </c>
      <c r="AB154" s="1" t="s">
        <v>41</v>
      </c>
      <c r="AC154" s="1">
        <v>0.119336</v>
      </c>
      <c r="AD154" s="1">
        <v>0.70620470000000002</v>
      </c>
      <c r="AE154" s="1">
        <v>1E-3</v>
      </c>
      <c r="AF154" s="1">
        <v>14.000999999999999</v>
      </c>
      <c r="AG154" s="1"/>
    </row>
    <row r="155" spans="27:33" ht="15" x14ac:dyDescent="0.15">
      <c r="AA155" s="1"/>
      <c r="AB155" s="1" t="s">
        <v>42</v>
      </c>
      <c r="AC155" s="1"/>
      <c r="AD155" s="1">
        <v>0.51838039999999996</v>
      </c>
      <c r="AE155" s="1">
        <v>1E-3</v>
      </c>
      <c r="AF155" s="1">
        <v>10.000999999999999</v>
      </c>
      <c r="AG155" s="1"/>
    </row>
    <row r="156" spans="27:33" ht="15" x14ac:dyDescent="0.15">
      <c r="AA156" s="1"/>
      <c r="AB156" s="1" t="s">
        <v>43</v>
      </c>
      <c r="AC156" s="1"/>
      <c r="AD156" s="1">
        <v>0.53609879999999999</v>
      </c>
      <c r="AE156" s="1">
        <v>-6.8806640000000003</v>
      </c>
      <c r="AF156" s="1">
        <v>11.31934</v>
      </c>
      <c r="AG156" s="1"/>
    </row>
    <row r="157" spans="27:33" ht="15" x14ac:dyDescent="0.15">
      <c r="AA157" s="1" t="s">
        <v>5</v>
      </c>
      <c r="AB157" s="1" t="s">
        <v>41</v>
      </c>
      <c r="AC157" s="1">
        <v>159.3768</v>
      </c>
      <c r="AD157" s="1">
        <v>71.590580000000003</v>
      </c>
      <c r="AE157" s="1">
        <v>37.500999999999998</v>
      </c>
      <c r="AF157" s="1">
        <v>400.00099999999998</v>
      </c>
      <c r="AG157" s="1"/>
    </row>
    <row r="158" spans="27:33" ht="15" x14ac:dyDescent="0.15">
      <c r="AA158" s="1"/>
      <c r="AB158" s="1" t="s">
        <v>42</v>
      </c>
      <c r="AC158" s="1"/>
      <c r="AD158" s="1">
        <v>62.847209999999997</v>
      </c>
      <c r="AE158" s="1">
        <v>37.500999999999998</v>
      </c>
      <c r="AF158" s="1">
        <v>400.00099999999998</v>
      </c>
      <c r="AG158" s="1"/>
    </row>
    <row r="159" spans="27:33" ht="15" x14ac:dyDescent="0.15">
      <c r="AA159" s="1"/>
      <c r="AB159" s="1" t="s">
        <v>43</v>
      </c>
      <c r="AC159" s="1"/>
      <c r="AD159" s="1">
        <v>37.843310000000002</v>
      </c>
      <c r="AE159" s="1">
        <v>-65.623170000000002</v>
      </c>
      <c r="AF159" s="1">
        <v>418.46019999999999</v>
      </c>
      <c r="AG159" s="1"/>
    </row>
    <row r="160" spans="27:33" ht="15" x14ac:dyDescent="0.15">
      <c r="AA160" s="1" t="s">
        <v>6</v>
      </c>
      <c r="AB160" s="1" t="s">
        <v>41</v>
      </c>
      <c r="AC160" s="1">
        <v>67.428479999999993</v>
      </c>
      <c r="AD160" s="1">
        <v>60.248849999999997</v>
      </c>
      <c r="AE160" s="1">
        <v>1E-3</v>
      </c>
      <c r="AF160" s="1">
        <v>281.81920000000002</v>
      </c>
      <c r="AG160" s="1"/>
    </row>
    <row r="161" spans="27:33" ht="15" x14ac:dyDescent="0.15">
      <c r="AA161" s="1"/>
      <c r="AB161" s="1" t="s">
        <v>42</v>
      </c>
      <c r="AC161" s="1"/>
      <c r="AD161" s="1">
        <v>53.057360000000003</v>
      </c>
      <c r="AE161" s="1">
        <v>1E-3</v>
      </c>
      <c r="AF161" s="1">
        <v>281.81920000000002</v>
      </c>
      <c r="AG161" s="1"/>
    </row>
    <row r="162" spans="27:33" ht="15" x14ac:dyDescent="0.15">
      <c r="AA162" s="1"/>
      <c r="AB162" s="1" t="s">
        <v>43</v>
      </c>
      <c r="AC162" s="1"/>
      <c r="AD162" s="1">
        <v>31.147539999999999</v>
      </c>
      <c r="AE162" s="1">
        <v>-108.0261</v>
      </c>
      <c r="AF162" s="1">
        <v>292.88299999999998</v>
      </c>
      <c r="AG162" s="1"/>
    </row>
    <row r="163" spans="27:33" ht="15" x14ac:dyDescent="0.15">
      <c r="AA163" s="1" t="s">
        <v>7</v>
      </c>
      <c r="AB163" s="1" t="s">
        <v>41</v>
      </c>
      <c r="AC163" s="1">
        <v>104.9037</v>
      </c>
      <c r="AD163" s="1">
        <v>47.809919999999998</v>
      </c>
      <c r="AE163" s="1">
        <v>48.889890000000001</v>
      </c>
      <c r="AF163" s="1">
        <v>194.40100000000001</v>
      </c>
      <c r="AG163" s="1"/>
    </row>
    <row r="164" spans="27:33" ht="15" x14ac:dyDescent="0.15">
      <c r="AA164" s="1"/>
      <c r="AB164" s="1" t="s">
        <v>42</v>
      </c>
      <c r="AC164" s="1"/>
      <c r="AD164" s="1">
        <v>42.113709999999998</v>
      </c>
      <c r="AE164" s="1">
        <v>48.889890000000001</v>
      </c>
      <c r="AF164" s="1">
        <v>194.40100000000001</v>
      </c>
      <c r="AG164" s="1"/>
    </row>
    <row r="165" spans="27:33" ht="15" x14ac:dyDescent="0.15">
      <c r="AA165" s="1"/>
      <c r="AB165" s="1" t="s">
        <v>43</v>
      </c>
      <c r="AC165" s="1"/>
      <c r="AD165" s="1">
        <v>24.513349999999999</v>
      </c>
      <c r="AE165" s="1">
        <v>-6.4375229999999997</v>
      </c>
      <c r="AF165" s="1">
        <v>219.6618</v>
      </c>
      <c r="AG165" s="1"/>
    </row>
    <row r="166" spans="27:33" ht="15" x14ac:dyDescent="0.15">
      <c r="AA166" s="1" t="s">
        <v>8</v>
      </c>
      <c r="AB166" s="1" t="s">
        <v>41</v>
      </c>
      <c r="AC166" s="1">
        <v>80.602019999999996</v>
      </c>
      <c r="AD166" s="1">
        <v>50.080419999999997</v>
      </c>
      <c r="AE166" s="1">
        <v>1E-3</v>
      </c>
      <c r="AF166" s="1">
        <v>330.00099999999998</v>
      </c>
      <c r="AG166" s="1"/>
    </row>
    <row r="167" spans="27:33" ht="15" x14ac:dyDescent="0.15">
      <c r="AA167" s="1"/>
      <c r="AB167" s="1" t="s">
        <v>42</v>
      </c>
      <c r="AC167" s="1"/>
      <c r="AD167" s="1">
        <v>45.995570000000001</v>
      </c>
      <c r="AE167" s="1">
        <v>1E-3</v>
      </c>
      <c r="AF167" s="1">
        <v>330.00099999999998</v>
      </c>
      <c r="AG167" s="1"/>
    </row>
    <row r="168" spans="27:33" ht="15" x14ac:dyDescent="0.15">
      <c r="AA168" s="1"/>
      <c r="AB168" s="1" t="s">
        <v>43</v>
      </c>
      <c r="AC168" s="1"/>
      <c r="AD168" s="1">
        <v>25.741520000000001</v>
      </c>
      <c r="AE168" s="1">
        <v>-143.898</v>
      </c>
      <c r="AF168" s="1">
        <v>328.10199999999998</v>
      </c>
      <c r="AG168" s="1"/>
    </row>
    <row r="169" spans="27:33" ht="15" x14ac:dyDescent="0.15">
      <c r="AA169" s="1" t="s">
        <v>9</v>
      </c>
      <c r="AB169" s="1" t="s">
        <v>41</v>
      </c>
      <c r="AC169" s="1">
        <v>0.18399689999999999</v>
      </c>
      <c r="AD169" s="1">
        <v>0.38749250000000002</v>
      </c>
      <c r="AE169" s="1">
        <v>0</v>
      </c>
      <c r="AF169" s="1">
        <v>1</v>
      </c>
      <c r="AG169" s="1"/>
    </row>
    <row r="170" spans="27:33" ht="15" x14ac:dyDescent="0.15">
      <c r="AA170" s="1"/>
      <c r="AB170" s="1" t="s">
        <v>42</v>
      </c>
      <c r="AC170" s="1"/>
      <c r="AD170" s="1">
        <v>0.31529119999999999</v>
      </c>
      <c r="AE170" s="1">
        <v>0</v>
      </c>
      <c r="AF170" s="1">
        <v>1</v>
      </c>
      <c r="AG170" s="1"/>
    </row>
    <row r="171" spans="27:33" ht="15" x14ac:dyDescent="0.15">
      <c r="AA171" s="1"/>
      <c r="AB171" s="1" t="s">
        <v>43</v>
      </c>
      <c r="AC171" s="1"/>
      <c r="AD171" s="1">
        <v>0.22216639999999999</v>
      </c>
      <c r="AE171" s="1">
        <v>-0.61600310000000003</v>
      </c>
      <c r="AF171" s="1">
        <v>0.98399689999999995</v>
      </c>
      <c r="AG171" s="1"/>
    </row>
    <row r="172" spans="27:33" ht="15" x14ac:dyDescent="0.15">
      <c r="AA172" s="1" t="s">
        <v>10</v>
      </c>
      <c r="AB172" s="1" t="s">
        <v>41</v>
      </c>
      <c r="AC172" s="1">
        <v>3.677559</v>
      </c>
      <c r="AD172" s="1">
        <v>4.1679310000000003</v>
      </c>
      <c r="AE172" s="1">
        <v>0</v>
      </c>
      <c r="AF172" s="1">
        <v>90</v>
      </c>
      <c r="AG172" s="1"/>
    </row>
    <row r="173" spans="27:33" ht="15" x14ac:dyDescent="0.15">
      <c r="AA173" s="1"/>
      <c r="AB173" s="1" t="s">
        <v>42</v>
      </c>
      <c r="AC173" s="1"/>
      <c r="AD173" s="1">
        <v>4.1837999999999997</v>
      </c>
      <c r="AE173" s="1">
        <v>0</v>
      </c>
      <c r="AF173" s="1">
        <v>67.5</v>
      </c>
      <c r="AG173" s="1"/>
    </row>
    <row r="174" spans="27:33" ht="15" x14ac:dyDescent="0.15">
      <c r="AA174" s="1"/>
      <c r="AB174" s="1" t="s">
        <v>43</v>
      </c>
      <c r="AC174" s="1"/>
      <c r="AD174" s="1">
        <v>1.1252139999999999</v>
      </c>
      <c r="AE174" s="1">
        <v>-41.32244</v>
      </c>
      <c r="AF174" s="1">
        <v>54.137560000000001</v>
      </c>
      <c r="AG174" s="1"/>
    </row>
    <row r="175" spans="27:33" ht="15" x14ac:dyDescent="0.15">
      <c r="AA175" s="1" t="s">
        <v>11</v>
      </c>
      <c r="AB175" s="1" t="s">
        <v>41</v>
      </c>
      <c r="AC175" s="1">
        <v>0.74395610000000001</v>
      </c>
      <c r="AD175" s="1">
        <v>0.35801240000000001</v>
      </c>
      <c r="AE175" s="1">
        <v>0</v>
      </c>
      <c r="AF175" s="1">
        <v>2</v>
      </c>
      <c r="AG175" s="1"/>
    </row>
    <row r="176" spans="27:33" ht="15" x14ac:dyDescent="0.15">
      <c r="AA176" s="1"/>
      <c r="AB176" s="1" t="s">
        <v>42</v>
      </c>
      <c r="AC176" s="1"/>
      <c r="AD176" s="1">
        <v>0.26909509999999998</v>
      </c>
      <c r="AE176" s="1">
        <v>0</v>
      </c>
      <c r="AF176" s="1">
        <v>2</v>
      </c>
      <c r="AG176" s="1"/>
    </row>
    <row r="177" spans="27:33" ht="15" x14ac:dyDescent="0.15">
      <c r="AA177" s="1"/>
      <c r="AB177" s="1" t="s">
        <v>43</v>
      </c>
      <c r="AC177" s="1"/>
      <c r="AD177" s="1">
        <v>0.25556240000000002</v>
      </c>
      <c r="AE177" s="1">
        <v>-0.62747240000000004</v>
      </c>
      <c r="AF177" s="1">
        <v>2.3439559999999999</v>
      </c>
      <c r="AG177" s="1"/>
    </row>
    <row r="178" spans="27:33" ht="15" x14ac:dyDescent="0.15">
      <c r="AA178" s="1" t="s">
        <v>12</v>
      </c>
      <c r="AB178" s="1" t="s">
        <v>41</v>
      </c>
      <c r="AC178" s="1">
        <v>0.55694589999999999</v>
      </c>
      <c r="AD178" s="1">
        <v>0.30652679999999999</v>
      </c>
      <c r="AE178" s="1">
        <v>0</v>
      </c>
      <c r="AF178" s="1">
        <v>1</v>
      </c>
      <c r="AG178" s="1"/>
    </row>
    <row r="179" spans="27:33" ht="15" x14ac:dyDescent="0.15">
      <c r="AA179" s="1"/>
      <c r="AB179" s="1" t="s">
        <v>42</v>
      </c>
      <c r="AC179" s="1"/>
      <c r="AD179" s="1">
        <v>0.27723900000000001</v>
      </c>
      <c r="AE179" s="1">
        <v>0</v>
      </c>
      <c r="AF179" s="1">
        <v>1</v>
      </c>
      <c r="AG179" s="1"/>
    </row>
    <row r="180" spans="27:33" ht="15" x14ac:dyDescent="0.15">
      <c r="AA180" s="1"/>
      <c r="AB180" s="1" t="s">
        <v>43</v>
      </c>
      <c r="AC180" s="1"/>
      <c r="AD180" s="1">
        <v>0.1502358</v>
      </c>
      <c r="AE180" s="1">
        <v>-0.2121856</v>
      </c>
      <c r="AF180" s="1">
        <v>1.347729</v>
      </c>
      <c r="AG180" s="1"/>
    </row>
    <row r="181" spans="27:33" ht="15" x14ac:dyDescent="0.15">
      <c r="AA181" s="1" t="s">
        <v>14</v>
      </c>
      <c r="AB181" s="1" t="s">
        <v>41</v>
      </c>
      <c r="AC181" s="1">
        <v>0.57433230000000002</v>
      </c>
      <c r="AD181" s="1">
        <v>0.4944577</v>
      </c>
      <c r="AE181" s="1">
        <v>0</v>
      </c>
      <c r="AF181" s="1">
        <v>1</v>
      </c>
      <c r="AG181" s="1"/>
    </row>
    <row r="182" spans="27:33" ht="15" x14ac:dyDescent="0.15">
      <c r="AA182" s="1"/>
      <c r="AB182" s="1" t="s">
        <v>42</v>
      </c>
      <c r="AC182" s="1"/>
      <c r="AD182" s="1">
        <v>0.27566960000000001</v>
      </c>
      <c r="AE182" s="1">
        <v>0</v>
      </c>
      <c r="AF182" s="1">
        <v>1</v>
      </c>
      <c r="AG182" s="1"/>
    </row>
    <row r="183" spans="27:33" ht="15" x14ac:dyDescent="0.15">
      <c r="AA183" s="1"/>
      <c r="AB183" s="1" t="s">
        <v>43</v>
      </c>
      <c r="AC183" s="1"/>
      <c r="AD183" s="1">
        <v>0.43920969999999998</v>
      </c>
      <c r="AE183" s="1">
        <v>-0.17566770000000001</v>
      </c>
      <c r="AF183" s="1">
        <v>1.3743320000000001</v>
      </c>
      <c r="AG183" s="1"/>
    </row>
    <row r="184" spans="27:33" ht="15" x14ac:dyDescent="0.15">
      <c r="AA184" s="1" t="s">
        <v>15</v>
      </c>
      <c r="AB184" s="1" t="s">
        <v>41</v>
      </c>
      <c r="AC184" s="1">
        <v>52.440469999999998</v>
      </c>
      <c r="AD184" s="1">
        <v>8.1939259999999994</v>
      </c>
      <c r="AE184" s="1">
        <v>30</v>
      </c>
      <c r="AF184" s="1">
        <v>74</v>
      </c>
      <c r="AG184" s="1"/>
    </row>
    <row r="185" spans="27:33" ht="15" x14ac:dyDescent="0.15">
      <c r="AA185" s="1"/>
      <c r="AB185" s="1" t="s">
        <v>42</v>
      </c>
      <c r="AC185" s="1"/>
      <c r="AD185" s="1">
        <v>6.9856109999999996</v>
      </c>
      <c r="AE185" s="1">
        <v>30</v>
      </c>
      <c r="AF185" s="1">
        <v>74</v>
      </c>
      <c r="AG185" s="1"/>
    </row>
    <row r="186" spans="27:33" ht="15" x14ac:dyDescent="0.15">
      <c r="AA186" s="1"/>
      <c r="AB186" s="1" t="s">
        <v>43</v>
      </c>
      <c r="AC186" s="1"/>
      <c r="AD186" s="1">
        <v>5.0391139999999996</v>
      </c>
      <c r="AE186" s="1">
        <v>25.074819999999999</v>
      </c>
      <c r="AF186" s="1">
        <v>77.855429999999998</v>
      </c>
      <c r="AG186" s="1"/>
    </row>
    <row r="187" spans="27:33" ht="15" x14ac:dyDescent="0.15">
      <c r="AA187" s="1" t="s">
        <v>16</v>
      </c>
      <c r="AB187" s="1" t="s">
        <v>41</v>
      </c>
      <c r="AC187" s="1">
        <v>7.1577520000000003</v>
      </c>
      <c r="AD187" s="1">
        <v>1.8160000000000001</v>
      </c>
      <c r="AE187" s="1">
        <v>0</v>
      </c>
      <c r="AF187" s="1">
        <v>16</v>
      </c>
      <c r="AG187" s="1"/>
    </row>
    <row r="188" spans="27:33" ht="15" x14ac:dyDescent="0.15">
      <c r="AA188" s="1"/>
      <c r="AB188" s="1" t="s">
        <v>42</v>
      </c>
      <c r="AC188" s="1"/>
      <c r="AD188" s="1">
        <v>1.5367839999999999</v>
      </c>
      <c r="AE188" s="1">
        <v>0</v>
      </c>
      <c r="AF188" s="1">
        <v>16</v>
      </c>
      <c r="AG188" s="1"/>
    </row>
    <row r="189" spans="27:33" ht="15" x14ac:dyDescent="0.15">
      <c r="AA189" s="1"/>
      <c r="AB189" s="1" t="s">
        <v>43</v>
      </c>
      <c r="AC189" s="1"/>
      <c r="AD189" s="1">
        <v>1.1172960000000001</v>
      </c>
      <c r="AE189" s="1">
        <v>-0.13168569999999999</v>
      </c>
      <c r="AF189" s="1">
        <v>14.118309999999999</v>
      </c>
      <c r="AG189" s="1"/>
    </row>
    <row r="190" spans="27:33" ht="15" x14ac:dyDescent="0.15">
      <c r="AA190" s="1" t="s">
        <v>17</v>
      </c>
      <c r="AB190" s="1" t="s">
        <v>41</v>
      </c>
      <c r="AC190" s="1">
        <v>7.9287800000000005E-2</v>
      </c>
      <c r="AD190" s="1">
        <v>0.27019490000000002</v>
      </c>
      <c r="AE190" s="1">
        <v>0</v>
      </c>
      <c r="AF190" s="1">
        <v>1</v>
      </c>
      <c r="AG190" s="1"/>
    </row>
    <row r="191" spans="27:33" ht="15" x14ac:dyDescent="0.15">
      <c r="AA191" s="1"/>
      <c r="AB191" s="1" t="s">
        <v>42</v>
      </c>
      <c r="AC191" s="1"/>
      <c r="AD191" s="1">
        <v>0.2231042</v>
      </c>
      <c r="AE191" s="1">
        <v>0</v>
      </c>
      <c r="AF191" s="1">
        <v>1</v>
      </c>
      <c r="AG191" s="1"/>
    </row>
    <row r="192" spans="27:33" ht="15" x14ac:dyDescent="0.15">
      <c r="AA192" s="1"/>
      <c r="AB192" s="1" t="s">
        <v>43</v>
      </c>
      <c r="AC192" s="1"/>
      <c r="AD192" s="1">
        <v>0.17660039999999999</v>
      </c>
      <c r="AE192" s="1">
        <v>-0.67071219999999998</v>
      </c>
      <c r="AF192" s="1">
        <v>0.87928779999999995</v>
      </c>
      <c r="AG192" s="1"/>
    </row>
    <row r="193" spans="27:33" ht="15" x14ac:dyDescent="0.15">
      <c r="AA193" s="1" t="s">
        <v>18</v>
      </c>
      <c r="AB193" s="1" t="s">
        <v>41</v>
      </c>
      <c r="AC193" s="1">
        <v>4.2782910000000003</v>
      </c>
      <c r="AD193" s="1">
        <v>0.62280610000000003</v>
      </c>
      <c r="AE193" s="1">
        <v>1</v>
      </c>
      <c r="AF193" s="1">
        <v>5</v>
      </c>
      <c r="AG193" s="1"/>
    </row>
    <row r="194" spans="27:33" ht="15" x14ac:dyDescent="0.15">
      <c r="AA194" s="1"/>
      <c r="AB194" s="1" t="s">
        <v>42</v>
      </c>
      <c r="AC194" s="1"/>
      <c r="AD194" s="1">
        <v>0.48994270000000001</v>
      </c>
      <c r="AE194" s="1">
        <v>1</v>
      </c>
      <c r="AF194" s="1">
        <v>5</v>
      </c>
      <c r="AG194" s="1"/>
    </row>
    <row r="195" spans="27:33" ht="15" x14ac:dyDescent="0.15">
      <c r="AA195" s="1"/>
      <c r="AB195" s="1" t="s">
        <v>43</v>
      </c>
      <c r="AC195" s="1"/>
      <c r="AD195" s="1">
        <v>0.43017509999999998</v>
      </c>
      <c r="AE195" s="1">
        <v>1.5282910000000001</v>
      </c>
      <c r="AF195" s="1">
        <v>6.5282910000000003</v>
      </c>
      <c r="AG195" s="1"/>
    </row>
    <row r="196" spans="27:33" ht="15" x14ac:dyDescent="0.15">
      <c r="AA196" s="1" t="s">
        <v>19</v>
      </c>
      <c r="AB196" s="1" t="s">
        <v>41</v>
      </c>
      <c r="AC196" s="1">
        <v>0.1767176</v>
      </c>
      <c r="AD196" s="1">
        <v>0.38144020000000001</v>
      </c>
      <c r="AE196" s="1">
        <v>0</v>
      </c>
      <c r="AF196" s="1">
        <v>1</v>
      </c>
      <c r="AG196" s="1"/>
    </row>
    <row r="197" spans="27:33" ht="15" x14ac:dyDescent="0.15">
      <c r="AA197" s="1"/>
      <c r="AB197" s="1" t="s">
        <v>42</v>
      </c>
      <c r="AC197" s="1"/>
      <c r="AD197" s="1">
        <v>0.3196505</v>
      </c>
      <c r="AE197" s="1">
        <v>0</v>
      </c>
      <c r="AF197" s="1">
        <v>1</v>
      </c>
      <c r="AG197" s="1"/>
    </row>
    <row r="198" spans="27:33" ht="15" x14ac:dyDescent="0.15">
      <c r="AA198" s="1"/>
      <c r="AB198" s="1" t="s">
        <v>43</v>
      </c>
      <c r="AC198" s="1"/>
      <c r="AD198" s="1">
        <v>0.22147430000000001</v>
      </c>
      <c r="AE198" s="1">
        <v>-0.62328240000000001</v>
      </c>
      <c r="AF198" s="1">
        <v>0.97671759999999996</v>
      </c>
      <c r="AG198" s="1"/>
    </row>
  </sheetData>
  <mergeCells count="12">
    <mergeCell ref="A95:L95"/>
    <mergeCell ref="A96:A97"/>
    <mergeCell ref="A118:L118"/>
    <mergeCell ref="A119:A120"/>
    <mergeCell ref="A49:A50"/>
    <mergeCell ref="A48:L48"/>
    <mergeCell ref="A72:L72"/>
    <mergeCell ref="A73:A74"/>
    <mergeCell ref="B1:O1"/>
    <mergeCell ref="A2:A3"/>
    <mergeCell ref="A24:L24"/>
    <mergeCell ref="A25:A2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F200"/>
  <sheetViews>
    <sheetView workbookViewId="0">
      <selection activeCell="F8" sqref="F8"/>
    </sheetView>
  </sheetViews>
  <sheetFormatPr defaultRowHeight="13.5" x14ac:dyDescent="0.15"/>
  <sheetData>
    <row r="8" spans="5:6" x14ac:dyDescent="0.15">
      <c r="E8">
        <v>1</v>
      </c>
      <c r="F8">
        <f>EXP( -0.3027926*LN(E8)-0.0181285 *(LN(E8))^2)</f>
        <v>1</v>
      </c>
    </row>
    <row r="9" spans="5:6" x14ac:dyDescent="0.15">
      <c r="E9">
        <v>2</v>
      </c>
      <c r="F9">
        <f t="shared" ref="F9:F72" si="0">EXP(0.272*LN(E9)-0.034*(LN(E9))^2)</f>
        <v>1.1879161416818029</v>
      </c>
    </row>
    <row r="10" spans="5:6" x14ac:dyDescent="0.15">
      <c r="E10">
        <v>3</v>
      </c>
      <c r="F10">
        <f t="shared" si="0"/>
        <v>1.2940622193079729</v>
      </c>
    </row>
    <row r="11" spans="5:6" x14ac:dyDescent="0.15">
      <c r="E11">
        <v>4</v>
      </c>
      <c r="F11">
        <f t="shared" si="0"/>
        <v>1.365786504305802</v>
      </c>
    </row>
    <row r="12" spans="5:6" x14ac:dyDescent="0.15">
      <c r="E12">
        <v>5</v>
      </c>
      <c r="F12">
        <f t="shared" si="0"/>
        <v>1.4186379750129481</v>
      </c>
    </row>
    <row r="13" spans="5:6" x14ac:dyDescent="0.15">
      <c r="E13">
        <v>6</v>
      </c>
      <c r="F13">
        <f t="shared" si="0"/>
        <v>1.4596620083370386</v>
      </c>
    </row>
    <row r="14" spans="5:6" x14ac:dyDescent="0.15">
      <c r="E14">
        <v>7</v>
      </c>
      <c r="F14">
        <f t="shared" si="0"/>
        <v>1.4926369279020413</v>
      </c>
    </row>
    <row r="15" spans="5:6" x14ac:dyDescent="0.15">
      <c r="E15">
        <v>8</v>
      </c>
      <c r="F15">
        <f t="shared" si="0"/>
        <v>1.5198163072746074</v>
      </c>
    </row>
    <row r="16" spans="5:6" x14ac:dyDescent="0.15">
      <c r="E16">
        <v>9</v>
      </c>
      <c r="F16">
        <f t="shared" si="0"/>
        <v>1.542647392249443</v>
      </c>
    </row>
    <row r="17" spans="5:6" x14ac:dyDescent="0.15">
      <c r="E17">
        <v>10</v>
      </c>
      <c r="F17">
        <f t="shared" si="0"/>
        <v>1.5621117777836662</v>
      </c>
    </row>
    <row r="18" spans="5:6" x14ac:dyDescent="0.15">
      <c r="E18">
        <v>11</v>
      </c>
      <c r="F18">
        <f t="shared" si="0"/>
        <v>1.5789038730763747</v>
      </c>
    </row>
    <row r="19" spans="5:6" x14ac:dyDescent="0.15">
      <c r="E19">
        <v>12</v>
      </c>
      <c r="F19">
        <f t="shared" si="0"/>
        <v>1.5935316757319333</v>
      </c>
    </row>
    <row r="20" spans="5:6" x14ac:dyDescent="0.15">
      <c r="E20">
        <v>13</v>
      </c>
      <c r="F20">
        <f t="shared" si="0"/>
        <v>1.6063771213299942</v>
      </c>
    </row>
    <row r="21" spans="5:6" x14ac:dyDescent="0.15">
      <c r="E21">
        <v>14</v>
      </c>
      <c r="F21">
        <f t="shared" si="0"/>
        <v>1.6177339789740943</v>
      </c>
    </row>
    <row r="22" spans="5:6" x14ac:dyDescent="0.15">
      <c r="E22">
        <v>15</v>
      </c>
      <c r="F22">
        <f t="shared" si="0"/>
        <v>1.6278325961611431</v>
      </c>
    </row>
    <row r="23" spans="5:6" x14ac:dyDescent="0.15">
      <c r="E23">
        <v>16</v>
      </c>
      <c r="F23">
        <f t="shared" si="0"/>
        <v>1.636856596059616</v>
      </c>
    </row>
    <row r="24" spans="5:6" x14ac:dyDescent="0.15">
      <c r="E24">
        <v>17</v>
      </c>
      <c r="F24">
        <f t="shared" si="0"/>
        <v>1.6449544643424168</v>
      </c>
    </row>
    <row r="25" spans="5:6" x14ac:dyDescent="0.15">
      <c r="E25">
        <v>18</v>
      </c>
      <c r="F25">
        <f t="shared" si="0"/>
        <v>1.6522477863477369</v>
      </c>
    </row>
    <row r="26" spans="5:6" x14ac:dyDescent="0.15">
      <c r="E26">
        <v>19</v>
      </c>
      <c r="F26">
        <f t="shared" si="0"/>
        <v>1.6588372276618504</v>
      </c>
    </row>
    <row r="27" spans="5:6" x14ac:dyDescent="0.15">
      <c r="E27">
        <v>20</v>
      </c>
      <c r="F27">
        <f t="shared" si="0"/>
        <v>1.6648069576228752</v>
      </c>
    </row>
    <row r="28" spans="5:6" x14ac:dyDescent="0.15">
      <c r="E28">
        <v>21</v>
      </c>
      <c r="F28">
        <f t="shared" si="0"/>
        <v>1.6702279754404803</v>
      </c>
    </row>
    <row r="29" spans="5:6" x14ac:dyDescent="0.15">
      <c r="E29">
        <v>22</v>
      </c>
      <c r="F29">
        <f t="shared" si="0"/>
        <v>1.6751606482243775</v>
      </c>
    </row>
    <row r="30" spans="5:6" x14ac:dyDescent="0.15">
      <c r="E30">
        <v>23</v>
      </c>
      <c r="F30">
        <f t="shared" si="0"/>
        <v>1.6796566734290643</v>
      </c>
    </row>
    <row r="31" spans="5:6" x14ac:dyDescent="0.15">
      <c r="E31">
        <v>24</v>
      </c>
      <c r="F31">
        <f t="shared" si="0"/>
        <v>1.6837606144947688</v>
      </c>
    </row>
    <row r="32" spans="5:6" x14ac:dyDescent="0.15">
      <c r="E32">
        <v>25</v>
      </c>
      <c r="F32">
        <f t="shared" si="0"/>
        <v>1.6875111156299751</v>
      </c>
    </row>
    <row r="33" spans="5:6" x14ac:dyDescent="0.15">
      <c r="E33">
        <v>26</v>
      </c>
      <c r="F33">
        <f t="shared" si="0"/>
        <v>1.6909418723483562</v>
      </c>
    </row>
    <row r="34" spans="5:6" x14ac:dyDescent="0.15">
      <c r="E34">
        <v>27</v>
      </c>
      <c r="F34">
        <f t="shared" si="0"/>
        <v>1.6940824139437169</v>
      </c>
    </row>
    <row r="35" spans="5:6" x14ac:dyDescent="0.15">
      <c r="E35">
        <v>28</v>
      </c>
      <c r="F35">
        <f t="shared" si="0"/>
        <v>1.6969587396369508</v>
      </c>
    </row>
    <row r="36" spans="5:6" x14ac:dyDescent="0.15">
      <c r="E36">
        <v>29</v>
      </c>
      <c r="F36">
        <f t="shared" si="0"/>
        <v>1.6995938397631976</v>
      </c>
    </row>
    <row r="37" spans="5:6" x14ac:dyDescent="0.15">
      <c r="E37">
        <v>30</v>
      </c>
      <c r="F37">
        <f t="shared" si="0"/>
        <v>1.7020081258338422</v>
      </c>
    </row>
    <row r="38" spans="5:6" x14ac:dyDescent="0.15">
      <c r="E38">
        <v>31</v>
      </c>
      <c r="F38">
        <f t="shared" si="0"/>
        <v>1.7042197877667329</v>
      </c>
    </row>
    <row r="39" spans="5:6" x14ac:dyDescent="0.15">
      <c r="E39">
        <v>32</v>
      </c>
      <c r="F39">
        <f t="shared" si="0"/>
        <v>1.7062450924565489</v>
      </c>
    </row>
    <row r="40" spans="5:6" x14ac:dyDescent="0.15">
      <c r="E40">
        <v>33</v>
      </c>
      <c r="F40">
        <f t="shared" si="0"/>
        <v>1.708098634760058</v>
      </c>
    </row>
    <row r="41" spans="5:6" x14ac:dyDescent="0.15">
      <c r="E41">
        <v>34</v>
      </c>
      <c r="F41">
        <f t="shared" si="0"/>
        <v>1.7097935496209951</v>
      </c>
    </row>
    <row r="42" spans="5:6" x14ac:dyDescent="0.15">
      <c r="E42">
        <v>35</v>
      </c>
      <c r="F42">
        <f t="shared" si="0"/>
        <v>1.711341692260171</v>
      </c>
    </row>
    <row r="43" spans="5:6" x14ac:dyDescent="0.15">
      <c r="E43">
        <v>36</v>
      </c>
      <c r="F43">
        <f t="shared" si="0"/>
        <v>1.7127537919674214</v>
      </c>
    </row>
    <row r="44" spans="5:6" x14ac:dyDescent="0.15">
      <c r="E44">
        <v>37</v>
      </c>
      <c r="F44">
        <f t="shared" si="0"/>
        <v>1.714039583951142</v>
      </c>
    </row>
    <row r="45" spans="5:6" x14ac:dyDescent="0.15">
      <c r="E45">
        <v>38</v>
      </c>
      <c r="F45">
        <f t="shared" si="0"/>
        <v>1.7152079228538626</v>
      </c>
    </row>
    <row r="46" spans="5:6" x14ac:dyDescent="0.15">
      <c r="E46">
        <v>39</v>
      </c>
      <c r="F46">
        <f t="shared" si="0"/>
        <v>1.7162668808734303</v>
      </c>
    </row>
    <row r="47" spans="5:6" x14ac:dyDescent="0.15">
      <c r="E47">
        <v>40</v>
      </c>
      <c r="F47">
        <f t="shared" si="0"/>
        <v>1.7172238328978746</v>
      </c>
    </row>
    <row r="48" spans="5:6" x14ac:dyDescent="0.15">
      <c r="E48">
        <v>41</v>
      </c>
      <c r="F48">
        <f t="shared" si="0"/>
        <v>1.7180855306370766</v>
      </c>
    </row>
    <row r="49" spans="5:6" x14ac:dyDescent="0.15">
      <c r="E49">
        <v>42</v>
      </c>
      <c r="F49">
        <f t="shared" si="0"/>
        <v>1.7188581673925531</v>
      </c>
    </row>
    <row r="50" spans="5:6" x14ac:dyDescent="0.15">
      <c r="E50">
        <v>43</v>
      </c>
      <c r="F50">
        <f t="shared" si="0"/>
        <v>1.7195474348302617</v>
      </c>
    </row>
    <row r="51" spans="5:6" x14ac:dyDescent="0.15">
      <c r="E51">
        <v>44</v>
      </c>
      <c r="F51">
        <f t="shared" si="0"/>
        <v>1.720158572896572</v>
      </c>
    </row>
    <row r="52" spans="5:6" x14ac:dyDescent="0.15">
      <c r="E52">
        <v>45</v>
      </c>
      <c r="F52">
        <f t="shared" si="0"/>
        <v>1.7206964138338874</v>
      </c>
    </row>
    <row r="53" spans="5:6" x14ac:dyDescent="0.15">
      <c r="E53">
        <v>46</v>
      </c>
      <c r="F53">
        <f t="shared" si="0"/>
        <v>1.7211654211016283</v>
      </c>
    </row>
    <row r="54" spans="5:6" x14ac:dyDescent="0.15">
      <c r="E54">
        <v>47</v>
      </c>
      <c r="F54">
        <f t="shared" si="0"/>
        <v>1.7215697238838958</v>
      </c>
    </row>
    <row r="55" spans="5:6" x14ac:dyDescent="0.15">
      <c r="E55">
        <v>48</v>
      </c>
      <c r="F55">
        <f t="shared" si="0"/>
        <v>1.721913147762109</v>
      </c>
    </row>
    <row r="56" spans="5:6" x14ac:dyDescent="0.15">
      <c r="E56">
        <v>49</v>
      </c>
      <c r="F56">
        <f t="shared" si="0"/>
        <v>1.7221992420452092</v>
      </c>
    </row>
    <row r="57" spans="5:6" x14ac:dyDescent="0.15">
      <c r="E57">
        <v>50</v>
      </c>
      <c r="F57">
        <f t="shared" si="0"/>
        <v>1.7224313041784285</v>
      </c>
    </row>
    <row r="58" spans="5:6" x14ac:dyDescent="0.15">
      <c r="E58">
        <v>51</v>
      </c>
      <c r="F58">
        <f t="shared" si="0"/>
        <v>1.7226124015916318</v>
      </c>
    </row>
    <row r="59" spans="5:6" x14ac:dyDescent="0.15">
      <c r="E59">
        <v>52</v>
      </c>
      <c r="F59">
        <f t="shared" si="0"/>
        <v>1.7227453912977426</v>
      </c>
    </row>
    <row r="60" spans="5:6" x14ac:dyDescent="0.15">
      <c r="E60">
        <v>53</v>
      </c>
      <c r="F60">
        <f t="shared" si="0"/>
        <v>1.7228329375091365</v>
      </c>
    </row>
    <row r="61" spans="5:6" x14ac:dyDescent="0.15">
      <c r="E61">
        <v>54</v>
      </c>
      <c r="F61">
        <f t="shared" si="0"/>
        <v>1.7228775275037755</v>
      </c>
    </row>
    <row r="62" spans="5:6" x14ac:dyDescent="0.15">
      <c r="E62">
        <v>55</v>
      </c>
      <c r="F62">
        <f t="shared" si="0"/>
        <v>1.7228814859421651</v>
      </c>
    </row>
    <row r="63" spans="5:6" x14ac:dyDescent="0.15">
      <c r="E63">
        <v>56</v>
      </c>
      <c r="F63">
        <f t="shared" si="0"/>
        <v>1.7228469878100505</v>
      </c>
    </row>
    <row r="64" spans="5:6" x14ac:dyDescent="0.15">
      <c r="E64">
        <v>57</v>
      </c>
      <c r="F64">
        <f t="shared" si="0"/>
        <v>1.7227760701394006</v>
      </c>
    </row>
    <row r="65" spans="5:6" x14ac:dyDescent="0.15">
      <c r="E65">
        <v>58</v>
      </c>
      <c r="F65">
        <f t="shared" si="0"/>
        <v>1.7226706426410399</v>
      </c>
    </row>
    <row r="66" spans="5:6" x14ac:dyDescent="0.15">
      <c r="E66">
        <v>59</v>
      </c>
      <c r="F66">
        <f t="shared" si="0"/>
        <v>1.7225324973657989</v>
      </c>
    </row>
    <row r="67" spans="5:6" x14ac:dyDescent="0.15">
      <c r="E67">
        <v>60</v>
      </c>
      <c r="F67">
        <f t="shared" si="0"/>
        <v>1.7223633174968327</v>
      </c>
    </row>
    <row r="68" spans="5:6" x14ac:dyDescent="0.15">
      <c r="E68">
        <v>61</v>
      </c>
      <c r="F68">
        <f t="shared" si="0"/>
        <v>1.7221646853634642</v>
      </c>
    </row>
    <row r="69" spans="5:6" x14ac:dyDescent="0.15">
      <c r="E69">
        <v>62</v>
      </c>
      <c r="F69">
        <f t="shared" si="0"/>
        <v>1.7219380897562573</v>
      </c>
    </row>
    <row r="70" spans="5:6" x14ac:dyDescent="0.15">
      <c r="E70">
        <v>63</v>
      </c>
      <c r="F70">
        <f t="shared" si="0"/>
        <v>1.7216849326137846</v>
      </c>
    </row>
    <row r="71" spans="5:6" x14ac:dyDescent="0.15">
      <c r="E71">
        <v>64</v>
      </c>
      <c r="F71">
        <f t="shared" si="0"/>
        <v>1.7214065351434817</v>
      </c>
    </row>
    <row r="72" spans="5:6" x14ac:dyDescent="0.15">
      <c r="E72">
        <v>65</v>
      </c>
      <c r="F72">
        <f t="shared" si="0"/>
        <v>1.7211041434319785</v>
      </c>
    </row>
    <row r="73" spans="5:6" x14ac:dyDescent="0.15">
      <c r="E73">
        <v>66</v>
      </c>
      <c r="F73">
        <f t="shared" ref="F73:F136" si="1">EXP(0.272*LN(E73)-0.034*(LN(E73))^2)</f>
        <v>1.7207789335941353</v>
      </c>
    </row>
    <row r="74" spans="5:6" x14ac:dyDescent="0.15">
      <c r="E74">
        <v>67</v>
      </c>
      <c r="F74">
        <f t="shared" si="1"/>
        <v>1.7204320165046332</v>
      </c>
    </row>
    <row r="75" spans="5:6" x14ac:dyDescent="0.15">
      <c r="E75">
        <v>68</v>
      </c>
      <c r="F75">
        <f t="shared" si="1"/>
        <v>1.7200644421512539</v>
      </c>
    </row>
    <row r="76" spans="5:6" x14ac:dyDescent="0.15">
      <c r="E76">
        <v>69</v>
      </c>
      <c r="F76">
        <f t="shared" si="1"/>
        <v>1.7196772036448027</v>
      </c>
    </row>
    <row r="77" spans="5:6" x14ac:dyDescent="0.15">
      <c r="E77">
        <v>70</v>
      </c>
      <c r="F77">
        <f t="shared" si="1"/>
        <v>1.7192712409169886</v>
      </c>
    </row>
    <row r="78" spans="5:6" x14ac:dyDescent="0.15">
      <c r="E78">
        <v>71</v>
      </c>
      <c r="F78">
        <f t="shared" si="1"/>
        <v>1.7188474441343224</v>
      </c>
    </row>
    <row r="79" spans="5:6" x14ac:dyDescent="0.15">
      <c r="E79">
        <v>72</v>
      </c>
      <c r="F79">
        <f t="shared" si="1"/>
        <v>1.7184066568532366</v>
      </c>
    </row>
    <row r="80" spans="5:6" x14ac:dyDescent="0.15">
      <c r="E80">
        <v>73</v>
      </c>
      <c r="F80">
        <f t="shared" si="1"/>
        <v>1.7179496789390993</v>
      </c>
    </row>
    <row r="81" spans="5:6" x14ac:dyDescent="0.15">
      <c r="E81">
        <v>74</v>
      </c>
      <c r="F81">
        <f t="shared" si="1"/>
        <v>1.7174772692695308</v>
      </c>
    </row>
    <row r="82" spans="5:6" x14ac:dyDescent="0.15">
      <c r="E82">
        <v>75</v>
      </c>
      <c r="F82">
        <f t="shared" si="1"/>
        <v>1.716990148240445</v>
      </c>
    </row>
    <row r="83" spans="5:6" x14ac:dyDescent="0.15">
      <c r="E83">
        <v>76</v>
      </c>
      <c r="F83">
        <f t="shared" si="1"/>
        <v>1.7164890000914401</v>
      </c>
    </row>
    <row r="84" spans="5:6" x14ac:dyDescent="0.15">
      <c r="E84">
        <v>77</v>
      </c>
      <c r="F84">
        <f t="shared" si="1"/>
        <v>1.715974475065585</v>
      </c>
    </row>
    <row r="85" spans="5:6" x14ac:dyDescent="0.15">
      <c r="E85">
        <v>78</v>
      </c>
      <c r="F85">
        <f t="shared" si="1"/>
        <v>1.7154471914172162</v>
      </c>
    </row>
    <row r="86" spans="5:6" x14ac:dyDescent="0.15">
      <c r="E86">
        <v>79</v>
      </c>
      <c r="F86">
        <f t="shared" si="1"/>
        <v>1.7149077372801078</v>
      </c>
    </row>
    <row r="87" spans="5:6" x14ac:dyDescent="0.15">
      <c r="E87">
        <v>80</v>
      </c>
      <c r="F87">
        <f t="shared" si="1"/>
        <v>1.7143566724072108</v>
      </c>
    </row>
    <row r="88" spans="5:6" x14ac:dyDescent="0.15">
      <c r="E88">
        <v>81</v>
      </c>
      <c r="F88">
        <f t="shared" si="1"/>
        <v>1.7137945297921682</v>
      </c>
    </row>
    <row r="89" spans="5:6" x14ac:dyDescent="0.15">
      <c r="E89">
        <v>82</v>
      </c>
      <c r="F89">
        <f t="shared" si="1"/>
        <v>1.7132218171818727</v>
      </c>
    </row>
    <row r="90" spans="5:6" x14ac:dyDescent="0.15">
      <c r="E90">
        <v>83</v>
      </c>
      <c r="F90">
        <f t="shared" si="1"/>
        <v>1.712639018488519</v>
      </c>
    </row>
    <row r="91" spans="5:6" x14ac:dyDescent="0.15">
      <c r="E91">
        <v>84</v>
      </c>
      <c r="F91">
        <f t="shared" si="1"/>
        <v>1.7120465951088513</v>
      </c>
    </row>
    <row r="92" spans="5:6" x14ac:dyDescent="0.15">
      <c r="E92">
        <v>85</v>
      </c>
      <c r="F92">
        <f t="shared" si="1"/>
        <v>1.7114449871576582</v>
      </c>
    </row>
    <row r="93" spans="5:6" x14ac:dyDescent="0.15">
      <c r="E93">
        <v>86</v>
      </c>
      <c r="F93">
        <f t="shared" si="1"/>
        <v>1.7108346146219264</v>
      </c>
    </row>
    <row r="94" spans="5:6" x14ac:dyDescent="0.15">
      <c r="E94">
        <v>87</v>
      </c>
      <c r="F94">
        <f t="shared" si="1"/>
        <v>1.7102158784415535</v>
      </c>
    </row>
    <row r="95" spans="5:6" x14ac:dyDescent="0.15">
      <c r="E95">
        <v>88</v>
      </c>
      <c r="F95">
        <f t="shared" si="1"/>
        <v>1.7095891615220018</v>
      </c>
    </row>
    <row r="96" spans="5:6" x14ac:dyDescent="0.15">
      <c r="E96">
        <v>89</v>
      </c>
      <c r="F96">
        <f t="shared" si="1"/>
        <v>1.708954829683839</v>
      </c>
    </row>
    <row r="97" spans="5:6" x14ac:dyDescent="0.15">
      <c r="E97">
        <v>90</v>
      </c>
      <c r="F97">
        <f t="shared" si="1"/>
        <v>1.7083132325536976</v>
      </c>
    </row>
    <row r="98" spans="5:6" x14ac:dyDescent="0.15">
      <c r="E98">
        <v>91</v>
      </c>
      <c r="F98">
        <f t="shared" si="1"/>
        <v>1.7076647044008191</v>
      </c>
    </row>
    <row r="99" spans="5:6" x14ac:dyDescent="0.15">
      <c r="E99">
        <v>92</v>
      </c>
      <c r="F99">
        <f t="shared" si="1"/>
        <v>1.7070095649230141</v>
      </c>
    </row>
    <row r="100" spans="5:6" x14ac:dyDescent="0.15">
      <c r="E100">
        <v>93</v>
      </c>
      <c r="F100">
        <f t="shared" si="1"/>
        <v>1.7063481199855628</v>
      </c>
    </row>
    <row r="101" spans="5:6" x14ac:dyDescent="0.15">
      <c r="E101">
        <v>94</v>
      </c>
      <c r="F101">
        <f t="shared" si="1"/>
        <v>1.7056806623162972</v>
      </c>
    </row>
    <row r="102" spans="5:6" x14ac:dyDescent="0.15">
      <c r="E102">
        <v>95</v>
      </c>
      <c r="F102">
        <f t="shared" si="1"/>
        <v>1.7050074721598647</v>
      </c>
    </row>
    <row r="103" spans="5:6" x14ac:dyDescent="0.15">
      <c r="E103">
        <v>96</v>
      </c>
      <c r="F103">
        <f t="shared" si="1"/>
        <v>1.7043288178939291</v>
      </c>
    </row>
    <row r="104" spans="5:6" x14ac:dyDescent="0.15">
      <c r="E104">
        <v>97</v>
      </c>
      <c r="F104">
        <f t="shared" si="1"/>
        <v>1.7036449566098562</v>
      </c>
    </row>
    <row r="105" spans="5:6" x14ac:dyDescent="0.15">
      <c r="E105">
        <v>98</v>
      </c>
      <c r="F105">
        <f t="shared" si="1"/>
        <v>1.7029561346602458</v>
      </c>
    </row>
    <row r="106" spans="5:6" x14ac:dyDescent="0.15">
      <c r="E106">
        <v>99</v>
      </c>
      <c r="F106">
        <f t="shared" si="1"/>
        <v>1.7022625881754858</v>
      </c>
    </row>
    <row r="107" spans="5:6" x14ac:dyDescent="0.15">
      <c r="E107">
        <v>100</v>
      </c>
      <c r="F107">
        <f t="shared" si="1"/>
        <v>1.7015645435513405</v>
      </c>
    </row>
    <row r="108" spans="5:6" x14ac:dyDescent="0.15">
      <c r="E108">
        <v>101</v>
      </c>
      <c r="F108">
        <f t="shared" si="1"/>
        <v>1.7008622179094486</v>
      </c>
    </row>
    <row r="109" spans="5:6" x14ac:dyDescent="0.15">
      <c r="E109">
        <v>102</v>
      </c>
      <c r="F109">
        <f t="shared" si="1"/>
        <v>1.7001558195324606</v>
      </c>
    </row>
    <row r="110" spans="5:6" x14ac:dyDescent="0.15">
      <c r="E110">
        <v>103</v>
      </c>
      <c r="F110">
        <f t="shared" si="1"/>
        <v>1.6994455482754123</v>
      </c>
    </row>
    <row r="111" spans="5:6" x14ac:dyDescent="0.15">
      <c r="E111">
        <v>104</v>
      </c>
      <c r="F111">
        <f t="shared" si="1"/>
        <v>1.6987315959548417</v>
      </c>
    </row>
    <row r="112" spans="5:6" x14ac:dyDescent="0.15">
      <c r="E112">
        <v>105</v>
      </c>
      <c r="F112">
        <f t="shared" si="1"/>
        <v>1.6980141467170187</v>
      </c>
    </row>
    <row r="113" spans="5:6" x14ac:dyDescent="0.15">
      <c r="E113">
        <v>106</v>
      </c>
      <c r="F113">
        <f t="shared" si="1"/>
        <v>1.6972933773865859</v>
      </c>
    </row>
    <row r="114" spans="5:6" x14ac:dyDescent="0.15">
      <c r="E114">
        <v>107</v>
      </c>
      <c r="F114">
        <f t="shared" si="1"/>
        <v>1.6965694577968009</v>
      </c>
    </row>
    <row r="115" spans="5:6" x14ac:dyDescent="0.15">
      <c r="E115">
        <v>108</v>
      </c>
      <c r="F115">
        <f t="shared" si="1"/>
        <v>1.6958425511024988</v>
      </c>
    </row>
    <row r="116" spans="5:6" x14ac:dyDescent="0.15">
      <c r="E116">
        <v>109</v>
      </c>
      <c r="F116">
        <f t="shared" si="1"/>
        <v>1.6951128140768137</v>
      </c>
    </row>
    <row r="117" spans="5:6" x14ac:dyDescent="0.15">
      <c r="E117">
        <v>110</v>
      </c>
      <c r="F117">
        <f t="shared" si="1"/>
        <v>1.6943803973926219</v>
      </c>
    </row>
    <row r="118" spans="5:6" x14ac:dyDescent="0.15">
      <c r="E118">
        <v>111</v>
      </c>
      <c r="F118">
        <f t="shared" si="1"/>
        <v>1.6936454458896146</v>
      </c>
    </row>
    <row r="119" spans="5:6" x14ac:dyDescent="0.15">
      <c r="E119">
        <v>112</v>
      </c>
      <c r="F119">
        <f t="shared" si="1"/>
        <v>1.6929080988278398</v>
      </c>
    </row>
    <row r="120" spans="5:6" x14ac:dyDescent="0.15">
      <c r="E120">
        <v>113</v>
      </c>
      <c r="F120">
        <f t="shared" si="1"/>
        <v>1.6921684901284988</v>
      </c>
    </row>
    <row r="121" spans="5:6" x14ac:dyDescent="0.15">
      <c r="E121">
        <v>114</v>
      </c>
      <c r="F121">
        <f t="shared" si="1"/>
        <v>1.6914267486027359</v>
      </c>
    </row>
    <row r="122" spans="5:6" x14ac:dyDescent="0.15">
      <c r="E122">
        <v>115</v>
      </c>
      <c r="F122">
        <f t="shared" si="1"/>
        <v>1.6906829981691001</v>
      </c>
    </row>
    <row r="123" spans="5:6" x14ac:dyDescent="0.15">
      <c r="E123">
        <v>116</v>
      </c>
      <c r="F123">
        <f t="shared" si="1"/>
        <v>1.6899373580603303</v>
      </c>
    </row>
    <row r="124" spans="5:6" x14ac:dyDescent="0.15">
      <c r="E124">
        <v>117</v>
      </c>
      <c r="F124">
        <f t="shared" si="1"/>
        <v>1.6891899430200592</v>
      </c>
    </row>
    <row r="125" spans="5:6" x14ac:dyDescent="0.15">
      <c r="E125">
        <v>118</v>
      </c>
      <c r="F125">
        <f t="shared" si="1"/>
        <v>1.688440863489999</v>
      </c>
    </row>
    <row r="126" spans="5:6" x14ac:dyDescent="0.15">
      <c r="E126">
        <v>119</v>
      </c>
      <c r="F126">
        <f t="shared" si="1"/>
        <v>1.6876902257881401</v>
      </c>
    </row>
    <row r="127" spans="5:6" x14ac:dyDescent="0.15">
      <c r="E127">
        <v>120</v>
      </c>
      <c r="F127">
        <f t="shared" si="1"/>
        <v>1.686938132278452</v>
      </c>
    </row>
    <row r="128" spans="5:6" x14ac:dyDescent="0.15">
      <c r="E128">
        <v>121</v>
      </c>
      <c r="F128">
        <f t="shared" si="1"/>
        <v>1.6861846815325532</v>
      </c>
    </row>
    <row r="129" spans="5:6" x14ac:dyDescent="0.15">
      <c r="E129">
        <v>122</v>
      </c>
      <c r="F129">
        <f t="shared" si="1"/>
        <v>1.6854299684837841</v>
      </c>
    </row>
    <row r="130" spans="5:6" x14ac:dyDescent="0.15">
      <c r="E130">
        <v>123</v>
      </c>
      <c r="F130">
        <f t="shared" si="1"/>
        <v>1.6846740845740917</v>
      </c>
    </row>
    <row r="131" spans="5:6" x14ac:dyDescent="0.15">
      <c r="E131">
        <v>124</v>
      </c>
      <c r="F131">
        <f t="shared" si="1"/>
        <v>1.6839171178941088</v>
      </c>
    </row>
    <row r="132" spans="5:6" x14ac:dyDescent="0.15">
      <c r="E132">
        <v>125</v>
      </c>
      <c r="F132">
        <f t="shared" si="1"/>
        <v>1.6831591533167876</v>
      </c>
    </row>
    <row r="133" spans="5:6" x14ac:dyDescent="0.15">
      <c r="E133">
        <v>126</v>
      </c>
      <c r="F133">
        <f t="shared" si="1"/>
        <v>1.6824002726249294</v>
      </c>
    </row>
    <row r="134" spans="5:6" x14ac:dyDescent="0.15">
      <c r="E134">
        <v>127</v>
      </c>
      <c r="F134">
        <f t="shared" si="1"/>
        <v>1.6816405546329267</v>
      </c>
    </row>
    <row r="135" spans="5:6" x14ac:dyDescent="0.15">
      <c r="E135">
        <v>128</v>
      </c>
      <c r="F135">
        <f t="shared" si="1"/>
        <v>1.6808800753030151</v>
      </c>
    </row>
    <row r="136" spans="5:6" x14ac:dyDescent="0.15">
      <c r="E136">
        <v>129</v>
      </c>
      <c r="F136">
        <f t="shared" si="1"/>
        <v>1.6801189078563263</v>
      </c>
    </row>
    <row r="137" spans="5:6" x14ac:dyDescent="0.15">
      <c r="E137">
        <v>130</v>
      </c>
      <c r="F137">
        <f t="shared" ref="F137:F200" si="2">EXP(0.272*LN(E137)-0.034*(LN(E137))^2)</f>
        <v>1.6793571228789967</v>
      </c>
    </row>
    <row r="138" spans="5:6" x14ac:dyDescent="0.15">
      <c r="E138">
        <v>131</v>
      </c>
      <c r="F138">
        <f t="shared" si="2"/>
        <v>1.6785947884235914</v>
      </c>
    </row>
    <row r="139" spans="5:6" x14ac:dyDescent="0.15">
      <c r="E139">
        <v>132</v>
      </c>
      <c r="F139">
        <f t="shared" si="2"/>
        <v>1.6778319701060727</v>
      </c>
    </row>
    <row r="140" spans="5:6" x14ac:dyDescent="0.15">
      <c r="E140">
        <v>133</v>
      </c>
      <c r="F140">
        <f t="shared" si="2"/>
        <v>1.6770687311985442</v>
      </c>
    </row>
    <row r="141" spans="5:6" x14ac:dyDescent="0.15">
      <c r="E141">
        <v>134</v>
      </c>
      <c r="F141">
        <f t="shared" si="2"/>
        <v>1.6763051327179732</v>
      </c>
    </row>
    <row r="142" spans="5:6" x14ac:dyDescent="0.15">
      <c r="E142">
        <v>135</v>
      </c>
      <c r="F142">
        <f t="shared" si="2"/>
        <v>1.675541233511092</v>
      </c>
    </row>
    <row r="143" spans="5:6" x14ac:dyDescent="0.15">
      <c r="E143">
        <v>136</v>
      </c>
      <c r="F143">
        <f t="shared" si="2"/>
        <v>1.674777090335668</v>
      </c>
    </row>
    <row r="144" spans="5:6" x14ac:dyDescent="0.15">
      <c r="E144">
        <v>137</v>
      </c>
      <c r="F144">
        <f t="shared" si="2"/>
        <v>1.6740127579383173</v>
      </c>
    </row>
    <row r="145" spans="5:6" x14ac:dyDescent="0.15">
      <c r="E145">
        <v>138</v>
      </c>
      <c r="F145">
        <f t="shared" si="2"/>
        <v>1.6732482891290308</v>
      </c>
    </row>
    <row r="146" spans="5:6" x14ac:dyDescent="0.15">
      <c r="E146">
        <v>139</v>
      </c>
      <c r="F146">
        <f t="shared" si="2"/>
        <v>1.672483734852565</v>
      </c>
    </row>
    <row r="147" spans="5:6" x14ac:dyDescent="0.15">
      <c r="E147">
        <v>140</v>
      </c>
      <c r="F147">
        <f t="shared" si="2"/>
        <v>1.6717191442568609</v>
      </c>
    </row>
    <row r="148" spans="5:6" x14ac:dyDescent="0.15">
      <c r="E148">
        <v>141</v>
      </c>
      <c r="F148">
        <f t="shared" si="2"/>
        <v>1.6709545647586128</v>
      </c>
    </row>
    <row r="149" spans="5:6" x14ac:dyDescent="0.15">
      <c r="E149">
        <v>142</v>
      </c>
      <c r="F149">
        <f t="shared" si="2"/>
        <v>1.670190042106142</v>
      </c>
    </row>
    <row r="150" spans="5:6" x14ac:dyDescent="0.15">
      <c r="E150">
        <v>143</v>
      </c>
      <c r="F150">
        <f t="shared" si="2"/>
        <v>1.6694256204396829</v>
      </c>
    </row>
    <row r="151" spans="5:6" x14ac:dyDescent="0.15">
      <c r="E151">
        <v>144</v>
      </c>
      <c r="F151">
        <f t="shared" si="2"/>
        <v>1.6686613423492189</v>
      </c>
    </row>
    <row r="152" spans="5:6" x14ac:dyDescent="0.15">
      <c r="E152">
        <v>145</v>
      </c>
      <c r="F152">
        <f t="shared" si="2"/>
        <v>1.6678972489299657</v>
      </c>
    </row>
    <row r="153" spans="5:6" x14ac:dyDescent="0.15">
      <c r="E153">
        <v>146</v>
      </c>
      <c r="F153">
        <f t="shared" si="2"/>
        <v>1.6671333798356263</v>
      </c>
    </row>
    <row r="154" spans="5:6" x14ac:dyDescent="0.15">
      <c r="E154">
        <v>147</v>
      </c>
      <c r="F154">
        <f t="shared" si="2"/>
        <v>1.6663697733295033</v>
      </c>
    </row>
    <row r="155" spans="5:6" x14ac:dyDescent="0.15">
      <c r="E155">
        <v>148</v>
      </c>
      <c r="F155">
        <f t="shared" si="2"/>
        <v>1.6656064663335823</v>
      </c>
    </row>
    <row r="156" spans="5:6" x14ac:dyDescent="0.15">
      <c r="E156">
        <v>149</v>
      </c>
      <c r="F156">
        <f t="shared" si="2"/>
        <v>1.6648434944756614</v>
      </c>
    </row>
    <row r="157" spans="5:6" x14ac:dyDescent="0.15">
      <c r="E157">
        <v>150</v>
      </c>
      <c r="F157">
        <f t="shared" si="2"/>
        <v>1.6640808921346304</v>
      </c>
    </row>
    <row r="158" spans="5:6" x14ac:dyDescent="0.15">
      <c r="E158">
        <v>151</v>
      </c>
      <c r="F158">
        <f t="shared" si="2"/>
        <v>1.6633186924839705</v>
      </c>
    </row>
    <row r="159" spans="5:6" x14ac:dyDescent="0.15">
      <c r="E159">
        <v>152</v>
      </c>
      <c r="F159">
        <f t="shared" si="2"/>
        <v>1.6625569275335588</v>
      </c>
    </row>
    <row r="160" spans="5:6" x14ac:dyDescent="0.15">
      <c r="E160">
        <v>153</v>
      </c>
      <c r="F160">
        <f t="shared" si="2"/>
        <v>1.6617956281698549</v>
      </c>
    </row>
    <row r="161" spans="5:6" x14ac:dyDescent="0.15">
      <c r="E161">
        <v>154</v>
      </c>
      <c r="F161">
        <f t="shared" si="2"/>
        <v>1.6610348241945307</v>
      </c>
    </row>
    <row r="162" spans="5:6" x14ac:dyDescent="0.15">
      <c r="E162">
        <v>155</v>
      </c>
      <c r="F162">
        <f t="shared" si="2"/>
        <v>1.6602745443616251</v>
      </c>
    </row>
    <row r="163" spans="5:6" x14ac:dyDescent="0.15">
      <c r="E163">
        <v>156</v>
      </c>
      <c r="F163">
        <f t="shared" si="2"/>
        <v>1.6595148164132749</v>
      </c>
    </row>
    <row r="164" spans="5:6" x14ac:dyDescent="0.15">
      <c r="E164">
        <v>157</v>
      </c>
      <c r="F164">
        <f t="shared" si="2"/>
        <v>1.6587556671140926</v>
      </c>
    </row>
    <row r="165" spans="5:6" x14ac:dyDescent="0.15">
      <c r="E165">
        <v>158</v>
      </c>
      <c r="F165">
        <f t="shared" si="2"/>
        <v>1.6579971222842442</v>
      </c>
    </row>
    <row r="166" spans="5:6" x14ac:dyDescent="0.15">
      <c r="E166">
        <v>159</v>
      </c>
      <c r="F166">
        <f t="shared" si="2"/>
        <v>1.657239206831282</v>
      </c>
    </row>
    <row r="167" spans="5:6" x14ac:dyDescent="0.15">
      <c r="E167">
        <v>160</v>
      </c>
      <c r="F167">
        <f t="shared" si="2"/>
        <v>1.6564819447807888</v>
      </c>
    </row>
    <row r="168" spans="5:6" x14ac:dyDescent="0.15">
      <c r="E168">
        <v>161</v>
      </c>
      <c r="F168">
        <f t="shared" si="2"/>
        <v>1.6557253593058827</v>
      </c>
    </row>
    <row r="169" spans="5:6" x14ac:dyDescent="0.15">
      <c r="E169">
        <v>162</v>
      </c>
      <c r="F169">
        <f t="shared" si="2"/>
        <v>1.6549694727556277</v>
      </c>
    </row>
    <row r="170" spans="5:6" x14ac:dyDescent="0.15">
      <c r="E170">
        <v>163</v>
      </c>
      <c r="F170">
        <f t="shared" si="2"/>
        <v>1.6542143066823958</v>
      </c>
    </row>
    <row r="171" spans="5:6" x14ac:dyDescent="0.15">
      <c r="E171">
        <v>164</v>
      </c>
      <c r="F171">
        <f t="shared" si="2"/>
        <v>1.6534598818682309</v>
      </c>
    </row>
    <row r="172" spans="5:6" x14ac:dyDescent="0.15">
      <c r="E172">
        <v>165</v>
      </c>
      <c r="F172">
        <f t="shared" si="2"/>
        <v>1.6527062183502459</v>
      </c>
    </row>
    <row r="173" spans="5:6" x14ac:dyDescent="0.15">
      <c r="E173">
        <v>166</v>
      </c>
      <c r="F173">
        <f t="shared" si="2"/>
        <v>1.651953335445099</v>
      </c>
    </row>
    <row r="174" spans="5:6" x14ac:dyDescent="0.15">
      <c r="E174">
        <v>167</v>
      </c>
      <c r="F174">
        <f t="shared" si="2"/>
        <v>1.6512012517725863</v>
      </c>
    </row>
    <row r="175" spans="5:6" x14ac:dyDescent="0.15">
      <c r="E175">
        <v>168</v>
      </c>
      <c r="F175">
        <f t="shared" si="2"/>
        <v>1.6504499852783845</v>
      </c>
    </row>
    <row r="176" spans="5:6" x14ac:dyDescent="0.15">
      <c r="E176">
        <v>169</v>
      </c>
      <c r="F176">
        <f t="shared" si="2"/>
        <v>1.6496995532559795</v>
      </c>
    </row>
    <row r="177" spans="5:6" x14ac:dyDescent="0.15">
      <c r="E177">
        <v>170</v>
      </c>
      <c r="F177">
        <f t="shared" si="2"/>
        <v>1.6489499723678143</v>
      </c>
    </row>
    <row r="178" spans="5:6" x14ac:dyDescent="0.15">
      <c r="E178">
        <v>171</v>
      </c>
      <c r="F178">
        <f t="shared" si="2"/>
        <v>1.6482012586656831</v>
      </c>
    </row>
    <row r="179" spans="5:6" x14ac:dyDescent="0.15">
      <c r="E179">
        <v>172</v>
      </c>
      <c r="F179">
        <f t="shared" si="2"/>
        <v>1.6474534276104105</v>
      </c>
    </row>
    <row r="180" spans="5:6" x14ac:dyDescent="0.15">
      <c r="E180">
        <v>173</v>
      </c>
      <c r="F180">
        <f t="shared" si="2"/>
        <v>1.6467064940908334</v>
      </c>
    </row>
    <row r="181" spans="5:6" x14ac:dyDescent="0.15">
      <c r="E181">
        <v>174</v>
      </c>
      <c r="F181">
        <f t="shared" si="2"/>
        <v>1.6459604724421233</v>
      </c>
    </row>
    <row r="182" spans="5:6" x14ac:dyDescent="0.15">
      <c r="E182">
        <v>175</v>
      </c>
      <c r="F182">
        <f t="shared" si="2"/>
        <v>1.6452153764634638</v>
      </c>
    </row>
    <row r="183" spans="5:6" x14ac:dyDescent="0.15">
      <c r="E183">
        <v>176</v>
      </c>
      <c r="F183">
        <f t="shared" si="2"/>
        <v>1.6444712194351225</v>
      </c>
    </row>
    <row r="184" spans="5:6" x14ac:dyDescent="0.15">
      <c r="E184">
        <v>177</v>
      </c>
      <c r="F184">
        <f t="shared" si="2"/>
        <v>1.6437280141349251</v>
      </c>
    </row>
    <row r="185" spans="5:6" x14ac:dyDescent="0.15">
      <c r="E185">
        <v>178</v>
      </c>
      <c r="F185">
        <f t="shared" si="2"/>
        <v>1.6429857728541686</v>
      </c>
    </row>
    <row r="186" spans="5:6" x14ac:dyDescent="0.15">
      <c r="E186">
        <v>179</v>
      </c>
      <c r="F186">
        <f t="shared" si="2"/>
        <v>1.6422445074129866</v>
      </c>
    </row>
    <row r="187" spans="5:6" x14ac:dyDescent="0.15">
      <c r="E187">
        <v>180</v>
      </c>
      <c r="F187">
        <f t="shared" si="2"/>
        <v>1.6415042291751905</v>
      </c>
    </row>
    <row r="188" spans="5:6" x14ac:dyDescent="0.15">
      <c r="E188">
        <v>181</v>
      </c>
      <c r="F188">
        <f t="shared" si="2"/>
        <v>1.6407649490626071</v>
      </c>
    </row>
    <row r="189" spans="5:6" x14ac:dyDescent="0.15">
      <c r="E189">
        <v>182</v>
      </c>
      <c r="F189">
        <f t="shared" si="2"/>
        <v>1.6400266775689318</v>
      </c>
    </row>
    <row r="190" spans="5:6" x14ac:dyDescent="0.15">
      <c r="E190">
        <v>183</v>
      </c>
      <c r="F190">
        <f t="shared" si="2"/>
        <v>1.6392894247731125</v>
      </c>
    </row>
    <row r="191" spans="5:6" x14ac:dyDescent="0.15">
      <c r="E191">
        <v>184</v>
      </c>
      <c r="F191">
        <f t="shared" si="2"/>
        <v>1.6385532003522865</v>
      </c>
    </row>
    <row r="192" spans="5:6" x14ac:dyDescent="0.15">
      <c r="E192">
        <v>185</v>
      </c>
      <c r="F192">
        <f t="shared" si="2"/>
        <v>1.6378180135942859</v>
      </c>
    </row>
    <row r="193" spans="5:6" x14ac:dyDescent="0.15">
      <c r="E193">
        <v>186</v>
      </c>
      <c r="F193">
        <f t="shared" si="2"/>
        <v>1.6370838734097222</v>
      </c>
    </row>
    <row r="194" spans="5:6" x14ac:dyDescent="0.15">
      <c r="E194">
        <v>187</v>
      </c>
      <c r="F194">
        <f t="shared" si="2"/>
        <v>1.6363507883436763</v>
      </c>
    </row>
    <row r="195" spans="5:6" x14ac:dyDescent="0.15">
      <c r="E195">
        <v>188</v>
      </c>
      <c r="F195">
        <f t="shared" si="2"/>
        <v>1.6356187665869977</v>
      </c>
    </row>
    <row r="196" spans="5:6" x14ac:dyDescent="0.15">
      <c r="E196">
        <v>189</v>
      </c>
      <c r="F196">
        <f t="shared" si="2"/>
        <v>1.6348878159872322</v>
      </c>
    </row>
    <row r="197" spans="5:6" x14ac:dyDescent="0.15">
      <c r="E197">
        <v>190</v>
      </c>
      <c r="F197">
        <f t="shared" si="2"/>
        <v>1.6341579440591942</v>
      </c>
    </row>
    <row r="198" spans="5:6" x14ac:dyDescent="0.15">
      <c r="E198">
        <v>191</v>
      </c>
      <c r="F198">
        <f t="shared" si="2"/>
        <v>1.6334291579951921</v>
      </c>
    </row>
    <row r="199" spans="5:6" x14ac:dyDescent="0.15">
      <c r="E199">
        <v>192</v>
      </c>
      <c r="F199">
        <f t="shared" si="2"/>
        <v>1.6327014646749194</v>
      </c>
    </row>
    <row r="200" spans="5:6" x14ac:dyDescent="0.15">
      <c r="E200">
        <v>193</v>
      </c>
      <c r="F200">
        <f t="shared" si="2"/>
        <v>1.6319748706750286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33" sqref="A33"/>
    </sheetView>
  </sheetViews>
  <sheetFormatPr defaultRowHeight="13.5" x14ac:dyDescent="0.15"/>
  <sheetData>
    <row r="1" spans="1:6" ht="15" x14ac:dyDescent="0.15">
      <c r="A1" s="110" t="s">
        <v>128</v>
      </c>
      <c r="B1" s="11"/>
      <c r="C1" s="11"/>
      <c r="D1" s="11"/>
      <c r="E1" s="11"/>
    </row>
    <row r="2" spans="1:6" ht="15" x14ac:dyDescent="0.15">
      <c r="A2" s="112"/>
      <c r="B2" s="114" t="s">
        <v>341</v>
      </c>
      <c r="C2" s="114" t="s">
        <v>342</v>
      </c>
      <c r="D2" s="10" t="s">
        <v>343</v>
      </c>
      <c r="E2" s="10" t="s">
        <v>344</v>
      </c>
    </row>
    <row r="3" spans="1:6" ht="15" x14ac:dyDescent="0.15">
      <c r="A3" s="113" t="s">
        <v>60</v>
      </c>
      <c r="B3" s="80" t="s">
        <v>330</v>
      </c>
      <c r="C3" s="80">
        <v>8.4238000000000004E-3</v>
      </c>
      <c r="D3" s="80">
        <v>1.6</v>
      </c>
      <c r="E3" s="80">
        <v>0.109</v>
      </c>
    </row>
    <row r="4" spans="1:6" ht="15" x14ac:dyDescent="0.15">
      <c r="A4" s="113" t="s">
        <v>1</v>
      </c>
      <c r="B4" s="80" t="s">
        <v>331</v>
      </c>
      <c r="C4" s="80">
        <v>3.6420000000000002E-4</v>
      </c>
      <c r="D4" s="80">
        <v>-0.21</v>
      </c>
      <c r="E4" s="80">
        <v>0.83699999999999997</v>
      </c>
    </row>
    <row r="5" spans="1:6" ht="15" x14ac:dyDescent="0.15">
      <c r="A5" s="113" t="s">
        <v>55</v>
      </c>
      <c r="B5" s="80" t="s">
        <v>332</v>
      </c>
      <c r="C5" s="80">
        <v>4.8010799999999999E-2</v>
      </c>
      <c r="D5" s="80">
        <v>-0.53</v>
      </c>
      <c r="E5" s="80">
        <v>0.59399999999999997</v>
      </c>
    </row>
    <row r="6" spans="1:6" ht="15" x14ac:dyDescent="0.15">
      <c r="A6" s="113" t="s">
        <v>51</v>
      </c>
      <c r="B6" s="80" t="s">
        <v>180</v>
      </c>
      <c r="C6" s="80">
        <v>9.8022899999999996E-2</v>
      </c>
      <c r="D6" s="80">
        <v>3.72</v>
      </c>
      <c r="E6" s="80">
        <v>0</v>
      </c>
      <c r="F6" t="s">
        <v>131</v>
      </c>
    </row>
    <row r="7" spans="1:6" ht="15" x14ac:dyDescent="0.15">
      <c r="A7" s="113" t="s">
        <v>53</v>
      </c>
      <c r="B7" s="80" t="s">
        <v>183</v>
      </c>
      <c r="C7" s="80">
        <v>9.1520000000000004E-3</v>
      </c>
      <c r="D7" s="80">
        <v>2.68</v>
      </c>
      <c r="E7" s="80">
        <v>7.0000000000000001E-3</v>
      </c>
      <c r="F7" t="s">
        <v>131</v>
      </c>
    </row>
    <row r="8" spans="1:6" ht="15" x14ac:dyDescent="0.15">
      <c r="A8" s="113" t="s">
        <v>47</v>
      </c>
      <c r="B8" s="80" t="s">
        <v>333</v>
      </c>
      <c r="C8" s="80">
        <v>0.12659599999999999</v>
      </c>
      <c r="D8" s="80">
        <v>-0.32</v>
      </c>
      <c r="E8" s="80">
        <v>0.752</v>
      </c>
    </row>
    <row r="9" spans="1:6" ht="15" x14ac:dyDescent="0.15">
      <c r="A9" s="113" t="s">
        <v>58</v>
      </c>
      <c r="B9" s="80" t="s">
        <v>189</v>
      </c>
      <c r="C9" s="80">
        <v>3.6614E-3</v>
      </c>
      <c r="D9" s="80">
        <v>4.01</v>
      </c>
      <c r="E9" s="80">
        <v>0</v>
      </c>
      <c r="F9" t="s">
        <v>131</v>
      </c>
    </row>
    <row r="10" spans="1:6" ht="15" x14ac:dyDescent="0.15">
      <c r="A10" s="113" t="s">
        <v>50</v>
      </c>
      <c r="B10" s="80" t="s">
        <v>334</v>
      </c>
      <c r="C10" s="80">
        <v>9.7205E-3</v>
      </c>
      <c r="D10" s="80">
        <v>-1.32</v>
      </c>
      <c r="E10" s="80">
        <v>0.186</v>
      </c>
    </row>
    <row r="11" spans="1:6" ht="15" x14ac:dyDescent="0.15">
      <c r="A11" s="113" t="s">
        <v>61</v>
      </c>
      <c r="B11" s="80" t="s">
        <v>156</v>
      </c>
      <c r="C11" s="80">
        <v>3.812E-4</v>
      </c>
      <c r="D11" s="80">
        <v>6.17</v>
      </c>
      <c r="E11" s="80">
        <v>0</v>
      </c>
      <c r="F11" t="s">
        <v>131</v>
      </c>
    </row>
    <row r="12" spans="1:6" ht="15" x14ac:dyDescent="0.15">
      <c r="A12" s="113" t="s">
        <v>48</v>
      </c>
      <c r="B12" s="80" t="s">
        <v>335</v>
      </c>
      <c r="C12" s="80">
        <v>1.3561E-2</v>
      </c>
      <c r="D12" s="80">
        <v>2.57</v>
      </c>
      <c r="E12" s="80">
        <v>0.01</v>
      </c>
      <c r="F12" t="s">
        <v>328</v>
      </c>
    </row>
    <row r="13" spans="1:6" ht="15" x14ac:dyDescent="0.15">
      <c r="A13" s="113" t="s">
        <v>79</v>
      </c>
      <c r="B13" s="80" t="s">
        <v>200</v>
      </c>
      <c r="C13" s="80">
        <v>7.8589999999999997E-3</v>
      </c>
      <c r="D13" s="80">
        <v>1.87</v>
      </c>
      <c r="E13" s="80">
        <v>6.0999999999999999E-2</v>
      </c>
      <c r="F13" t="s">
        <v>329</v>
      </c>
    </row>
    <row r="14" spans="1:6" ht="15" x14ac:dyDescent="0.15">
      <c r="A14" s="113" t="s">
        <v>80</v>
      </c>
      <c r="B14" s="80" t="s">
        <v>331</v>
      </c>
      <c r="C14" s="80">
        <v>9.8590000000000006E-4</v>
      </c>
      <c r="D14" s="80">
        <v>-0.16</v>
      </c>
      <c r="E14" s="80">
        <v>0.872</v>
      </c>
    </row>
    <row r="15" spans="1:6" ht="15" x14ac:dyDescent="0.15">
      <c r="A15" s="113" t="s">
        <v>56</v>
      </c>
      <c r="B15" s="80" t="s">
        <v>204</v>
      </c>
      <c r="C15" s="80">
        <v>8.4533000000000004E-3</v>
      </c>
      <c r="D15" s="80">
        <v>-1.88</v>
      </c>
      <c r="E15" s="80">
        <v>0.06</v>
      </c>
      <c r="F15" t="s">
        <v>329</v>
      </c>
    </row>
    <row r="16" spans="1:6" ht="15" x14ac:dyDescent="0.15">
      <c r="A16" s="113" t="s">
        <v>81</v>
      </c>
      <c r="B16" s="80" t="s">
        <v>336</v>
      </c>
      <c r="C16" s="80">
        <v>1.4404000000000001E-3</v>
      </c>
      <c r="D16" s="80">
        <v>-1.35</v>
      </c>
      <c r="E16" s="80">
        <v>0.17799999999999999</v>
      </c>
    </row>
    <row r="17" spans="1:6" ht="15" x14ac:dyDescent="0.15">
      <c r="A17" s="113" t="s">
        <v>82</v>
      </c>
      <c r="B17" s="80" t="s">
        <v>209</v>
      </c>
      <c r="C17" s="80">
        <v>1.3804800000000001E-2</v>
      </c>
      <c r="D17" s="80">
        <v>-3.22</v>
      </c>
      <c r="E17" s="80">
        <v>1E-3</v>
      </c>
      <c r="F17" t="s">
        <v>131</v>
      </c>
    </row>
    <row r="18" spans="1:6" ht="15" x14ac:dyDescent="0.15">
      <c r="A18" s="113" t="s">
        <v>83</v>
      </c>
      <c r="B18" s="80" t="s">
        <v>336</v>
      </c>
      <c r="C18" s="80">
        <v>1.5215999999999999E-3</v>
      </c>
      <c r="D18" s="80">
        <v>-1.04</v>
      </c>
      <c r="E18" s="80">
        <v>0.29899999999999999</v>
      </c>
    </row>
    <row r="19" spans="1:6" ht="15" x14ac:dyDescent="0.15">
      <c r="A19" s="113" t="s">
        <v>14</v>
      </c>
      <c r="B19" s="80" t="s">
        <v>337</v>
      </c>
      <c r="C19" s="80">
        <v>9.4710000000000003E-3</v>
      </c>
      <c r="D19" s="80">
        <v>-0.39</v>
      </c>
      <c r="E19" s="80">
        <v>0.69899999999999995</v>
      </c>
    </row>
    <row r="20" spans="1:6" ht="15" x14ac:dyDescent="0.15">
      <c r="A20" s="113" t="s">
        <v>15</v>
      </c>
      <c r="B20" s="80" t="s">
        <v>215</v>
      </c>
      <c r="C20" s="80">
        <v>3.2200000000000002E-4</v>
      </c>
      <c r="D20" s="80">
        <v>2.62</v>
      </c>
      <c r="E20" s="80">
        <v>8.9999999999999993E-3</v>
      </c>
      <c r="F20" t="s">
        <v>131</v>
      </c>
    </row>
    <row r="21" spans="1:6" ht="15" x14ac:dyDescent="0.15">
      <c r="A21" s="113" t="s">
        <v>16</v>
      </c>
      <c r="B21" s="80" t="s">
        <v>216</v>
      </c>
      <c r="C21" s="80">
        <v>1.4182000000000001E-3</v>
      </c>
      <c r="D21" s="80">
        <v>1.98</v>
      </c>
      <c r="E21" s="80">
        <v>4.8000000000000001E-2</v>
      </c>
      <c r="F21" t="s">
        <v>328</v>
      </c>
    </row>
    <row r="22" spans="1:6" ht="15" x14ac:dyDescent="0.15">
      <c r="A22" s="113" t="s">
        <v>17</v>
      </c>
      <c r="B22" s="80" t="s">
        <v>219</v>
      </c>
      <c r="C22" s="80">
        <v>8.2039999999999995E-3</v>
      </c>
      <c r="D22" s="80">
        <v>-1.76</v>
      </c>
      <c r="E22" s="80">
        <v>7.8E-2</v>
      </c>
      <c r="F22" t="s">
        <v>329</v>
      </c>
    </row>
    <row r="23" spans="1:6" ht="15" x14ac:dyDescent="0.15">
      <c r="A23" s="113" t="s">
        <v>18</v>
      </c>
      <c r="B23" s="80" t="s">
        <v>222</v>
      </c>
      <c r="C23" s="80">
        <v>4.5101000000000004E-3</v>
      </c>
      <c r="D23" s="80">
        <v>5.05</v>
      </c>
      <c r="E23" s="80">
        <v>0</v>
      </c>
      <c r="F23" t="s">
        <v>131</v>
      </c>
    </row>
    <row r="24" spans="1:6" ht="15" x14ac:dyDescent="0.15">
      <c r="A24" s="113" t="s">
        <v>19</v>
      </c>
      <c r="B24" s="80" t="s">
        <v>338</v>
      </c>
      <c r="C24" s="80">
        <v>6.3163000000000004E-3</v>
      </c>
      <c r="D24" s="80">
        <v>0.11</v>
      </c>
      <c r="E24" s="80">
        <v>0.91400000000000003</v>
      </c>
    </row>
    <row r="25" spans="1:6" ht="15" x14ac:dyDescent="0.15">
      <c r="A25" s="113" t="s">
        <v>11</v>
      </c>
      <c r="B25" s="80" t="s">
        <v>227</v>
      </c>
      <c r="C25" s="80">
        <v>5.3680000000000004E-3</v>
      </c>
      <c r="D25" s="80">
        <v>-2.17</v>
      </c>
      <c r="E25" s="80">
        <v>0.03</v>
      </c>
      <c r="F25" t="s">
        <v>328</v>
      </c>
    </row>
    <row r="26" spans="1:6" ht="15" x14ac:dyDescent="0.15">
      <c r="A26" s="113" t="s">
        <v>10</v>
      </c>
      <c r="B26" s="80" t="s">
        <v>229</v>
      </c>
      <c r="C26" s="80">
        <v>1.1677E-3</v>
      </c>
      <c r="D26" s="80">
        <v>-4.2300000000000004</v>
      </c>
      <c r="E26" s="80">
        <v>0</v>
      </c>
      <c r="F26" t="s">
        <v>131</v>
      </c>
    </row>
    <row r="27" spans="1:6" ht="15" x14ac:dyDescent="0.15">
      <c r="A27" s="113" t="s">
        <v>64</v>
      </c>
      <c r="B27" s="80" t="s">
        <v>231</v>
      </c>
      <c r="C27" s="80">
        <v>8.3478000000000007E-3</v>
      </c>
      <c r="D27" s="80">
        <v>-9.84</v>
      </c>
      <c r="E27" s="80">
        <v>0</v>
      </c>
      <c r="F27" t="s">
        <v>131</v>
      </c>
    </row>
    <row r="28" spans="1:6" ht="15" x14ac:dyDescent="0.15">
      <c r="A28" s="113" t="s">
        <v>62</v>
      </c>
      <c r="B28" s="80" t="s">
        <v>339</v>
      </c>
      <c r="C28" s="80">
        <v>9.3638000000000002E-3</v>
      </c>
      <c r="D28" s="80">
        <v>0.48</v>
      </c>
      <c r="E28" s="80">
        <v>0.629</v>
      </c>
    </row>
    <row r="29" spans="1:6" ht="15" x14ac:dyDescent="0.15">
      <c r="A29" s="113" t="s">
        <v>12</v>
      </c>
      <c r="B29" s="80" t="s">
        <v>340</v>
      </c>
      <c r="C29" s="80">
        <v>1.1317300000000001E-2</v>
      </c>
      <c r="D29" s="80">
        <v>1.33</v>
      </c>
      <c r="E29" s="80">
        <v>0.184</v>
      </c>
    </row>
    <row r="30" spans="1:6" ht="15" x14ac:dyDescent="0.15">
      <c r="A30" s="113" t="s">
        <v>63</v>
      </c>
      <c r="B30" s="80" t="s">
        <v>158</v>
      </c>
      <c r="C30" s="80">
        <v>1.5499999999999999E-3</v>
      </c>
      <c r="D30" s="80">
        <v>-2.44</v>
      </c>
      <c r="E30" s="80">
        <v>1.4999999999999999E-2</v>
      </c>
      <c r="F30" t="s">
        <v>328</v>
      </c>
    </row>
    <row r="31" spans="1:6" ht="15.75" thickBot="1" x14ac:dyDescent="0.2">
      <c r="A31" s="113" t="s">
        <v>86</v>
      </c>
      <c r="B31" s="80" t="s">
        <v>239</v>
      </c>
      <c r="C31" s="80">
        <v>0.39273010000000003</v>
      </c>
      <c r="D31" s="80">
        <v>12.75</v>
      </c>
      <c r="E31" s="80">
        <v>0</v>
      </c>
      <c r="F31" t="s">
        <v>131</v>
      </c>
    </row>
    <row r="32" spans="1:6" ht="15" x14ac:dyDescent="0.15">
      <c r="A32" s="111" t="s">
        <v>325</v>
      </c>
      <c r="B32" s="116" t="s">
        <v>345</v>
      </c>
    </row>
    <row r="33" spans="1:2" ht="15" x14ac:dyDescent="0.15">
      <c r="A33" s="111" t="s">
        <v>326</v>
      </c>
      <c r="B33" s="115">
        <v>15.97</v>
      </c>
    </row>
    <row r="34" spans="1:2" ht="15.75" thickBot="1" x14ac:dyDescent="0.2">
      <c r="A34" s="111" t="s">
        <v>327</v>
      </c>
      <c r="B34" s="117">
        <v>0</v>
      </c>
    </row>
    <row r="35" spans="1:2" ht="14.25" thickTop="1" x14ac:dyDescent="0.1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F8" sqref="F8:N8"/>
    </sheetView>
  </sheetViews>
  <sheetFormatPr defaultRowHeight="13.5" x14ac:dyDescent="0.15"/>
  <sheetData>
    <row r="1" spans="1:17" ht="15" thickTop="1" thickBot="1" x14ac:dyDescent="0.2">
      <c r="A1" s="86" t="s">
        <v>302</v>
      </c>
      <c r="B1" s="88" t="s">
        <v>13</v>
      </c>
      <c r="C1" s="88"/>
      <c r="D1" s="88"/>
      <c r="E1" s="70"/>
      <c r="F1" s="89" t="s">
        <v>281</v>
      </c>
      <c r="G1" s="89"/>
      <c r="H1" s="89"/>
      <c r="I1" s="70"/>
      <c r="J1" s="89" t="s">
        <v>282</v>
      </c>
      <c r="K1" s="89"/>
      <c r="L1" s="89"/>
      <c r="M1" s="70"/>
      <c r="N1" s="89" t="s">
        <v>283</v>
      </c>
      <c r="O1" s="89"/>
      <c r="P1" s="89"/>
      <c r="Q1" s="70"/>
    </row>
    <row r="2" spans="1:17" ht="14.25" thickBot="1" x14ac:dyDescent="0.2">
      <c r="A2" s="87"/>
      <c r="B2" s="71" t="s">
        <v>20</v>
      </c>
      <c r="C2" s="71" t="s">
        <v>21</v>
      </c>
      <c r="D2" s="71" t="s">
        <v>22</v>
      </c>
      <c r="E2" s="72"/>
      <c r="F2" s="71" t="s">
        <v>20</v>
      </c>
      <c r="G2" s="71" t="s">
        <v>21</v>
      </c>
      <c r="H2" s="71" t="s">
        <v>22</v>
      </c>
      <c r="I2" s="72"/>
      <c r="J2" s="71" t="s">
        <v>20</v>
      </c>
      <c r="K2" s="71" t="s">
        <v>21</v>
      </c>
      <c r="L2" s="71" t="s">
        <v>22</v>
      </c>
      <c r="M2" s="72"/>
      <c r="N2" s="71" t="s">
        <v>20</v>
      </c>
      <c r="O2" s="71" t="s">
        <v>21</v>
      </c>
      <c r="P2" s="71" t="s">
        <v>22</v>
      </c>
      <c r="Q2" s="72"/>
    </row>
    <row r="3" spans="1:17" ht="15" x14ac:dyDescent="0.15">
      <c r="A3" s="73" t="s">
        <v>303</v>
      </c>
      <c r="B3" s="74">
        <v>562.9</v>
      </c>
      <c r="C3" s="74">
        <v>900</v>
      </c>
      <c r="D3" s="74">
        <v>200</v>
      </c>
      <c r="E3" s="69"/>
      <c r="F3" s="74">
        <v>537.9</v>
      </c>
      <c r="G3" s="74">
        <v>900</v>
      </c>
      <c r="H3" s="74">
        <v>200</v>
      </c>
      <c r="I3" s="75" t="s">
        <v>289</v>
      </c>
      <c r="J3" s="74">
        <v>612.20000000000005</v>
      </c>
      <c r="K3" s="74">
        <v>900</v>
      </c>
      <c r="L3" s="74">
        <v>200</v>
      </c>
      <c r="M3" s="75" t="s">
        <v>289</v>
      </c>
      <c r="N3" s="74">
        <v>587.1</v>
      </c>
      <c r="O3" s="74">
        <v>900</v>
      </c>
      <c r="P3" s="74">
        <v>200</v>
      </c>
      <c r="Q3" s="75" t="s">
        <v>289</v>
      </c>
    </row>
    <row r="4" spans="1:17" ht="15" x14ac:dyDescent="0.15">
      <c r="A4" s="73" t="s">
        <v>304</v>
      </c>
      <c r="B4" s="74">
        <v>12</v>
      </c>
      <c r="C4" s="74">
        <v>241.8</v>
      </c>
      <c r="D4" s="74">
        <v>0.1</v>
      </c>
      <c r="E4" s="69"/>
      <c r="F4" s="74">
        <v>4.3</v>
      </c>
      <c r="G4" s="74">
        <v>9.9</v>
      </c>
      <c r="H4" s="74">
        <v>0.1</v>
      </c>
      <c r="I4" s="75" t="s">
        <v>289</v>
      </c>
      <c r="J4" s="74">
        <v>19.899999999999999</v>
      </c>
      <c r="K4" s="74">
        <v>49.9</v>
      </c>
      <c r="L4" s="74">
        <v>10</v>
      </c>
      <c r="M4" s="69"/>
      <c r="N4" s="74">
        <v>73.3</v>
      </c>
      <c r="O4" s="74">
        <v>241.8</v>
      </c>
      <c r="P4" s="74">
        <v>50</v>
      </c>
      <c r="Q4" s="69"/>
    </row>
    <row r="5" spans="1:17" ht="15" x14ac:dyDescent="0.15">
      <c r="A5" s="73" t="s">
        <v>305</v>
      </c>
      <c r="B5" s="74">
        <v>11</v>
      </c>
      <c r="C5" s="74">
        <v>57.1</v>
      </c>
      <c r="D5" s="74">
        <v>0.7</v>
      </c>
      <c r="E5" s="69"/>
      <c r="F5" s="74">
        <v>13.8</v>
      </c>
      <c r="G5" s="74">
        <v>57.1</v>
      </c>
      <c r="H5" s="74">
        <v>0.7</v>
      </c>
      <c r="I5" s="75" t="s">
        <v>289</v>
      </c>
      <c r="J5" s="74">
        <v>6.2</v>
      </c>
      <c r="K5" s="74">
        <v>57.1</v>
      </c>
      <c r="L5" s="74">
        <v>0.7</v>
      </c>
      <c r="M5" s="75" t="s">
        <v>289</v>
      </c>
      <c r="N5" s="74">
        <v>2.7</v>
      </c>
      <c r="O5" s="74">
        <v>14</v>
      </c>
      <c r="P5" s="74">
        <v>0.7</v>
      </c>
      <c r="Q5" s="75" t="s">
        <v>289</v>
      </c>
    </row>
    <row r="6" spans="1:17" ht="15" x14ac:dyDescent="0.15">
      <c r="A6" s="73" t="s">
        <v>306</v>
      </c>
      <c r="B6" s="74">
        <v>10.9</v>
      </c>
      <c r="C6" s="74">
        <v>57.1</v>
      </c>
      <c r="D6" s="74">
        <v>0</v>
      </c>
      <c r="E6" s="69"/>
      <c r="F6" s="74">
        <v>13.7</v>
      </c>
      <c r="G6" s="74">
        <v>57.1</v>
      </c>
      <c r="H6" s="74">
        <v>0</v>
      </c>
      <c r="I6" s="69"/>
      <c r="J6" s="74">
        <v>6.1</v>
      </c>
      <c r="K6" s="74">
        <v>57.1</v>
      </c>
      <c r="L6" s="74">
        <v>0</v>
      </c>
      <c r="M6" s="75" t="s">
        <v>289</v>
      </c>
      <c r="N6" s="74">
        <v>2.6</v>
      </c>
      <c r="O6" s="74">
        <v>14</v>
      </c>
      <c r="P6" s="74">
        <v>0.2</v>
      </c>
      <c r="Q6" s="69"/>
    </row>
    <row r="7" spans="1:17" ht="15" x14ac:dyDescent="0.15">
      <c r="A7" s="73" t="s">
        <v>307</v>
      </c>
      <c r="B7" s="74">
        <v>0.1</v>
      </c>
      <c r="C7" s="74">
        <v>14</v>
      </c>
      <c r="D7" s="74">
        <v>0</v>
      </c>
      <c r="E7" s="69"/>
      <c r="F7" s="74">
        <v>0.1</v>
      </c>
      <c r="G7" s="74">
        <v>14</v>
      </c>
      <c r="H7" s="74">
        <v>0</v>
      </c>
      <c r="I7" s="69"/>
      <c r="J7" s="74">
        <v>0.1</v>
      </c>
      <c r="K7" s="74">
        <v>14</v>
      </c>
      <c r="L7" s="74">
        <v>0</v>
      </c>
      <c r="M7" s="69"/>
      <c r="N7" s="74">
        <v>0.1</v>
      </c>
      <c r="O7" s="74">
        <v>6.3</v>
      </c>
      <c r="P7" s="74">
        <v>0</v>
      </c>
      <c r="Q7" s="69"/>
    </row>
    <row r="8" spans="1:17" ht="15" x14ac:dyDescent="0.15">
      <c r="A8" s="73" t="s">
        <v>308</v>
      </c>
      <c r="B8" s="74">
        <v>159.4</v>
      </c>
      <c r="C8" s="74">
        <v>400</v>
      </c>
      <c r="D8" s="74">
        <v>37.5</v>
      </c>
      <c r="E8" s="69"/>
      <c r="F8" s="74">
        <v>158.6</v>
      </c>
      <c r="G8" s="74">
        <v>400</v>
      </c>
      <c r="H8" s="74">
        <v>37.5</v>
      </c>
      <c r="I8" s="75" t="s">
        <v>289</v>
      </c>
      <c r="J8" s="74">
        <v>164.4</v>
      </c>
      <c r="K8" s="74">
        <v>400</v>
      </c>
      <c r="L8" s="74">
        <v>37.5</v>
      </c>
      <c r="M8" s="75" t="s">
        <v>289</v>
      </c>
      <c r="N8" s="74">
        <v>136</v>
      </c>
      <c r="O8" s="74">
        <v>339.9</v>
      </c>
      <c r="P8" s="74">
        <v>37.5</v>
      </c>
      <c r="Q8" s="75" t="s">
        <v>289</v>
      </c>
    </row>
    <row r="9" spans="1:17" ht="15" x14ac:dyDescent="0.15">
      <c r="A9" s="73" t="s">
        <v>309</v>
      </c>
      <c r="B9" s="74">
        <v>67.400000000000006</v>
      </c>
      <c r="C9" s="74">
        <v>281.8</v>
      </c>
      <c r="D9" s="74">
        <v>0</v>
      </c>
      <c r="E9" s="69"/>
      <c r="F9" s="74">
        <v>64.599999999999994</v>
      </c>
      <c r="G9" s="74">
        <v>281.8</v>
      </c>
      <c r="H9" s="74">
        <v>0</v>
      </c>
      <c r="I9" s="75" t="s">
        <v>289</v>
      </c>
      <c r="J9" s="74">
        <v>73.2</v>
      </c>
      <c r="K9" s="74">
        <v>281.8</v>
      </c>
      <c r="L9" s="74">
        <v>0</v>
      </c>
      <c r="M9" s="69"/>
      <c r="N9" s="74">
        <v>68.7</v>
      </c>
      <c r="O9" s="74">
        <v>230</v>
      </c>
      <c r="P9" s="74">
        <v>0</v>
      </c>
      <c r="Q9" s="69"/>
    </row>
    <row r="10" spans="1:17" ht="15" x14ac:dyDescent="0.15">
      <c r="A10" s="73" t="s">
        <v>310</v>
      </c>
      <c r="B10" s="74">
        <v>104.9</v>
      </c>
      <c r="C10" s="74">
        <v>194.4</v>
      </c>
      <c r="D10" s="74">
        <v>48.9</v>
      </c>
      <c r="E10" s="69"/>
      <c r="F10" s="74">
        <v>108.6</v>
      </c>
      <c r="G10" s="74">
        <v>194.4</v>
      </c>
      <c r="H10" s="74">
        <v>48.9</v>
      </c>
      <c r="I10" s="75" t="s">
        <v>289</v>
      </c>
      <c r="J10" s="74">
        <v>99</v>
      </c>
      <c r="K10" s="74">
        <v>194.4</v>
      </c>
      <c r="L10" s="74">
        <v>48.9</v>
      </c>
      <c r="M10" s="75" t="s">
        <v>289</v>
      </c>
      <c r="N10" s="74">
        <v>90.6</v>
      </c>
      <c r="O10" s="74">
        <v>194.4</v>
      </c>
      <c r="P10" s="74">
        <v>48.9</v>
      </c>
      <c r="Q10" s="75" t="s">
        <v>289</v>
      </c>
    </row>
    <row r="11" spans="1:17" ht="15" x14ac:dyDescent="0.15">
      <c r="A11" s="73" t="s">
        <v>311</v>
      </c>
      <c r="B11" s="74">
        <v>80.599999999999994</v>
      </c>
      <c r="C11" s="74">
        <v>330</v>
      </c>
      <c r="D11" s="74">
        <v>0</v>
      </c>
      <c r="E11" s="69"/>
      <c r="F11" s="74">
        <v>84.3</v>
      </c>
      <c r="G11" s="74">
        <v>330</v>
      </c>
      <c r="H11" s="74">
        <v>0</v>
      </c>
      <c r="I11" s="75" t="s">
        <v>289</v>
      </c>
      <c r="J11" s="74">
        <v>77.400000000000006</v>
      </c>
      <c r="K11" s="74">
        <v>330</v>
      </c>
      <c r="L11" s="74">
        <v>0</v>
      </c>
      <c r="M11" s="75" t="s">
        <v>289</v>
      </c>
      <c r="N11" s="74">
        <v>48.5</v>
      </c>
      <c r="O11" s="74">
        <v>330</v>
      </c>
      <c r="P11" s="74">
        <v>0</v>
      </c>
      <c r="Q11" s="75" t="s">
        <v>289</v>
      </c>
    </row>
    <row r="12" spans="1:17" ht="15" x14ac:dyDescent="0.15">
      <c r="A12" s="73" t="s">
        <v>312</v>
      </c>
      <c r="B12" s="74">
        <v>0.2</v>
      </c>
      <c r="C12" s="74">
        <v>1</v>
      </c>
      <c r="D12" s="74">
        <v>0</v>
      </c>
      <c r="E12" s="69"/>
      <c r="F12" s="74">
        <v>0.1</v>
      </c>
      <c r="G12" s="74">
        <v>1</v>
      </c>
      <c r="H12" s="74">
        <v>0</v>
      </c>
      <c r="I12" s="75" t="s">
        <v>289</v>
      </c>
      <c r="J12" s="74">
        <v>0.3</v>
      </c>
      <c r="K12" s="74">
        <v>1</v>
      </c>
      <c r="L12" s="74">
        <v>0</v>
      </c>
      <c r="M12" s="69"/>
      <c r="N12" s="74">
        <v>0.3</v>
      </c>
      <c r="O12" s="74">
        <v>1</v>
      </c>
      <c r="P12" s="74">
        <v>0</v>
      </c>
      <c r="Q12" s="75" t="s">
        <v>289</v>
      </c>
    </row>
    <row r="13" spans="1:17" ht="15" x14ac:dyDescent="0.15">
      <c r="A13" s="73" t="s">
        <v>313</v>
      </c>
      <c r="B13" s="74">
        <v>3.7</v>
      </c>
      <c r="C13" s="74">
        <v>90</v>
      </c>
      <c r="D13" s="74">
        <v>0</v>
      </c>
      <c r="E13" s="69"/>
      <c r="F13" s="74">
        <v>2.1</v>
      </c>
      <c r="G13" s="74">
        <v>69</v>
      </c>
      <c r="H13" s="74">
        <v>0</v>
      </c>
      <c r="I13" s="75" t="s">
        <v>289</v>
      </c>
      <c r="J13" s="74">
        <v>5.5</v>
      </c>
      <c r="K13" s="74">
        <v>45</v>
      </c>
      <c r="L13" s="74">
        <v>0</v>
      </c>
      <c r="M13" s="75" t="s">
        <v>289</v>
      </c>
      <c r="N13" s="74">
        <v>14.4</v>
      </c>
      <c r="O13" s="74">
        <v>90</v>
      </c>
      <c r="P13" s="74">
        <v>3.1</v>
      </c>
      <c r="Q13" s="75" t="s">
        <v>289</v>
      </c>
    </row>
    <row r="14" spans="1:17" ht="15" x14ac:dyDescent="0.15">
      <c r="A14" s="73" t="s">
        <v>314</v>
      </c>
      <c r="B14" s="74">
        <v>0.7</v>
      </c>
      <c r="C14" s="74">
        <v>2</v>
      </c>
      <c r="D14" s="74">
        <v>0</v>
      </c>
      <c r="E14" s="69"/>
      <c r="F14" s="74">
        <v>0.7</v>
      </c>
      <c r="G14" s="74">
        <v>2</v>
      </c>
      <c r="H14" s="74">
        <v>0</v>
      </c>
      <c r="I14" s="69"/>
      <c r="J14" s="74">
        <v>0.8</v>
      </c>
      <c r="K14" s="74">
        <v>2</v>
      </c>
      <c r="L14" s="74">
        <v>0</v>
      </c>
      <c r="M14" s="69"/>
      <c r="N14" s="74">
        <v>0.7</v>
      </c>
      <c r="O14" s="74">
        <v>2</v>
      </c>
      <c r="P14" s="74">
        <v>0</v>
      </c>
      <c r="Q14" s="69"/>
    </row>
    <row r="15" spans="1:17" ht="15" x14ac:dyDescent="0.15">
      <c r="A15" s="73" t="s">
        <v>315</v>
      </c>
      <c r="B15" s="74">
        <v>0.6</v>
      </c>
      <c r="C15" s="76">
        <v>1</v>
      </c>
      <c r="D15" s="76">
        <v>0</v>
      </c>
      <c r="E15" s="69"/>
      <c r="F15" s="74">
        <v>0.6</v>
      </c>
      <c r="G15" s="76">
        <v>1</v>
      </c>
      <c r="H15" s="76">
        <v>0</v>
      </c>
      <c r="I15" s="75" t="s">
        <v>289</v>
      </c>
      <c r="J15" s="74">
        <v>0.4</v>
      </c>
      <c r="K15" s="76">
        <v>1</v>
      </c>
      <c r="L15" s="76">
        <v>0</v>
      </c>
      <c r="M15" s="75" t="s">
        <v>289</v>
      </c>
      <c r="N15" s="74">
        <v>0.2</v>
      </c>
      <c r="O15" s="74">
        <v>0.9</v>
      </c>
      <c r="P15" s="74">
        <v>0</v>
      </c>
      <c r="Q15" s="75" t="s">
        <v>289</v>
      </c>
    </row>
    <row r="16" spans="1:17" ht="15" x14ac:dyDescent="0.15">
      <c r="A16" s="73" t="s">
        <v>316</v>
      </c>
      <c r="B16" s="74">
        <v>0.6</v>
      </c>
      <c r="C16" s="76">
        <v>1</v>
      </c>
      <c r="D16" s="76">
        <v>0</v>
      </c>
      <c r="E16" s="69"/>
      <c r="F16" s="74">
        <v>0.6</v>
      </c>
      <c r="G16" s="76">
        <v>1</v>
      </c>
      <c r="H16" s="76">
        <v>0</v>
      </c>
      <c r="I16" s="69"/>
      <c r="J16" s="74">
        <v>0.6</v>
      </c>
      <c r="K16" s="76">
        <v>1</v>
      </c>
      <c r="L16" s="76">
        <v>0</v>
      </c>
      <c r="M16" s="75" t="s">
        <v>289</v>
      </c>
      <c r="N16" s="74">
        <v>0.5</v>
      </c>
      <c r="O16" s="76">
        <v>1</v>
      </c>
      <c r="P16" s="76">
        <v>0</v>
      </c>
      <c r="Q16" s="69"/>
    </row>
    <row r="17" spans="1:17" ht="15" x14ac:dyDescent="0.15">
      <c r="A17" s="73" t="s">
        <v>317</v>
      </c>
      <c r="B17" s="74">
        <v>52.4</v>
      </c>
      <c r="C17" s="74">
        <v>74</v>
      </c>
      <c r="D17" s="74">
        <v>30</v>
      </c>
      <c r="E17" s="69"/>
      <c r="F17" s="74">
        <v>53.2</v>
      </c>
      <c r="G17" s="74">
        <v>74</v>
      </c>
      <c r="H17" s="74">
        <v>30</v>
      </c>
      <c r="I17" s="75" t="s">
        <v>289</v>
      </c>
      <c r="J17" s="74">
        <v>51.3</v>
      </c>
      <c r="K17" s="74">
        <v>74</v>
      </c>
      <c r="L17" s="74">
        <v>30</v>
      </c>
      <c r="M17" s="75" t="s">
        <v>289</v>
      </c>
      <c r="N17" s="74">
        <v>49.1</v>
      </c>
      <c r="O17" s="74">
        <v>69</v>
      </c>
      <c r="P17" s="74">
        <v>30</v>
      </c>
      <c r="Q17" s="75" t="s">
        <v>289</v>
      </c>
    </row>
    <row r="18" spans="1:17" ht="15" x14ac:dyDescent="0.15">
      <c r="A18" s="73" t="s">
        <v>318</v>
      </c>
      <c r="B18" s="74">
        <v>7.2</v>
      </c>
      <c r="C18" s="74">
        <v>16</v>
      </c>
      <c r="D18" s="74">
        <v>0</v>
      </c>
      <c r="E18" s="69"/>
      <c r="F18" s="74">
        <v>7.1</v>
      </c>
      <c r="G18" s="74">
        <v>15</v>
      </c>
      <c r="H18" s="74">
        <v>0</v>
      </c>
      <c r="I18" s="75" t="s">
        <v>289</v>
      </c>
      <c r="J18" s="74">
        <v>7.2</v>
      </c>
      <c r="K18" s="74">
        <v>15</v>
      </c>
      <c r="L18" s="74">
        <v>0</v>
      </c>
      <c r="M18" s="69"/>
      <c r="N18" s="74">
        <v>7.2</v>
      </c>
      <c r="O18" s="74">
        <v>16</v>
      </c>
      <c r="P18" s="74">
        <v>2</v>
      </c>
      <c r="Q18" s="69"/>
    </row>
    <row r="19" spans="1:17" ht="15" x14ac:dyDescent="0.15">
      <c r="A19" s="73" t="s">
        <v>319</v>
      </c>
      <c r="B19" s="74">
        <v>0.1</v>
      </c>
      <c r="C19" s="76">
        <v>1</v>
      </c>
      <c r="D19" s="76">
        <v>0</v>
      </c>
      <c r="E19" s="69"/>
      <c r="F19" s="74">
        <v>0.1</v>
      </c>
      <c r="G19" s="76">
        <v>1</v>
      </c>
      <c r="H19" s="76">
        <v>0</v>
      </c>
      <c r="I19" s="75" t="s">
        <v>289</v>
      </c>
      <c r="J19" s="74">
        <v>0.1</v>
      </c>
      <c r="K19" s="76">
        <v>1</v>
      </c>
      <c r="L19" s="76">
        <v>0</v>
      </c>
      <c r="M19" s="69"/>
      <c r="N19" s="74">
        <v>0.1</v>
      </c>
      <c r="O19" s="76">
        <v>1</v>
      </c>
      <c r="P19" s="76">
        <v>0</v>
      </c>
      <c r="Q19" s="69"/>
    </row>
    <row r="20" spans="1:17" ht="15" x14ac:dyDescent="0.15">
      <c r="A20" s="73" t="s">
        <v>320</v>
      </c>
      <c r="B20" s="74">
        <v>4.3</v>
      </c>
      <c r="C20" s="76">
        <v>5</v>
      </c>
      <c r="D20" s="76">
        <v>1</v>
      </c>
      <c r="E20" s="69"/>
      <c r="F20" s="74">
        <v>4.2</v>
      </c>
      <c r="G20" s="76">
        <v>5</v>
      </c>
      <c r="H20" s="76">
        <v>1</v>
      </c>
      <c r="I20" s="75" t="s">
        <v>289</v>
      </c>
      <c r="J20" s="74">
        <v>4.4000000000000004</v>
      </c>
      <c r="K20" s="76">
        <v>5</v>
      </c>
      <c r="L20" s="76">
        <v>1</v>
      </c>
      <c r="M20" s="69"/>
      <c r="N20" s="74">
        <v>4.3</v>
      </c>
      <c r="O20" s="76">
        <v>5</v>
      </c>
      <c r="P20" s="76">
        <v>1</v>
      </c>
      <c r="Q20" s="75" t="s">
        <v>289</v>
      </c>
    </row>
    <row r="21" spans="1:17" ht="15" x14ac:dyDescent="0.15">
      <c r="A21" s="73" t="s">
        <v>321</v>
      </c>
      <c r="B21" s="74">
        <v>0.2</v>
      </c>
      <c r="C21" s="76">
        <v>1</v>
      </c>
      <c r="D21" s="76">
        <v>0</v>
      </c>
      <c r="E21" s="77"/>
      <c r="F21" s="74">
        <v>0.2</v>
      </c>
      <c r="G21" s="76">
        <v>1</v>
      </c>
      <c r="H21" s="76">
        <v>0</v>
      </c>
      <c r="I21" s="75" t="s">
        <v>289</v>
      </c>
      <c r="J21" s="74">
        <v>0.1</v>
      </c>
      <c r="K21" s="76">
        <v>1</v>
      </c>
      <c r="L21" s="76">
        <v>0</v>
      </c>
      <c r="M21" s="77"/>
      <c r="N21" s="74">
        <v>0.2</v>
      </c>
      <c r="O21" s="76">
        <v>1</v>
      </c>
      <c r="P21" s="76">
        <v>0</v>
      </c>
      <c r="Q21" s="77"/>
    </row>
    <row r="22" spans="1:17" ht="15.75" thickBot="1" x14ac:dyDescent="0.2">
      <c r="A22" s="78" t="s">
        <v>322</v>
      </c>
      <c r="B22" s="85">
        <v>17859</v>
      </c>
      <c r="C22" s="85"/>
      <c r="D22" s="85"/>
      <c r="E22" s="79"/>
      <c r="F22" s="85">
        <v>11597</v>
      </c>
      <c r="G22" s="85"/>
      <c r="H22" s="85"/>
      <c r="I22" s="79"/>
      <c r="J22" s="85">
        <v>5497</v>
      </c>
      <c r="K22" s="85"/>
      <c r="L22" s="85"/>
      <c r="M22" s="79"/>
      <c r="N22" s="85">
        <v>765</v>
      </c>
      <c r="O22" s="85"/>
      <c r="P22" s="85"/>
      <c r="Q22" s="79"/>
    </row>
    <row r="23" spans="1:17" ht="14.25" thickTop="1" x14ac:dyDescent="0.15"/>
  </sheetData>
  <mergeCells count="9">
    <mergeCell ref="B22:D22"/>
    <mergeCell ref="F22:H22"/>
    <mergeCell ref="J22:L22"/>
    <mergeCell ref="N22:P22"/>
    <mergeCell ref="A1:A2"/>
    <mergeCell ref="B1:D1"/>
    <mergeCell ref="F1:H1"/>
    <mergeCell ref="J1:L1"/>
    <mergeCell ref="N1:P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opLeftCell="A10" workbookViewId="0">
      <selection activeCell="A13" sqref="A13:XFD13"/>
    </sheetView>
  </sheetViews>
  <sheetFormatPr defaultRowHeight="13.5" x14ac:dyDescent="0.15"/>
  <cols>
    <col min="1" max="1" width="19.875" bestFit="1" customWidth="1"/>
    <col min="2" max="4" width="7.875" bestFit="1" customWidth="1"/>
    <col min="5" max="5" width="2.125" customWidth="1"/>
    <col min="6" max="8" width="7.875" bestFit="1" customWidth="1"/>
    <col min="9" max="9" width="4.125" bestFit="1" customWidth="1"/>
    <col min="10" max="12" width="7.875" bestFit="1" customWidth="1"/>
    <col min="13" max="13" width="4.125" bestFit="1" customWidth="1"/>
    <col min="14" max="16" width="7.875" bestFit="1" customWidth="1"/>
    <col min="17" max="17" width="4.125" bestFit="1" customWidth="1"/>
  </cols>
  <sheetData>
    <row r="1" spans="1:17" ht="15" x14ac:dyDescent="0.15">
      <c r="A1" s="1"/>
      <c r="B1" s="1"/>
      <c r="C1" s="1"/>
      <c r="D1" s="1"/>
      <c r="E1" s="84" t="s">
        <v>119</v>
      </c>
      <c r="F1" s="81"/>
      <c r="G1" s="81"/>
      <c r="H1" s="81"/>
      <c r="I1" s="81"/>
      <c r="J1" s="81"/>
      <c r="K1" s="81"/>
      <c r="L1" s="1"/>
      <c r="M1" s="1"/>
      <c r="N1" s="1"/>
      <c r="O1" s="1"/>
      <c r="P1" s="1"/>
      <c r="Q1" s="1"/>
    </row>
    <row r="2" spans="1:17" ht="15" x14ac:dyDescent="0.15">
      <c r="A2" s="90" t="s">
        <v>30</v>
      </c>
      <c r="B2" s="25" t="s">
        <v>13</v>
      </c>
      <c r="C2" s="25"/>
      <c r="D2" s="25"/>
      <c r="E2" s="25"/>
      <c r="F2" s="25">
        <v>1</v>
      </c>
      <c r="G2" s="25"/>
      <c r="H2" s="25"/>
      <c r="I2" s="25"/>
      <c r="J2" s="25">
        <v>2</v>
      </c>
      <c r="K2" s="25"/>
      <c r="L2" s="25"/>
      <c r="M2" s="25"/>
      <c r="N2" s="25">
        <v>3</v>
      </c>
      <c r="O2" s="25"/>
      <c r="P2" s="25"/>
      <c r="Q2" s="25"/>
    </row>
    <row r="3" spans="1:17" ht="15" x14ac:dyDescent="0.15">
      <c r="A3" s="91"/>
      <c r="B3" s="26" t="s">
        <v>20</v>
      </c>
      <c r="C3" s="26" t="s">
        <v>21</v>
      </c>
      <c r="D3" s="26" t="s">
        <v>22</v>
      </c>
      <c r="E3" s="26"/>
      <c r="F3" s="26" t="s">
        <v>20</v>
      </c>
      <c r="G3" s="26" t="s">
        <v>21</v>
      </c>
      <c r="H3" s="26" t="s">
        <v>22</v>
      </c>
      <c r="I3" s="26"/>
      <c r="J3" s="26" t="s">
        <v>20</v>
      </c>
      <c r="K3" s="26" t="s">
        <v>21</v>
      </c>
      <c r="L3" s="26" t="s">
        <v>22</v>
      </c>
      <c r="M3" s="26"/>
      <c r="N3" s="26" t="s">
        <v>20</v>
      </c>
      <c r="O3" s="26" t="s">
        <v>21</v>
      </c>
      <c r="P3" s="26" t="s">
        <v>22</v>
      </c>
      <c r="Q3" s="26"/>
    </row>
    <row r="4" spans="1:17" ht="15" x14ac:dyDescent="0.15">
      <c r="A4" s="27" t="s">
        <v>137</v>
      </c>
      <c r="B4" s="28">
        <v>562.90049999999997</v>
      </c>
      <c r="C4" s="28">
        <v>900</v>
      </c>
      <c r="D4" s="28">
        <v>200</v>
      </c>
      <c r="E4" s="28"/>
      <c r="F4" s="28">
        <v>537.94820000000004</v>
      </c>
      <c r="G4" s="28">
        <v>900</v>
      </c>
      <c r="H4" s="28">
        <v>200</v>
      </c>
      <c r="I4" s="25" t="s">
        <v>131</v>
      </c>
      <c r="J4" s="28">
        <v>612.16920000000005</v>
      </c>
      <c r="K4" s="28">
        <v>900</v>
      </c>
      <c r="L4" s="28">
        <v>200</v>
      </c>
      <c r="M4" s="28" t="s">
        <v>131</v>
      </c>
      <c r="N4" s="28">
        <v>587.1386</v>
      </c>
      <c r="O4" s="28">
        <v>900</v>
      </c>
      <c r="P4" s="28">
        <v>200</v>
      </c>
      <c r="Q4" s="28" t="s">
        <v>131</v>
      </c>
    </row>
    <row r="5" spans="1:17" ht="15" x14ac:dyDescent="0.15">
      <c r="A5" s="27" t="s">
        <v>138</v>
      </c>
      <c r="B5" s="28">
        <v>12.04823</v>
      </c>
      <c r="C5" s="28">
        <v>241.8</v>
      </c>
      <c r="D5" s="28">
        <v>0.1</v>
      </c>
      <c r="E5" s="28"/>
      <c r="F5" s="28">
        <v>4.2919289999999997</v>
      </c>
      <c r="G5" s="28">
        <v>9.9</v>
      </c>
      <c r="H5" s="28">
        <v>0.1</v>
      </c>
      <c r="I5" s="28" t="s">
        <v>131</v>
      </c>
      <c r="J5" s="28">
        <v>19.88083</v>
      </c>
      <c r="K5" s="28">
        <v>49.9</v>
      </c>
      <c r="L5" s="28">
        <v>10</v>
      </c>
      <c r="M5" s="29"/>
      <c r="N5" s="28">
        <v>73.347710000000006</v>
      </c>
      <c r="O5" s="28">
        <v>241.8</v>
      </c>
      <c r="P5" s="28">
        <v>50</v>
      </c>
      <c r="Q5" s="29"/>
    </row>
    <row r="6" spans="1:17" ht="15" x14ac:dyDescent="0.15">
      <c r="A6" s="28" t="s">
        <v>139</v>
      </c>
      <c r="B6" s="28">
        <v>10.99042</v>
      </c>
      <c r="C6" s="28">
        <v>57.142859999999999</v>
      </c>
      <c r="D6" s="28">
        <v>0.65</v>
      </c>
      <c r="E6" s="28"/>
      <c r="F6" s="28">
        <v>13.78706</v>
      </c>
      <c r="G6" s="28">
        <v>57.142859999999999</v>
      </c>
      <c r="H6" s="28">
        <v>0.65</v>
      </c>
      <c r="I6" s="28" t="s">
        <v>131</v>
      </c>
      <c r="J6" s="28">
        <v>6.2394420000000004</v>
      </c>
      <c r="K6" s="28">
        <v>57.142859999999999</v>
      </c>
      <c r="L6" s="28">
        <v>0.65</v>
      </c>
      <c r="M6" s="28" t="s">
        <v>131</v>
      </c>
      <c r="N6" s="28">
        <v>2.7335250000000002</v>
      </c>
      <c r="O6" s="28">
        <v>14</v>
      </c>
      <c r="P6" s="28">
        <v>0.65</v>
      </c>
      <c r="Q6" s="28" t="s">
        <v>131</v>
      </c>
    </row>
    <row r="7" spans="1:17" ht="15" x14ac:dyDescent="0.15">
      <c r="A7" s="28" t="s">
        <v>140</v>
      </c>
      <c r="B7" s="28">
        <v>10.873089999999999</v>
      </c>
      <c r="C7" s="28">
        <v>57.143859999999997</v>
      </c>
      <c r="D7" s="28">
        <v>1E-3</v>
      </c>
      <c r="E7" s="28"/>
      <c r="F7" s="28">
        <v>13.662570000000001</v>
      </c>
      <c r="G7" s="28">
        <v>57.143859999999997</v>
      </c>
      <c r="H7" s="28">
        <v>1E-3</v>
      </c>
      <c r="I7" s="28"/>
      <c r="J7" s="28">
        <v>6.134029</v>
      </c>
      <c r="K7" s="28">
        <v>57.143859999999997</v>
      </c>
      <c r="L7" s="28">
        <v>1E-3</v>
      </c>
      <c r="M7" s="28" t="s">
        <v>131</v>
      </c>
      <c r="N7" s="28">
        <v>2.638995</v>
      </c>
      <c r="O7" s="28">
        <v>14.000999999999999</v>
      </c>
      <c r="P7" s="28">
        <v>0.23743510000000001</v>
      </c>
      <c r="Q7" s="28"/>
    </row>
    <row r="8" spans="1:17" ht="15" x14ac:dyDescent="0.15">
      <c r="A8" s="28" t="s">
        <v>141</v>
      </c>
      <c r="B8" s="28">
        <v>0.119336</v>
      </c>
      <c r="C8" s="28">
        <v>14.000999999999999</v>
      </c>
      <c r="D8" s="28">
        <v>1E-3</v>
      </c>
      <c r="E8" s="28"/>
      <c r="F8" s="28">
        <v>0.12649160000000001</v>
      </c>
      <c r="G8" s="28">
        <v>14.000999999999999</v>
      </c>
      <c r="H8" s="28">
        <v>1E-3</v>
      </c>
      <c r="I8" s="28"/>
      <c r="J8" s="28">
        <v>0.1074138</v>
      </c>
      <c r="K8" s="28">
        <v>14.000999999999999</v>
      </c>
      <c r="L8" s="28">
        <v>1E-3</v>
      </c>
      <c r="M8" s="28"/>
      <c r="N8" s="28">
        <v>9.6530299999999999E-2</v>
      </c>
      <c r="O8" s="28">
        <v>6.2510000000000003</v>
      </c>
      <c r="P8" s="28">
        <v>1E-3</v>
      </c>
      <c r="Q8" s="28"/>
    </row>
    <row r="9" spans="1:17" ht="15" x14ac:dyDescent="0.15">
      <c r="A9" s="28" t="s">
        <v>142</v>
      </c>
      <c r="B9" s="28">
        <v>159.3768</v>
      </c>
      <c r="C9" s="28">
        <v>400.00099999999998</v>
      </c>
      <c r="D9" s="28">
        <v>37.500999999999998</v>
      </c>
      <c r="E9" s="28"/>
      <c r="F9" s="28">
        <v>158.55260000000001</v>
      </c>
      <c r="G9" s="28">
        <v>400.00099999999998</v>
      </c>
      <c r="H9" s="28">
        <v>37.500999999999998</v>
      </c>
      <c r="I9" s="28" t="s">
        <v>131</v>
      </c>
      <c r="J9" s="28">
        <v>164.36850000000001</v>
      </c>
      <c r="K9" s="28">
        <v>400.00099999999998</v>
      </c>
      <c r="L9" s="28">
        <v>37.500999999999998</v>
      </c>
      <c r="M9" s="28" t="s">
        <v>131</v>
      </c>
      <c r="N9" s="28">
        <v>136.00399999999999</v>
      </c>
      <c r="O9" s="28">
        <v>339.87439999999998</v>
      </c>
      <c r="P9" s="28">
        <v>37.500999999999998</v>
      </c>
      <c r="Q9" s="28" t="s">
        <v>131</v>
      </c>
    </row>
    <row r="10" spans="1:17" ht="15" x14ac:dyDescent="0.15">
      <c r="A10" s="28" t="s">
        <v>143</v>
      </c>
      <c r="B10" s="28">
        <v>67.428479999999993</v>
      </c>
      <c r="C10" s="28">
        <v>281.81920000000002</v>
      </c>
      <c r="D10" s="28">
        <v>1E-3</v>
      </c>
      <c r="E10" s="28"/>
      <c r="F10" s="28">
        <v>64.610150000000004</v>
      </c>
      <c r="G10" s="28">
        <v>281.81920000000002</v>
      </c>
      <c r="H10" s="28">
        <v>1E-3</v>
      </c>
      <c r="I10" s="28" t="s">
        <v>131</v>
      </c>
      <c r="J10" s="28">
        <v>73.199150000000003</v>
      </c>
      <c r="K10" s="28">
        <v>281.81920000000002</v>
      </c>
      <c r="L10" s="28">
        <v>1E-3</v>
      </c>
      <c r="M10" s="28"/>
      <c r="N10" s="28">
        <v>68.687129999999996</v>
      </c>
      <c r="O10" s="28">
        <v>230.001</v>
      </c>
      <c r="P10" s="28">
        <v>1E-3</v>
      </c>
      <c r="Q10" s="28"/>
    </row>
    <row r="11" spans="1:17" ht="15" x14ac:dyDescent="0.15">
      <c r="A11" s="28" t="s">
        <v>144</v>
      </c>
      <c r="B11" s="28">
        <v>104.9037</v>
      </c>
      <c r="C11" s="28">
        <v>194.40100000000001</v>
      </c>
      <c r="D11" s="28">
        <v>48.889890000000001</v>
      </c>
      <c r="E11" s="28"/>
      <c r="F11" s="28">
        <v>108.6352</v>
      </c>
      <c r="G11" s="28">
        <v>194.40100000000001</v>
      </c>
      <c r="H11" s="28">
        <v>48.889890000000001</v>
      </c>
      <c r="I11" s="28" t="s">
        <v>131</v>
      </c>
      <c r="J11" s="28">
        <v>99.025099999999995</v>
      </c>
      <c r="K11" s="28">
        <v>194.40100000000001</v>
      </c>
      <c r="L11" s="28">
        <v>48.889890000000001</v>
      </c>
      <c r="M11" s="28" t="s">
        <v>131</v>
      </c>
      <c r="N11" s="28">
        <v>90.576949999999997</v>
      </c>
      <c r="O11" s="28">
        <v>194.40100000000001</v>
      </c>
      <c r="P11" s="28">
        <v>48.889890000000001</v>
      </c>
      <c r="Q11" s="28" t="s">
        <v>131</v>
      </c>
    </row>
    <row r="12" spans="1:17" ht="15" x14ac:dyDescent="0.15">
      <c r="A12" s="27" t="s">
        <v>145</v>
      </c>
      <c r="B12" s="28">
        <v>80.602019999999996</v>
      </c>
      <c r="C12" s="28">
        <v>330.00099999999998</v>
      </c>
      <c r="D12" s="28">
        <v>1E-3</v>
      </c>
      <c r="E12" s="28"/>
      <c r="F12" s="28">
        <v>84.253579999999999</v>
      </c>
      <c r="G12" s="28">
        <v>330.00099999999998</v>
      </c>
      <c r="H12" s="28">
        <v>1E-3</v>
      </c>
      <c r="I12" s="28" t="s">
        <v>131</v>
      </c>
      <c r="J12" s="28">
        <v>77.359480000000005</v>
      </c>
      <c r="K12" s="28">
        <v>330.00099999999998</v>
      </c>
      <c r="L12" s="28">
        <v>1E-3</v>
      </c>
      <c r="M12" s="28" t="s">
        <v>131</v>
      </c>
      <c r="N12" s="28">
        <v>48.54589</v>
      </c>
      <c r="O12" s="28">
        <v>330.00099999999998</v>
      </c>
      <c r="P12" s="28">
        <v>1E-3</v>
      </c>
      <c r="Q12" s="28" t="s">
        <v>131</v>
      </c>
    </row>
    <row r="13" spans="1:17" ht="15" x14ac:dyDescent="0.15">
      <c r="A13" s="27" t="s">
        <v>146</v>
      </c>
      <c r="B13" s="28">
        <v>0.18399689999999999</v>
      </c>
      <c r="C13" s="28">
        <v>1</v>
      </c>
      <c r="D13" s="28">
        <v>0</v>
      </c>
      <c r="E13" s="28"/>
      <c r="F13" s="28">
        <v>0.12606709999999999</v>
      </c>
      <c r="G13" s="28">
        <v>1</v>
      </c>
      <c r="H13" s="28">
        <v>0</v>
      </c>
      <c r="I13" s="28" t="s">
        <v>131</v>
      </c>
      <c r="J13" s="28">
        <v>0.28924870000000003</v>
      </c>
      <c r="K13" s="28">
        <v>1</v>
      </c>
      <c r="L13" s="28">
        <v>0</v>
      </c>
      <c r="M13" s="28"/>
      <c r="N13" s="28">
        <v>0.3058824</v>
      </c>
      <c r="O13" s="28">
        <v>1</v>
      </c>
      <c r="P13" s="28">
        <v>0</v>
      </c>
      <c r="Q13" s="28" t="s">
        <v>131</v>
      </c>
    </row>
    <row r="14" spans="1:17" ht="15" x14ac:dyDescent="0.15">
      <c r="A14" s="28" t="s">
        <v>147</v>
      </c>
      <c r="B14" s="28">
        <v>3.677559</v>
      </c>
      <c r="C14" s="28">
        <v>90</v>
      </c>
      <c r="D14" s="28">
        <v>0</v>
      </c>
      <c r="E14" s="28"/>
      <c r="F14" s="28">
        <v>2.092905</v>
      </c>
      <c r="G14" s="28">
        <v>69</v>
      </c>
      <c r="H14" s="28">
        <v>0</v>
      </c>
      <c r="I14" s="28" t="s">
        <v>131</v>
      </c>
      <c r="J14" s="28">
        <v>5.5308760000000001</v>
      </c>
      <c r="K14" s="28">
        <v>45</v>
      </c>
      <c r="L14" s="28">
        <v>0</v>
      </c>
      <c r="M14" s="28" t="s">
        <v>131</v>
      </c>
      <c r="N14" s="28">
        <v>14.382860000000001</v>
      </c>
      <c r="O14" s="28">
        <v>90</v>
      </c>
      <c r="P14" s="28">
        <v>3.0833330000000001</v>
      </c>
      <c r="Q14" s="28" t="s">
        <v>131</v>
      </c>
    </row>
    <row r="15" spans="1:17" ht="15" x14ac:dyDescent="0.15">
      <c r="A15" s="27" t="s">
        <v>148</v>
      </c>
      <c r="B15" s="28">
        <v>0.74395610000000001</v>
      </c>
      <c r="C15" s="28">
        <v>2</v>
      </c>
      <c r="D15" s="28">
        <v>0</v>
      </c>
      <c r="E15" s="28"/>
      <c r="F15" s="28">
        <v>0.73873040000000001</v>
      </c>
      <c r="G15" s="28">
        <v>2</v>
      </c>
      <c r="H15" s="28">
        <v>0</v>
      </c>
      <c r="I15" s="28"/>
      <c r="J15" s="28">
        <v>0.75504349999999998</v>
      </c>
      <c r="K15" s="28">
        <v>2</v>
      </c>
      <c r="L15" s="28">
        <v>0</v>
      </c>
      <c r="M15" s="28"/>
      <c r="N15" s="28">
        <v>0.74350609999999995</v>
      </c>
      <c r="O15" s="28">
        <v>2</v>
      </c>
      <c r="P15" s="28">
        <v>0</v>
      </c>
      <c r="Q15" s="28"/>
    </row>
    <row r="16" spans="1:17" ht="15" x14ac:dyDescent="0.15">
      <c r="A16" s="27" t="s">
        <v>149</v>
      </c>
      <c r="B16" s="28">
        <v>0.55694589999999999</v>
      </c>
      <c r="C16" s="28">
        <v>1</v>
      </c>
      <c r="D16" s="28">
        <v>0</v>
      </c>
      <c r="E16" s="28"/>
      <c r="F16" s="28">
        <v>0.64982169999999995</v>
      </c>
      <c r="G16" s="28">
        <v>1</v>
      </c>
      <c r="H16" s="28">
        <v>0</v>
      </c>
      <c r="I16" s="28" t="s">
        <v>131</v>
      </c>
      <c r="J16" s="28">
        <v>0.41356270000000001</v>
      </c>
      <c r="K16" s="28">
        <v>0.99431840000000005</v>
      </c>
      <c r="L16" s="28">
        <v>0</v>
      </c>
      <c r="M16" s="28" t="s">
        <v>131</v>
      </c>
      <c r="N16" s="28">
        <v>0.1792936</v>
      </c>
      <c r="O16" s="28">
        <v>0.94969190000000003</v>
      </c>
      <c r="P16" s="28">
        <v>0</v>
      </c>
      <c r="Q16" s="28" t="s">
        <v>131</v>
      </c>
    </row>
    <row r="17" spans="1:17" ht="15" x14ac:dyDescent="0.15">
      <c r="A17" s="27" t="s">
        <v>150</v>
      </c>
      <c r="B17" s="28">
        <v>0.57433230000000002</v>
      </c>
      <c r="C17" s="28">
        <v>1</v>
      </c>
      <c r="D17" s="28">
        <v>0</v>
      </c>
      <c r="E17" s="28"/>
      <c r="F17" s="28">
        <v>0.57109600000000005</v>
      </c>
      <c r="G17" s="28">
        <v>1</v>
      </c>
      <c r="H17" s="28">
        <v>0</v>
      </c>
      <c r="I17" s="28"/>
      <c r="J17" s="28">
        <v>0.58832090000000004</v>
      </c>
      <c r="K17" s="28">
        <v>1</v>
      </c>
      <c r="L17" s="28">
        <v>0</v>
      </c>
      <c r="M17" s="28" t="s">
        <v>131</v>
      </c>
      <c r="N17" s="28">
        <v>0.5228758</v>
      </c>
      <c r="O17" s="28">
        <v>1</v>
      </c>
      <c r="P17" s="28">
        <v>0</v>
      </c>
      <c r="Q17" s="28"/>
    </row>
    <row r="18" spans="1:17" ht="15" x14ac:dyDescent="0.15">
      <c r="A18" s="27" t="s">
        <v>151</v>
      </c>
      <c r="B18" s="28">
        <v>52.440469999999998</v>
      </c>
      <c r="C18" s="28">
        <v>74</v>
      </c>
      <c r="D18" s="28">
        <v>30</v>
      </c>
      <c r="E18" s="28"/>
      <c r="F18" s="28">
        <v>53.200060000000001</v>
      </c>
      <c r="G18" s="28">
        <v>74</v>
      </c>
      <c r="H18" s="28">
        <v>30</v>
      </c>
      <c r="I18" s="28" t="s">
        <v>131</v>
      </c>
      <c r="J18" s="28">
        <v>51.305340000000001</v>
      </c>
      <c r="K18" s="28">
        <v>74</v>
      </c>
      <c r="L18" s="28">
        <v>30</v>
      </c>
      <c r="M18" s="28" t="s">
        <v>131</v>
      </c>
      <c r="N18" s="28">
        <v>49.082030000000003</v>
      </c>
      <c r="O18" s="28">
        <v>69</v>
      </c>
      <c r="P18" s="28">
        <v>30</v>
      </c>
      <c r="Q18" s="28" t="s">
        <v>131</v>
      </c>
    </row>
    <row r="19" spans="1:17" ht="15" x14ac:dyDescent="0.15">
      <c r="A19" s="27" t="s">
        <v>152</v>
      </c>
      <c r="B19" s="28">
        <v>7.1577520000000003</v>
      </c>
      <c r="C19" s="28">
        <v>16</v>
      </c>
      <c r="D19" s="28">
        <v>0</v>
      </c>
      <c r="E19" s="28"/>
      <c r="F19" s="28">
        <v>7.123024</v>
      </c>
      <c r="G19" s="28">
        <v>15</v>
      </c>
      <c r="H19" s="28">
        <v>0</v>
      </c>
      <c r="I19" s="28" t="s">
        <v>131</v>
      </c>
      <c r="J19" s="28">
        <v>7.2234740000000004</v>
      </c>
      <c r="K19" s="28">
        <v>15</v>
      </c>
      <c r="L19" s="28">
        <v>0</v>
      </c>
      <c r="M19" s="28"/>
      <c r="N19" s="28">
        <v>7.2119739999999997</v>
      </c>
      <c r="O19" s="28">
        <v>16</v>
      </c>
      <c r="P19" s="28">
        <v>2</v>
      </c>
      <c r="Q19" s="28"/>
    </row>
    <row r="20" spans="1:17" ht="15" x14ac:dyDescent="0.15">
      <c r="A20" s="27" t="s">
        <v>153</v>
      </c>
      <c r="B20" s="28">
        <v>7.9287800000000005E-2</v>
      </c>
      <c r="C20" s="28">
        <v>1</v>
      </c>
      <c r="D20" s="28">
        <v>0</v>
      </c>
      <c r="E20" s="28"/>
      <c r="F20" s="28">
        <v>7.3726E-2</v>
      </c>
      <c r="G20" s="28">
        <v>1</v>
      </c>
      <c r="H20" s="28">
        <v>0</v>
      </c>
      <c r="I20" s="28" t="s">
        <v>131</v>
      </c>
      <c r="J20" s="28">
        <v>9.0594900000000006E-2</v>
      </c>
      <c r="K20" s="28">
        <v>1</v>
      </c>
      <c r="L20" s="28">
        <v>0</v>
      </c>
      <c r="M20" s="28"/>
      <c r="N20" s="28">
        <v>8.2352900000000007E-2</v>
      </c>
      <c r="O20" s="28">
        <v>1</v>
      </c>
      <c r="P20" s="28">
        <v>0</v>
      </c>
      <c r="Q20" s="28"/>
    </row>
    <row r="21" spans="1:17" ht="15" x14ac:dyDescent="0.15">
      <c r="A21" s="27" t="s">
        <v>154</v>
      </c>
      <c r="B21" s="28">
        <v>4.2782910000000003</v>
      </c>
      <c r="C21" s="28">
        <v>5</v>
      </c>
      <c r="D21" s="28">
        <v>1</v>
      </c>
      <c r="E21" s="28"/>
      <c r="F21" s="28">
        <v>4.2378200000000001</v>
      </c>
      <c r="G21" s="28">
        <v>5</v>
      </c>
      <c r="H21" s="28">
        <v>1</v>
      </c>
      <c r="I21" s="28" t="s">
        <v>131</v>
      </c>
      <c r="J21" s="28">
        <v>4.3538290000000002</v>
      </c>
      <c r="K21" s="28">
        <v>5</v>
      </c>
      <c r="L21" s="28">
        <v>1</v>
      </c>
      <c r="M21" s="28"/>
      <c r="N21" s="28">
        <v>4.3490200000000003</v>
      </c>
      <c r="O21" s="28">
        <v>5</v>
      </c>
      <c r="P21" s="28">
        <v>1</v>
      </c>
      <c r="Q21" s="28" t="s">
        <v>131</v>
      </c>
    </row>
    <row r="22" spans="1:17" ht="15" x14ac:dyDescent="0.15">
      <c r="A22" s="30" t="s">
        <v>155</v>
      </c>
      <c r="B22" s="26">
        <v>0.1767176</v>
      </c>
      <c r="C22" s="26">
        <v>1</v>
      </c>
      <c r="D22" s="26">
        <v>0</v>
      </c>
      <c r="E22" s="26"/>
      <c r="F22" s="26">
        <v>0.19272230000000001</v>
      </c>
      <c r="G22" s="26">
        <v>1</v>
      </c>
      <c r="H22" s="26">
        <v>0</v>
      </c>
      <c r="I22" s="26" t="s">
        <v>131</v>
      </c>
      <c r="J22" s="26">
        <v>0.1448063</v>
      </c>
      <c r="K22" s="26">
        <v>1</v>
      </c>
      <c r="L22" s="26">
        <v>0</v>
      </c>
      <c r="M22" s="26"/>
      <c r="N22" s="26">
        <v>0.16339870000000001</v>
      </c>
      <c r="O22" s="26">
        <v>1</v>
      </c>
      <c r="P22" s="26">
        <v>0</v>
      </c>
      <c r="Q22" s="26"/>
    </row>
    <row r="23" spans="1:17" ht="15" x14ac:dyDescent="0.15">
      <c r="A23" s="31" t="s">
        <v>132</v>
      </c>
      <c r="B23" s="90" t="s">
        <v>133</v>
      </c>
      <c r="C23" s="90"/>
      <c r="D23" s="90"/>
      <c r="E23" s="32"/>
      <c r="F23" s="90" t="s">
        <v>134</v>
      </c>
      <c r="G23" s="90"/>
      <c r="H23" s="90"/>
      <c r="I23" s="32"/>
      <c r="J23" s="90" t="s">
        <v>135</v>
      </c>
      <c r="K23" s="90"/>
      <c r="L23" s="90"/>
      <c r="M23" s="32"/>
      <c r="N23" s="90" t="s">
        <v>136</v>
      </c>
      <c r="O23" s="90"/>
      <c r="P23" s="90"/>
      <c r="Q23" s="29"/>
    </row>
  </sheetData>
  <mergeCells count="6">
    <mergeCell ref="E1:K1"/>
    <mergeCell ref="A2:A3"/>
    <mergeCell ref="F23:H23"/>
    <mergeCell ref="J23:L23"/>
    <mergeCell ref="N23:P23"/>
    <mergeCell ref="B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6" sqref="Q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V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92" t="s">
        <v>76</v>
      </c>
      <c r="B2" s="83"/>
      <c r="C2" s="83"/>
      <c r="E2" s="92" t="s">
        <v>76</v>
      </c>
      <c r="F2" s="83"/>
      <c r="G2" s="83"/>
      <c r="I2" s="92" t="s">
        <v>77</v>
      </c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</row>
    <row r="3" spans="1:22" x14ac:dyDescent="0.15">
      <c r="A3" s="10" t="s">
        <v>36</v>
      </c>
      <c r="B3" s="10" t="s">
        <v>44</v>
      </c>
      <c r="C3" s="10" t="s">
        <v>45</v>
      </c>
      <c r="D3" s="1" t="s">
        <v>46</v>
      </c>
      <c r="E3" s="10" t="s">
        <v>36</v>
      </c>
      <c r="F3" s="10" t="s">
        <v>44</v>
      </c>
      <c r="G3" s="10" t="s">
        <v>45</v>
      </c>
      <c r="I3" s="10"/>
      <c r="J3" s="10" t="s">
        <v>55</v>
      </c>
      <c r="K3" s="10" t="s">
        <v>67</v>
      </c>
      <c r="L3" s="10" t="s">
        <v>68</v>
      </c>
      <c r="M3" s="10" t="s">
        <v>47</v>
      </c>
      <c r="N3" s="10" t="s">
        <v>58</v>
      </c>
      <c r="O3" s="10" t="s">
        <v>69</v>
      </c>
      <c r="P3" s="10" t="s">
        <v>48</v>
      </c>
      <c r="Q3" s="10" t="s">
        <v>70</v>
      </c>
      <c r="R3" s="10" t="s">
        <v>71</v>
      </c>
      <c r="S3" s="10" t="s">
        <v>72</v>
      </c>
      <c r="T3" s="10" t="s">
        <v>73</v>
      </c>
      <c r="U3" s="10" t="s">
        <v>74</v>
      </c>
      <c r="V3" s="10" t="s">
        <v>75</v>
      </c>
    </row>
    <row r="4" spans="1:22" x14ac:dyDescent="0.15">
      <c r="A4" s="4" t="s">
        <v>47</v>
      </c>
      <c r="B4" s="4">
        <v>619.42999999999995</v>
      </c>
      <c r="C4" s="4">
        <v>1.614E-3</v>
      </c>
      <c r="E4" s="4" t="s">
        <v>60</v>
      </c>
      <c r="F4" s="4">
        <v>3.64</v>
      </c>
      <c r="G4" s="4">
        <v>0.274621</v>
      </c>
      <c r="H4" s="1" t="s">
        <v>46</v>
      </c>
      <c r="I4" s="4" t="s">
        <v>55</v>
      </c>
      <c r="J4" s="4">
        <v>1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15">
      <c r="A5" s="4" t="s">
        <v>48</v>
      </c>
      <c r="B5" s="4">
        <v>576.29</v>
      </c>
      <c r="C5" s="4">
        <v>1.735E-3</v>
      </c>
      <c r="E5" s="4" t="s">
        <v>1</v>
      </c>
      <c r="F5" s="4">
        <v>3.58</v>
      </c>
      <c r="G5" s="4">
        <v>0.27921899999999999</v>
      </c>
      <c r="I5" s="4" t="s">
        <v>51</v>
      </c>
      <c r="J5" s="4">
        <v>4.2099999999999999E-2</v>
      </c>
      <c r="K5" s="4">
        <v>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15">
      <c r="A6" s="4" t="s">
        <v>49</v>
      </c>
      <c r="B6" s="4">
        <v>350.28</v>
      </c>
      <c r="C6" s="4">
        <v>2.8549999999999999E-3</v>
      </c>
      <c r="E6" s="4" t="s">
        <v>10</v>
      </c>
      <c r="F6" s="4">
        <v>2.4300000000000002</v>
      </c>
      <c r="G6" s="4">
        <v>0.411028</v>
      </c>
      <c r="I6" s="4" t="s">
        <v>53</v>
      </c>
      <c r="J6" s="4">
        <v>-0.2455</v>
      </c>
      <c r="K6" s="4">
        <v>0.1338</v>
      </c>
      <c r="L6" s="4">
        <v>1</v>
      </c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15">
      <c r="A7" s="4" t="s">
        <v>50</v>
      </c>
      <c r="B7" s="4">
        <v>268.97000000000003</v>
      </c>
      <c r="C7" s="4">
        <v>3.718E-3</v>
      </c>
      <c r="E7" s="4" t="s">
        <v>18</v>
      </c>
      <c r="F7" s="4">
        <v>1.85</v>
      </c>
      <c r="G7" s="4">
        <v>0.54075700000000004</v>
      </c>
      <c r="I7" s="4" t="s">
        <v>47</v>
      </c>
      <c r="J7" s="4">
        <v>0.1169</v>
      </c>
      <c r="K7" s="4">
        <v>0.31369999999999998</v>
      </c>
      <c r="L7" s="4">
        <v>2.7900000000000001E-2</v>
      </c>
      <c r="M7" s="4">
        <v>1</v>
      </c>
      <c r="N7" s="4"/>
      <c r="O7" s="4"/>
      <c r="P7" s="4"/>
      <c r="Q7" s="4"/>
      <c r="R7" s="4"/>
      <c r="S7" s="4"/>
      <c r="T7" s="4"/>
      <c r="U7" s="4"/>
      <c r="V7" s="4"/>
    </row>
    <row r="8" spans="1:22" x14ac:dyDescent="0.15">
      <c r="A8" s="4" t="s">
        <v>51</v>
      </c>
      <c r="B8" s="4">
        <v>261.14999999999998</v>
      </c>
      <c r="C8" s="4">
        <v>3.8289999999999999E-3</v>
      </c>
      <c r="E8" s="4" t="s">
        <v>15</v>
      </c>
      <c r="F8" s="4">
        <v>1.29</v>
      </c>
      <c r="G8" s="4">
        <v>0.77276400000000001</v>
      </c>
      <c r="I8" s="4" t="s">
        <v>58</v>
      </c>
      <c r="J8" s="4">
        <v>0.94720000000000004</v>
      </c>
      <c r="K8" s="4">
        <v>1.4800000000000001E-2</v>
      </c>
      <c r="L8" s="4">
        <v>-0.26500000000000001</v>
      </c>
      <c r="M8" s="4">
        <v>0.1031</v>
      </c>
      <c r="N8" s="4">
        <v>1</v>
      </c>
      <c r="O8" s="4"/>
      <c r="P8" s="4"/>
      <c r="Q8" s="4"/>
      <c r="R8" s="4"/>
      <c r="S8" s="4"/>
      <c r="T8" s="4"/>
      <c r="U8" s="4"/>
      <c r="V8" s="4"/>
    </row>
    <row r="9" spans="1:22" x14ac:dyDescent="0.15">
      <c r="A9" s="4" t="s">
        <v>52</v>
      </c>
      <c r="B9" s="4">
        <v>189.28</v>
      </c>
      <c r="C9" s="4">
        <v>5.2830000000000004E-3</v>
      </c>
      <c r="E9" s="4" t="s">
        <v>47</v>
      </c>
      <c r="F9" s="4">
        <v>1.29</v>
      </c>
      <c r="G9" s="4">
        <v>0.77284699999999995</v>
      </c>
      <c r="I9" s="4" t="s">
        <v>50</v>
      </c>
      <c r="J9" s="4">
        <v>5.1900000000000002E-2</v>
      </c>
      <c r="K9" s="4">
        <v>0.99760000000000004</v>
      </c>
      <c r="L9" s="4">
        <v>0.1285</v>
      </c>
      <c r="M9" s="4">
        <v>0.3155</v>
      </c>
      <c r="N9" s="4">
        <v>2.47E-2</v>
      </c>
      <c r="O9" s="4">
        <v>1</v>
      </c>
      <c r="P9" s="4"/>
      <c r="Q9" s="4"/>
      <c r="R9" s="4"/>
      <c r="S9" s="4"/>
      <c r="T9" s="4"/>
      <c r="U9" s="4"/>
      <c r="V9" s="4"/>
    </row>
    <row r="10" spans="1:22" x14ac:dyDescent="0.15">
      <c r="A10" s="4" t="s">
        <v>53</v>
      </c>
      <c r="B10" s="4">
        <v>174.91</v>
      </c>
      <c r="C10" s="4">
        <v>5.7169999999999999E-3</v>
      </c>
      <c r="E10" s="4" t="s">
        <v>55</v>
      </c>
      <c r="F10" s="4">
        <v>1.23</v>
      </c>
      <c r="G10" s="4">
        <v>0.81455900000000003</v>
      </c>
      <c r="I10" s="4" t="s">
        <v>48</v>
      </c>
      <c r="J10" s="4">
        <v>0.1208</v>
      </c>
      <c r="K10" s="4">
        <v>0.31090000000000001</v>
      </c>
      <c r="L10" s="4">
        <v>2.4299999999999999E-2</v>
      </c>
      <c r="M10" s="4">
        <v>0.999</v>
      </c>
      <c r="N10" s="4">
        <v>0.1074</v>
      </c>
      <c r="O10" s="4">
        <v>0.31309999999999999</v>
      </c>
      <c r="P10" s="4">
        <v>1</v>
      </c>
      <c r="Q10" s="4"/>
      <c r="R10" s="4"/>
      <c r="S10" s="4"/>
      <c r="T10" s="4"/>
      <c r="U10" s="4"/>
      <c r="V10" s="4"/>
    </row>
    <row r="11" spans="1:22" x14ac:dyDescent="0.15">
      <c r="A11" s="4" t="s">
        <v>54</v>
      </c>
      <c r="B11" s="4">
        <v>163.92</v>
      </c>
      <c r="C11" s="4">
        <v>6.1000000000000004E-3</v>
      </c>
      <c r="E11" s="4" t="s">
        <v>14</v>
      </c>
      <c r="F11" s="4">
        <v>1.21</v>
      </c>
      <c r="G11" s="4">
        <v>0.82521299999999997</v>
      </c>
      <c r="I11" s="4" t="s">
        <v>52</v>
      </c>
      <c r="J11" s="4">
        <v>0.9718</v>
      </c>
      <c r="K11" s="4">
        <v>0.25900000000000001</v>
      </c>
      <c r="L11" s="4">
        <v>-0.20330000000000001</v>
      </c>
      <c r="M11" s="4">
        <v>0.18140000000000001</v>
      </c>
      <c r="N11" s="4">
        <v>0.92130000000000001</v>
      </c>
      <c r="O11" s="4">
        <v>0.26829999999999998</v>
      </c>
      <c r="P11" s="4">
        <v>0.18459999999999999</v>
      </c>
      <c r="Q11" s="4">
        <v>1</v>
      </c>
      <c r="R11" s="4"/>
      <c r="S11" s="4"/>
      <c r="T11" s="4"/>
      <c r="U11" s="4"/>
      <c r="V11" s="4"/>
    </row>
    <row r="12" spans="1:22" x14ac:dyDescent="0.15">
      <c r="A12" s="4" t="s">
        <v>55</v>
      </c>
      <c r="B12" s="4">
        <v>144.99</v>
      </c>
      <c r="C12" s="4">
        <v>6.8970000000000004E-3</v>
      </c>
      <c r="E12" s="4" t="s">
        <v>12</v>
      </c>
      <c r="F12" s="4">
        <v>1.21</v>
      </c>
      <c r="G12" s="4">
        <v>0.82776000000000005</v>
      </c>
      <c r="I12" s="4" t="s">
        <v>59</v>
      </c>
      <c r="J12" s="4">
        <v>-1.32E-2</v>
      </c>
      <c r="K12" s="4">
        <v>0.15409999999999999</v>
      </c>
      <c r="L12" s="4">
        <v>0.91359999999999997</v>
      </c>
      <c r="M12" s="4">
        <v>9.0899999999999995E-2</v>
      </c>
      <c r="N12" s="4">
        <v>-7.7799999999999994E-2</v>
      </c>
      <c r="O12" s="4">
        <v>0.15190000000000001</v>
      </c>
      <c r="P12" s="4">
        <v>8.8599999999999998E-2</v>
      </c>
      <c r="Q12" s="4">
        <v>2.46E-2</v>
      </c>
      <c r="R12" s="4">
        <v>1</v>
      </c>
      <c r="S12" s="4"/>
      <c r="T12" s="4"/>
      <c r="U12" s="4"/>
      <c r="V12" s="4"/>
    </row>
    <row r="13" spans="1:22" x14ac:dyDescent="0.15">
      <c r="A13" s="4" t="s">
        <v>56</v>
      </c>
      <c r="B13" s="4">
        <v>114</v>
      </c>
      <c r="C13" s="4">
        <v>8.7720000000000003E-3</v>
      </c>
      <c r="E13" s="4" t="s">
        <v>16</v>
      </c>
      <c r="F13" s="4">
        <v>1.19</v>
      </c>
      <c r="G13" s="4">
        <v>0.83795600000000003</v>
      </c>
      <c r="I13" s="4" t="s">
        <v>56</v>
      </c>
      <c r="J13" s="4">
        <v>0.97170000000000001</v>
      </c>
      <c r="K13" s="4">
        <v>0.11020000000000001</v>
      </c>
      <c r="L13" s="4">
        <v>-0.2172</v>
      </c>
      <c r="M13" s="4">
        <v>0.32879999999999998</v>
      </c>
      <c r="N13" s="4">
        <v>0.92249999999999999</v>
      </c>
      <c r="O13" s="4">
        <v>0.1201</v>
      </c>
      <c r="P13" s="4">
        <v>0.3327</v>
      </c>
      <c r="Q13" s="4">
        <v>0.96220000000000006</v>
      </c>
      <c r="R13" s="4">
        <v>1.7299999999999999E-2</v>
      </c>
      <c r="S13" s="4">
        <v>1</v>
      </c>
      <c r="T13" s="4"/>
      <c r="U13" s="4"/>
      <c r="V13" s="4"/>
    </row>
    <row r="14" spans="1:22" x14ac:dyDescent="0.15">
      <c r="A14" s="4" t="s">
        <v>57</v>
      </c>
      <c r="B14" s="4">
        <v>111.31</v>
      </c>
      <c r="C14" s="4">
        <v>8.9840000000000007E-3</v>
      </c>
      <c r="E14" s="4" t="s">
        <v>51</v>
      </c>
      <c r="F14" s="4">
        <v>1.18</v>
      </c>
      <c r="G14" s="4">
        <v>0.84806300000000001</v>
      </c>
      <c r="I14" s="4" t="s">
        <v>54</v>
      </c>
      <c r="J14" s="4">
        <v>-0.23480000000000001</v>
      </c>
      <c r="K14" s="4">
        <v>0.1701</v>
      </c>
      <c r="L14" s="4">
        <v>0.99380000000000002</v>
      </c>
      <c r="M14" s="4">
        <v>4.1099999999999998E-2</v>
      </c>
      <c r="N14" s="4">
        <v>-0.2576</v>
      </c>
      <c r="O14" s="4">
        <v>0.1661</v>
      </c>
      <c r="P14" s="4">
        <v>3.73E-2</v>
      </c>
      <c r="Q14" s="4">
        <v>-0.187</v>
      </c>
      <c r="R14" s="4">
        <v>0.90980000000000005</v>
      </c>
      <c r="S14" s="4">
        <v>-0.20449999999999999</v>
      </c>
      <c r="T14" s="4">
        <v>1</v>
      </c>
      <c r="U14" s="4"/>
      <c r="V14" s="4"/>
    </row>
    <row r="15" spans="1:22" x14ac:dyDescent="0.15">
      <c r="A15" s="4" t="s">
        <v>58</v>
      </c>
      <c r="B15" s="4">
        <v>14.91</v>
      </c>
      <c r="C15" s="4">
        <v>6.7056000000000004E-2</v>
      </c>
      <c r="E15" s="4" t="s">
        <v>53</v>
      </c>
      <c r="F15" s="4">
        <v>1.1200000000000001</v>
      </c>
      <c r="G15" s="4">
        <v>0.89394499999999999</v>
      </c>
      <c r="I15" s="4" t="s">
        <v>49</v>
      </c>
      <c r="J15" s="4">
        <v>0.10249999999999999</v>
      </c>
      <c r="K15" s="4">
        <v>0.79469999999999996</v>
      </c>
      <c r="L15" s="4">
        <v>9.6199999999999994E-2</v>
      </c>
      <c r="M15" s="4">
        <v>0.82269999999999999</v>
      </c>
      <c r="N15" s="4">
        <v>7.7799999999999994E-2</v>
      </c>
      <c r="O15" s="4">
        <v>0.79600000000000004</v>
      </c>
      <c r="P15" s="4">
        <v>0.82120000000000004</v>
      </c>
      <c r="Q15" s="4">
        <v>0.2732</v>
      </c>
      <c r="R15" s="4">
        <v>0.15</v>
      </c>
      <c r="S15" s="4">
        <v>0.2777</v>
      </c>
      <c r="T15" s="4">
        <v>0.12670000000000001</v>
      </c>
      <c r="U15" s="4">
        <v>1</v>
      </c>
      <c r="V15" s="4"/>
    </row>
    <row r="16" spans="1:22" x14ac:dyDescent="0.15">
      <c r="A16" s="4" t="s">
        <v>59</v>
      </c>
      <c r="B16" s="4">
        <v>9.98</v>
      </c>
      <c r="C16" s="4">
        <v>0.10018199999999999</v>
      </c>
      <c r="E16" s="4" t="s">
        <v>17</v>
      </c>
      <c r="F16" s="4">
        <v>1.0900000000000001</v>
      </c>
      <c r="G16" s="4">
        <v>0.91361700000000001</v>
      </c>
      <c r="I16" s="6" t="s">
        <v>57</v>
      </c>
      <c r="J16" s="6">
        <v>-0.22650000000000001</v>
      </c>
      <c r="K16" s="6">
        <v>0.1472</v>
      </c>
      <c r="L16" s="6">
        <v>0.99360000000000004</v>
      </c>
      <c r="M16" s="6">
        <v>7.4399999999999994E-2</v>
      </c>
      <c r="N16" s="6">
        <v>-0.24540000000000001</v>
      </c>
      <c r="O16" s="6">
        <v>0.14249999999999999</v>
      </c>
      <c r="P16" s="6">
        <v>7.1099999999999997E-2</v>
      </c>
      <c r="Q16" s="6">
        <v>-0.18240000000000001</v>
      </c>
      <c r="R16" s="6">
        <v>0.91069999999999995</v>
      </c>
      <c r="S16" s="6">
        <v>-0.19120000000000001</v>
      </c>
      <c r="T16" s="6">
        <v>0.99109999999999998</v>
      </c>
      <c r="U16" s="6">
        <v>0.13439999999999999</v>
      </c>
      <c r="V16" s="6">
        <v>1</v>
      </c>
    </row>
    <row r="17" spans="1:7" x14ac:dyDescent="0.15">
      <c r="A17" s="4" t="s">
        <v>60</v>
      </c>
      <c r="B17" s="4">
        <v>4.26</v>
      </c>
      <c r="C17" s="4">
        <v>0.23482700000000001</v>
      </c>
      <c r="E17" s="4" t="s">
        <v>62</v>
      </c>
      <c r="F17" s="4">
        <v>1.07</v>
      </c>
      <c r="G17" s="4">
        <v>0.93284100000000003</v>
      </c>
    </row>
    <row r="18" spans="1:7" x14ac:dyDescent="0.15">
      <c r="A18" s="4" t="s">
        <v>1</v>
      </c>
      <c r="B18" s="4">
        <v>4.2</v>
      </c>
      <c r="C18" s="4">
        <v>0.238207</v>
      </c>
      <c r="E18" s="4" t="s">
        <v>63</v>
      </c>
      <c r="F18" s="4">
        <v>1.04</v>
      </c>
      <c r="G18" s="4">
        <v>0.95877000000000001</v>
      </c>
    </row>
    <row r="19" spans="1:7" x14ac:dyDescent="0.15">
      <c r="A19" s="4" t="s">
        <v>61</v>
      </c>
      <c r="B19" s="4">
        <v>3.25</v>
      </c>
      <c r="C19" s="4">
        <v>0.30793700000000002</v>
      </c>
      <c r="E19" s="4" t="s">
        <v>64</v>
      </c>
      <c r="F19" s="4">
        <v>1.04</v>
      </c>
      <c r="G19" s="4">
        <v>0.96345899999999995</v>
      </c>
    </row>
    <row r="20" spans="1:7" x14ac:dyDescent="0.15">
      <c r="A20" s="4" t="s">
        <v>10</v>
      </c>
      <c r="B20" s="4">
        <v>2.63</v>
      </c>
      <c r="C20" s="4">
        <v>0.38043199999999999</v>
      </c>
      <c r="E20" s="4" t="s">
        <v>19</v>
      </c>
      <c r="F20" s="4">
        <v>1.02</v>
      </c>
      <c r="G20" s="4">
        <v>0.97923700000000002</v>
      </c>
    </row>
    <row r="21" spans="1:7" x14ac:dyDescent="0.15">
      <c r="A21" s="4" t="s">
        <v>18</v>
      </c>
      <c r="B21" s="4">
        <v>1.31</v>
      </c>
      <c r="C21" s="4">
        <v>0.76320900000000003</v>
      </c>
      <c r="E21" s="4" t="s">
        <v>11</v>
      </c>
      <c r="F21" s="4">
        <v>1.01</v>
      </c>
      <c r="G21" s="4">
        <v>0.99199599999999999</v>
      </c>
    </row>
    <row r="22" spans="1:7" x14ac:dyDescent="0.15">
      <c r="A22" s="4" t="s">
        <v>15</v>
      </c>
      <c r="B22" s="4">
        <v>1.31</v>
      </c>
      <c r="C22" s="4">
        <v>0.76494300000000004</v>
      </c>
      <c r="E22" s="6" t="s">
        <v>65</v>
      </c>
      <c r="F22" s="6">
        <v>1.53</v>
      </c>
      <c r="G22" s="6"/>
    </row>
    <row r="23" spans="1:7" x14ac:dyDescent="0.15">
      <c r="A23" s="4" t="s">
        <v>14</v>
      </c>
      <c r="B23" s="4">
        <v>1.23</v>
      </c>
      <c r="C23" s="4">
        <v>0.81200799999999995</v>
      </c>
    </row>
    <row r="24" spans="1:7" x14ac:dyDescent="0.15">
      <c r="A24" s="4" t="s">
        <v>12</v>
      </c>
      <c r="B24" s="4">
        <v>1.22</v>
      </c>
      <c r="C24" s="4">
        <v>0.82168200000000002</v>
      </c>
    </row>
    <row r="25" spans="1:7" x14ac:dyDescent="0.15">
      <c r="A25" s="4" t="s">
        <v>62</v>
      </c>
      <c r="B25" s="4">
        <v>1.1200000000000001</v>
      </c>
      <c r="C25" s="4">
        <v>0.890042</v>
      </c>
    </row>
    <row r="26" spans="1:7" x14ac:dyDescent="0.15">
      <c r="A26" s="4" t="s">
        <v>16</v>
      </c>
      <c r="B26" s="4">
        <v>1.1200000000000001</v>
      </c>
      <c r="C26" s="4">
        <v>0.89580700000000002</v>
      </c>
    </row>
    <row r="27" spans="1:7" x14ac:dyDescent="0.15">
      <c r="A27" s="4" t="s">
        <v>63</v>
      </c>
      <c r="B27" s="4">
        <v>1.08</v>
      </c>
      <c r="C27" s="4">
        <v>0.92589200000000005</v>
      </c>
    </row>
    <row r="28" spans="1:7" x14ac:dyDescent="0.15">
      <c r="A28" s="4" t="s">
        <v>17</v>
      </c>
      <c r="B28" s="4">
        <v>1.07</v>
      </c>
      <c r="C28" s="4">
        <v>0.93245100000000003</v>
      </c>
    </row>
    <row r="29" spans="1:7" x14ac:dyDescent="0.15">
      <c r="A29" s="4" t="s">
        <v>64</v>
      </c>
      <c r="B29" s="4">
        <v>1.06</v>
      </c>
      <c r="C29" s="4">
        <v>0.94689599999999996</v>
      </c>
    </row>
    <row r="30" spans="1:7" x14ac:dyDescent="0.15">
      <c r="A30" s="4" t="s">
        <v>19</v>
      </c>
      <c r="B30" s="4">
        <v>1.02</v>
      </c>
      <c r="C30" s="4">
        <v>0.976877</v>
      </c>
    </row>
    <row r="31" spans="1:7" x14ac:dyDescent="0.15">
      <c r="A31" s="4" t="s">
        <v>11</v>
      </c>
      <c r="B31" s="4">
        <v>1.01</v>
      </c>
      <c r="C31" s="4">
        <v>0.98993100000000001</v>
      </c>
    </row>
    <row r="32" spans="1:7" x14ac:dyDescent="0.15">
      <c r="A32" s="6" t="s">
        <v>65</v>
      </c>
      <c r="B32" s="6">
        <v>108.08</v>
      </c>
      <c r="C32" s="6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1:AM247"/>
  <sheetViews>
    <sheetView topLeftCell="A4" workbookViewId="0">
      <selection activeCell="AL54" sqref="AL54"/>
    </sheetView>
  </sheetViews>
  <sheetFormatPr defaultRowHeight="13.5" x14ac:dyDescent="0.15"/>
  <sheetData>
    <row r="21" spans="17:39" x14ac:dyDescent="0.15">
      <c r="Q21" t="s">
        <v>60</v>
      </c>
      <c r="R21">
        <v>-0.30279260000000002</v>
      </c>
      <c r="S21" s="65">
        <v>2.2884700000000001E-2</v>
      </c>
      <c r="T21">
        <f>ROUND(R21,3)</f>
        <v>-0.30299999999999999</v>
      </c>
      <c r="U21" t="s">
        <v>290</v>
      </c>
      <c r="V21" t="str">
        <f>T21&amp;U21</f>
        <v>-0.303***</v>
      </c>
      <c r="W21">
        <v>-0.25792910000000002</v>
      </c>
      <c r="Y21" t="s">
        <v>60</v>
      </c>
      <c r="Z21">
        <v>-0.30279260000000002</v>
      </c>
      <c r="AA21" s="65">
        <v>2.2884700000000001E-2</v>
      </c>
      <c r="AB21">
        <f>ROUND(Z21,3)</f>
        <v>-0.30299999999999999</v>
      </c>
      <c r="AC21" t="s">
        <v>290</v>
      </c>
      <c r="AD21" t="str">
        <f>AB21&amp;AC21</f>
        <v>-0.303***</v>
      </c>
      <c r="AE21">
        <v>-0.25792910000000002</v>
      </c>
      <c r="AG21" t="s">
        <v>60</v>
      </c>
      <c r="AH21">
        <v>-0.30279260000000002</v>
      </c>
      <c r="AI21" s="65">
        <v>2.2884700000000001E-2</v>
      </c>
      <c r="AJ21">
        <f>ROUND(AH21,3)</f>
        <v>-0.30299999999999999</v>
      </c>
      <c r="AK21" t="s">
        <v>290</v>
      </c>
      <c r="AL21" t="str">
        <f>AJ21&amp;AK21</f>
        <v>-0.303***</v>
      </c>
      <c r="AM21">
        <v>-0.25792910000000002</v>
      </c>
    </row>
    <row r="22" spans="17:39" x14ac:dyDescent="0.15">
      <c r="Q22" t="s">
        <v>265</v>
      </c>
      <c r="R22">
        <v>-1.8128499999999999E-2</v>
      </c>
      <c r="S22" s="65">
        <v>5.2874000000000003E-3</v>
      </c>
      <c r="T22">
        <f>ROUND(R22,3)</f>
        <v>-1.7999999999999999E-2</v>
      </c>
      <c r="U22" t="s">
        <v>290</v>
      </c>
      <c r="V22" t="str">
        <f>T22&amp;U22</f>
        <v>-0.018***</v>
      </c>
      <c r="W22">
        <v>-7.7629999999999999E-3</v>
      </c>
      <c r="Y22" t="s">
        <v>265</v>
      </c>
      <c r="Z22">
        <v>-1.8128499999999999E-2</v>
      </c>
      <c r="AA22" s="65">
        <v>5.2874000000000003E-3</v>
      </c>
      <c r="AB22">
        <f>ROUND(Z22,3)</f>
        <v>-1.7999999999999999E-2</v>
      </c>
      <c r="AC22" t="s">
        <v>290</v>
      </c>
      <c r="AD22" t="str">
        <f>AB22&amp;AC22</f>
        <v>-0.018***</v>
      </c>
      <c r="AE22">
        <v>-7.7629999999999999E-3</v>
      </c>
      <c r="AG22" t="s">
        <v>265</v>
      </c>
      <c r="AH22">
        <v>-1.8128499999999999E-2</v>
      </c>
      <c r="AI22" s="65">
        <v>5.2874000000000003E-3</v>
      </c>
      <c r="AJ22">
        <f>ROUND(AH22,3)</f>
        <v>-1.7999999999999999E-2</v>
      </c>
      <c r="AK22" t="s">
        <v>290</v>
      </c>
      <c r="AL22" t="str">
        <f>AJ22&amp;AK22</f>
        <v>-0.018***</v>
      </c>
      <c r="AM22">
        <v>-7.7629999999999999E-3</v>
      </c>
    </row>
    <row r="32" spans="17:39" x14ac:dyDescent="0.15">
      <c r="S32" t="s">
        <v>262</v>
      </c>
      <c r="AA32" t="s">
        <v>262</v>
      </c>
      <c r="AI32" t="s">
        <v>262</v>
      </c>
    </row>
    <row r="33" spans="17:39" x14ac:dyDescent="0.15">
      <c r="Q33" t="s">
        <v>53</v>
      </c>
      <c r="R33" t="s">
        <v>78</v>
      </c>
      <c r="S33" t="s">
        <v>263</v>
      </c>
      <c r="T33" t="s">
        <v>264</v>
      </c>
      <c r="V33" t="s">
        <v>89</v>
      </c>
      <c r="W33" t="s">
        <v>90</v>
      </c>
      <c r="Y33" t="s">
        <v>53</v>
      </c>
      <c r="Z33" t="s">
        <v>78</v>
      </c>
      <c r="AA33" t="s">
        <v>263</v>
      </c>
      <c r="AB33" t="s">
        <v>264</v>
      </c>
      <c r="AD33" t="s">
        <v>89</v>
      </c>
      <c r="AE33" t="s">
        <v>90</v>
      </c>
      <c r="AG33" t="s">
        <v>53</v>
      </c>
      <c r="AH33" t="s">
        <v>78</v>
      </c>
      <c r="AI33" t="s">
        <v>263</v>
      </c>
      <c r="AJ33" t="s">
        <v>264</v>
      </c>
      <c r="AL33" t="s">
        <v>89</v>
      </c>
      <c r="AM33" t="s">
        <v>90</v>
      </c>
    </row>
    <row r="35" spans="17:39" x14ac:dyDescent="0.15">
      <c r="Q35" t="s">
        <v>60</v>
      </c>
      <c r="R35">
        <v>-0.30279260000000002</v>
      </c>
      <c r="S35">
        <v>0.1489106</v>
      </c>
      <c r="T35" t="s">
        <v>273</v>
      </c>
      <c r="V35">
        <v>-1.9474499999999999E-2</v>
      </c>
      <c r="W35">
        <v>0.56437789999999999</v>
      </c>
      <c r="Y35" t="s">
        <v>60</v>
      </c>
      <c r="Z35">
        <v>-0.2349774</v>
      </c>
      <c r="AA35">
        <v>0.1489106</v>
      </c>
      <c r="AB35" t="s">
        <v>273</v>
      </c>
      <c r="AD35">
        <v>-1.9474499999999999E-2</v>
      </c>
      <c r="AE35">
        <v>0.56437789999999999</v>
      </c>
      <c r="AG35" t="s">
        <v>60</v>
      </c>
      <c r="AH35">
        <v>0.27245170000000002</v>
      </c>
      <c r="AI35">
        <v>0.1489106</v>
      </c>
      <c r="AJ35" t="s">
        <v>273</v>
      </c>
      <c r="AL35">
        <v>-1.9474499999999999E-2</v>
      </c>
      <c r="AM35">
        <v>0.56437789999999999</v>
      </c>
    </row>
    <row r="36" spans="17:39" x14ac:dyDescent="0.15">
      <c r="Q36" t="s">
        <v>265</v>
      </c>
      <c r="R36">
        <v>-1.8128499999999999E-2</v>
      </c>
      <c r="S36">
        <v>3.0981499999999999E-2</v>
      </c>
      <c r="T36" t="s">
        <v>266</v>
      </c>
      <c r="V36">
        <v>-9.4998299999999994E-2</v>
      </c>
      <c r="W36">
        <v>2.64748E-2</v>
      </c>
      <c r="Y36" t="s">
        <v>265</v>
      </c>
      <c r="Z36">
        <v>-0.2349774</v>
      </c>
      <c r="AA36">
        <v>3.0981499999999999E-2</v>
      </c>
      <c r="AB36" t="s">
        <v>266</v>
      </c>
      <c r="AD36">
        <v>-9.4998299999999994E-2</v>
      </c>
      <c r="AE36">
        <v>2.64748E-2</v>
      </c>
      <c r="AG36" t="s">
        <v>265</v>
      </c>
      <c r="AH36">
        <v>-3.4261699999999999E-2</v>
      </c>
      <c r="AI36">
        <v>3.0981499999999999E-2</v>
      </c>
      <c r="AJ36" t="s">
        <v>266</v>
      </c>
      <c r="AL36">
        <v>-9.4998299999999994E-2</v>
      </c>
      <c r="AM36">
        <v>2.64748E-2</v>
      </c>
    </row>
    <row r="37" spans="17:39" x14ac:dyDescent="0.15">
      <c r="Q37" t="s">
        <v>86</v>
      </c>
      <c r="R37">
        <v>1.9171210000000001</v>
      </c>
      <c r="S37">
        <v>0.17417759999999999</v>
      </c>
      <c r="T37" t="s">
        <v>267</v>
      </c>
      <c r="V37">
        <v>1.575661</v>
      </c>
      <c r="W37">
        <v>2.2585809999999999</v>
      </c>
      <c r="Y37" t="s">
        <v>86</v>
      </c>
      <c r="Z37">
        <v>1.9171210000000001</v>
      </c>
      <c r="AA37">
        <v>0.17417759999999999</v>
      </c>
      <c r="AB37" t="s">
        <v>267</v>
      </c>
      <c r="AD37">
        <v>1.575661</v>
      </c>
      <c r="AE37">
        <v>2.2585809999999999</v>
      </c>
      <c r="AG37" t="s">
        <v>86</v>
      </c>
      <c r="AH37">
        <v>1.9171210000000001</v>
      </c>
      <c r="AI37">
        <v>0.17417759999999999</v>
      </c>
      <c r="AJ37" t="s">
        <v>267</v>
      </c>
      <c r="AL37">
        <v>1.575661</v>
      </c>
      <c r="AM37">
        <v>2.2585809999999999</v>
      </c>
    </row>
    <row r="39" spans="17:39" x14ac:dyDescent="0.15">
      <c r="Q39" t="s">
        <v>96</v>
      </c>
      <c r="R39">
        <v>3.7548849999999998</v>
      </c>
      <c r="Y39" t="s">
        <v>96</v>
      </c>
      <c r="Z39">
        <v>3.7548849999999998</v>
      </c>
      <c r="AG39" t="s">
        <v>96</v>
      </c>
      <c r="AH39">
        <v>3.7548849999999998</v>
      </c>
    </row>
    <row r="40" spans="17:39" x14ac:dyDescent="0.15">
      <c r="Q40" t="s">
        <v>97</v>
      </c>
      <c r="R40">
        <v>2.4811671</v>
      </c>
      <c r="Y40" t="s">
        <v>97</v>
      </c>
      <c r="Z40">
        <v>2.4811671</v>
      </c>
      <c r="AG40" t="s">
        <v>97</v>
      </c>
      <c r="AH40">
        <v>2.4811671</v>
      </c>
    </row>
    <row r="41" spans="17:39" x14ac:dyDescent="0.15">
      <c r="Q41" t="s">
        <v>268</v>
      </c>
      <c r="R41">
        <v>0.69607092999999998</v>
      </c>
      <c r="S41" t="s">
        <v>269</v>
      </c>
      <c r="T41" t="s">
        <v>270</v>
      </c>
      <c r="U41" t="s">
        <v>271</v>
      </c>
      <c r="V41" t="s">
        <v>272</v>
      </c>
      <c r="Y41" t="s">
        <v>268</v>
      </c>
      <c r="Z41">
        <v>0.69607092999999998</v>
      </c>
      <c r="AA41" t="s">
        <v>269</v>
      </c>
      <c r="AB41" t="s">
        <v>270</v>
      </c>
      <c r="AC41" t="s">
        <v>271</v>
      </c>
      <c r="AD41" t="s">
        <v>272</v>
      </c>
      <c r="AG41" t="s">
        <v>268</v>
      </c>
      <c r="AH41">
        <v>0.69607092999999998</v>
      </c>
      <c r="AI41" t="s">
        <v>269</v>
      </c>
      <c r="AJ41" t="s">
        <v>270</v>
      </c>
      <c r="AK41" t="s">
        <v>271</v>
      </c>
      <c r="AL41" t="s">
        <v>272</v>
      </c>
    </row>
    <row r="47" spans="17:39" x14ac:dyDescent="0.15">
      <c r="Q47">
        <v>1</v>
      </c>
      <c r="R47">
        <f>EXP($R$35*LN(Q47)+$R$36*((LN(Q47))^2))</f>
        <v>1</v>
      </c>
      <c r="Y47">
        <v>1</v>
      </c>
      <c r="Z47">
        <f>EXP($Z$35*LN(Y47)+$Z$36*((LN(Y47))^2)+$Z$37)</f>
        <v>6.8013491709871046</v>
      </c>
      <c r="AA47">
        <f>$Z$35+2*$Z$36*LN(Y47)</f>
        <v>-0.2349774</v>
      </c>
      <c r="AG47">
        <v>1</v>
      </c>
      <c r="AH47">
        <f>EXP($AH$35*LN(AG47)+$AH$36*((LN(AG47))^2)+$AH$37)</f>
        <v>6.8013491709871046</v>
      </c>
      <c r="AI47">
        <f>$AH$35+2*$AH$36*LN(AG47)</f>
        <v>0.27245170000000002</v>
      </c>
    </row>
    <row r="48" spans="17:39" x14ac:dyDescent="0.15">
      <c r="Q48">
        <v>2</v>
      </c>
      <c r="R48">
        <f t="shared" ref="R48:R111" si="0">EXP($R$35*LN(Q48)+$R$36*((LN(Q48))^2))</f>
        <v>0.80365136501656087</v>
      </c>
      <c r="S48">
        <f>$R$35+2*$R$36*LN(Q48)</f>
        <v>-0.32792403732556197</v>
      </c>
      <c r="Y48">
        <v>2</v>
      </c>
      <c r="Z48">
        <f t="shared" ref="Z48:Z111" si="1">EXP($Z$35*LN(Y48)+$Z$36*((LN(Y48))^2)+$Z$37)</f>
        <v>5.16214131873366</v>
      </c>
      <c r="AA48">
        <f>$Z$35+2*$Z$36*LN(Y48)</f>
        <v>-0.56072524461061302</v>
      </c>
      <c r="AG48">
        <v>2</v>
      </c>
      <c r="AH48">
        <f t="shared" ref="AH48:AH111" si="2">EXP($AH$35*LN(AG48)+$AH$36*((LN(AG48))^2)+$AH$37)</f>
        <v>8.0809463699385518</v>
      </c>
      <c r="AI48">
        <f t="shared" ref="AI48:AI111" si="3">$AH$35+2*$AH$36*LN(AG48)</f>
        <v>0.22495489848761868</v>
      </c>
    </row>
    <row r="49" spans="17:35" x14ac:dyDescent="0.15">
      <c r="Q49">
        <v>3</v>
      </c>
      <c r="R49">
        <f t="shared" si="0"/>
        <v>0.70150177755117482</v>
      </c>
      <c r="S49">
        <f t="shared" ref="S49:S112" si="4">$R$35+2*$R$36*LN(Q49)</f>
        <v>-0.3426249857502397</v>
      </c>
      <c r="Y49">
        <v>3</v>
      </c>
      <c r="Z49">
        <f t="shared" si="1"/>
        <v>3.956525384942565</v>
      </c>
      <c r="AA49">
        <f t="shared" ref="AA49:AA112" si="5">$Z$35+2*$Z$36*LN(Y49)</f>
        <v>-0.75127551839856377</v>
      </c>
      <c r="AG49">
        <v>3</v>
      </c>
      <c r="AH49">
        <f t="shared" si="2"/>
        <v>8.802956777367978</v>
      </c>
      <c r="AI49">
        <f t="shared" si="3"/>
        <v>0.19717105069867968</v>
      </c>
    </row>
    <row r="50" spans="17:35" x14ac:dyDescent="0.15">
      <c r="Q50">
        <v>4</v>
      </c>
      <c r="R50">
        <f t="shared" si="0"/>
        <v>0.63470227784693967</v>
      </c>
      <c r="S50">
        <f t="shared" si="4"/>
        <v>-0.35305547465112391</v>
      </c>
      <c r="Y50">
        <v>4</v>
      </c>
      <c r="Z50">
        <f t="shared" si="1"/>
        <v>3.1261141737940314</v>
      </c>
      <c r="AA50">
        <f t="shared" si="5"/>
        <v>-0.88647308922122592</v>
      </c>
      <c r="AG50">
        <v>4</v>
      </c>
      <c r="AH50">
        <f t="shared" si="2"/>
        <v>9.2903358809488257</v>
      </c>
      <c r="AI50">
        <f t="shared" si="3"/>
        <v>0.17745809697523732</v>
      </c>
    </row>
    <row r="51" spans="17:35" x14ac:dyDescent="0.15">
      <c r="Q51">
        <v>5</v>
      </c>
      <c r="R51">
        <f t="shared" si="0"/>
        <v>0.58608879741978959</v>
      </c>
      <c r="S51">
        <f t="shared" si="4"/>
        <v>-0.36114599039112316</v>
      </c>
      <c r="Y51">
        <v>5</v>
      </c>
      <c r="Z51">
        <f t="shared" si="1"/>
        <v>2.5352183357932763</v>
      </c>
      <c r="AA51">
        <f t="shared" si="5"/>
        <v>-0.99134047225038513</v>
      </c>
      <c r="AG51">
        <v>5</v>
      </c>
      <c r="AH51">
        <f t="shared" si="2"/>
        <v>9.6491260153873313</v>
      </c>
      <c r="AI51">
        <f t="shared" si="3"/>
        <v>0.16216754215111318</v>
      </c>
    </row>
    <row r="52" spans="17:35" x14ac:dyDescent="0.15">
      <c r="Q52">
        <v>6</v>
      </c>
      <c r="R52">
        <f t="shared" si="0"/>
        <v>0.54841044736910827</v>
      </c>
      <c r="S52">
        <f t="shared" si="4"/>
        <v>-0.36775642307580159</v>
      </c>
      <c r="Y52">
        <v>6</v>
      </c>
      <c r="Z52">
        <f t="shared" si="1"/>
        <v>2.099556442624579</v>
      </c>
      <c r="AA52">
        <f t="shared" si="5"/>
        <v>-1.0770233630091768</v>
      </c>
      <c r="AG52">
        <v>6</v>
      </c>
      <c r="AH52">
        <f t="shared" si="2"/>
        <v>9.9273649800428547</v>
      </c>
      <c r="AI52">
        <f t="shared" si="3"/>
        <v>0.14967424918629832</v>
      </c>
    </row>
    <row r="53" spans="17:35" x14ac:dyDescent="0.15">
      <c r="Q53">
        <v>7</v>
      </c>
      <c r="R53">
        <f t="shared" si="0"/>
        <v>0.5179627447107269</v>
      </c>
      <c r="S53">
        <f t="shared" si="4"/>
        <v>-0.37334546427429849</v>
      </c>
      <c r="Y53">
        <v>7</v>
      </c>
      <c r="Z53">
        <f t="shared" si="1"/>
        <v>1.7684767564926196</v>
      </c>
      <c r="AA53">
        <f t="shared" si="5"/>
        <v>-1.14946721491726</v>
      </c>
      <c r="AG53">
        <v>7</v>
      </c>
      <c r="AH53">
        <f t="shared" si="2"/>
        <v>10.150808213624719</v>
      </c>
      <c r="AI53">
        <f t="shared" si="3"/>
        <v>0.13911132049222316</v>
      </c>
    </row>
    <row r="54" spans="17:35" x14ac:dyDescent="0.15">
      <c r="Q54">
        <v>8</v>
      </c>
      <c r="R54">
        <f t="shared" si="0"/>
        <v>0.49261440884797336</v>
      </c>
      <c r="S54">
        <f t="shared" si="4"/>
        <v>-0.3781869119766858</v>
      </c>
      <c r="Y54">
        <v>8</v>
      </c>
      <c r="Z54">
        <f t="shared" si="1"/>
        <v>1.5104971465859125</v>
      </c>
      <c r="AA54">
        <f t="shared" si="5"/>
        <v>-1.2122209338318388</v>
      </c>
      <c r="AG54">
        <v>8</v>
      </c>
      <c r="AH54">
        <f t="shared" si="2"/>
        <v>10.334813524227563</v>
      </c>
      <c r="AI54">
        <f t="shared" si="3"/>
        <v>0.12996129546285595</v>
      </c>
    </row>
    <row r="55" spans="17:35" x14ac:dyDescent="0.15">
      <c r="Q55">
        <v>9</v>
      </c>
      <c r="R55">
        <f t="shared" si="0"/>
        <v>0.4710344527744183</v>
      </c>
      <c r="S55">
        <f t="shared" si="4"/>
        <v>-0.38245737150047932</v>
      </c>
      <c r="Y55">
        <v>9</v>
      </c>
      <c r="Z55">
        <f t="shared" si="1"/>
        <v>1.3052570135384318</v>
      </c>
      <c r="AA55">
        <f t="shared" si="5"/>
        <v>-1.2675736367971275</v>
      </c>
      <c r="AG55">
        <v>9</v>
      </c>
      <c r="AH55">
        <f t="shared" si="2"/>
        <v>10.489241140212959</v>
      </c>
      <c r="AI55">
        <f t="shared" si="3"/>
        <v>0.12189040139735932</v>
      </c>
    </row>
    <row r="56" spans="17:35" x14ac:dyDescent="0.15">
      <c r="Q56">
        <v>10</v>
      </c>
      <c r="R56">
        <f t="shared" si="0"/>
        <v>0.45233999213188725</v>
      </c>
      <c r="S56">
        <f t="shared" si="4"/>
        <v>-0.38627742771668516</v>
      </c>
      <c r="Y56">
        <v>10</v>
      </c>
      <c r="Z56">
        <f t="shared" si="1"/>
        <v>1.139100947253906</v>
      </c>
      <c r="AA56">
        <f t="shared" si="5"/>
        <v>-1.3170883168609984</v>
      </c>
      <c r="AG56">
        <v>10</v>
      </c>
      <c r="AH56">
        <f t="shared" si="2"/>
        <v>10.620777037277341</v>
      </c>
      <c r="AI56">
        <f t="shared" si="3"/>
        <v>0.11467074063873181</v>
      </c>
    </row>
    <row r="57" spans="17:35" x14ac:dyDescent="0.15">
      <c r="Q57">
        <v>11</v>
      </c>
      <c r="R57">
        <f t="shared" si="0"/>
        <v>0.43591760281621089</v>
      </c>
      <c r="S57">
        <f t="shared" si="4"/>
        <v>-0.38973308890585057</v>
      </c>
      <c r="Y57">
        <v>11</v>
      </c>
      <c r="Z57">
        <f t="shared" si="1"/>
        <v>1.0025761549665413</v>
      </c>
      <c r="AA57">
        <f t="shared" si="5"/>
        <v>-1.3618797933489037</v>
      </c>
      <c r="AG57">
        <v>11</v>
      </c>
      <c r="AH57">
        <f t="shared" si="2"/>
        <v>10.734149861850367</v>
      </c>
      <c r="AI57">
        <f t="shared" si="3"/>
        <v>0.10813976306392814</v>
      </c>
    </row>
    <row r="58" spans="17:35" x14ac:dyDescent="0.15">
      <c r="Q58">
        <v>12</v>
      </c>
      <c r="R58">
        <f t="shared" si="0"/>
        <v>0.42132511398131645</v>
      </c>
      <c r="S58">
        <f t="shared" si="4"/>
        <v>-0.39288786040136353</v>
      </c>
      <c r="Y58">
        <v>12</v>
      </c>
      <c r="Z58">
        <f t="shared" si="1"/>
        <v>0.88895807627351642</v>
      </c>
      <c r="AA58">
        <f t="shared" si="5"/>
        <v>-1.4027712076197898</v>
      </c>
      <c r="AG58">
        <v>12</v>
      </c>
      <c r="AH58">
        <f t="shared" si="2"/>
        <v>10.832817998096701</v>
      </c>
      <c r="AI58">
        <f t="shared" si="3"/>
        <v>0.10217744767391695</v>
      </c>
    </row>
    <row r="59" spans="17:35" x14ac:dyDescent="0.15">
      <c r="Q59">
        <v>13</v>
      </c>
      <c r="R59">
        <f t="shared" si="0"/>
        <v>0.40823411594421244</v>
      </c>
      <c r="S59">
        <f t="shared" si="4"/>
        <v>-0.39578996885348294</v>
      </c>
      <c r="Y59">
        <v>13</v>
      </c>
      <c r="Z59">
        <f t="shared" si="1"/>
        <v>0.79334882804621032</v>
      </c>
      <c r="AA59">
        <f t="shared" si="5"/>
        <v>-1.440387662295965</v>
      </c>
      <c r="AG59">
        <v>13</v>
      </c>
      <c r="AH59">
        <f t="shared" si="2"/>
        <v>10.919380966321835</v>
      </c>
      <c r="AI59">
        <f t="shared" si="3"/>
        <v>9.669264919892015E-2</v>
      </c>
    </row>
    <row r="60" spans="17:35" x14ac:dyDescent="0.15">
      <c r="Q60">
        <v>14</v>
      </c>
      <c r="R60">
        <f t="shared" si="0"/>
        <v>0.39639455643867294</v>
      </c>
      <c r="S60">
        <f t="shared" si="4"/>
        <v>-0.39847690159986043</v>
      </c>
      <c r="Y60">
        <v>14</v>
      </c>
      <c r="Z60">
        <f t="shared" si="1"/>
        <v>0.71210708921094645</v>
      </c>
      <c r="AA60">
        <f t="shared" si="5"/>
        <v>-1.4752150595278728</v>
      </c>
      <c r="AG60">
        <v>14</v>
      </c>
      <c r="AH60">
        <f t="shared" si="2"/>
        <v>10.995837717050778</v>
      </c>
      <c r="AI60">
        <f t="shared" si="3"/>
        <v>9.1614518979841825E-2</v>
      </c>
    </row>
    <row r="61" spans="17:35" x14ac:dyDescent="0.15">
      <c r="Q61">
        <v>15</v>
      </c>
      <c r="R61">
        <f t="shared" si="0"/>
        <v>0.38561201143851132</v>
      </c>
      <c r="S61">
        <f t="shared" si="4"/>
        <v>-0.40097837614136284</v>
      </c>
      <c r="Y61">
        <v>15</v>
      </c>
      <c r="Z61">
        <f t="shared" si="1"/>
        <v>0.64247665856113556</v>
      </c>
      <c r="AA61">
        <f t="shared" si="5"/>
        <v>-1.5076385906489489</v>
      </c>
      <c r="AG61">
        <v>15</v>
      </c>
      <c r="AH61">
        <f t="shared" si="2"/>
        <v>11.063755266505391</v>
      </c>
      <c r="AI61">
        <f t="shared" si="3"/>
        <v>8.6886892849792841E-2</v>
      </c>
    </row>
    <row r="62" spans="17:35" x14ac:dyDescent="0.15">
      <c r="Q62">
        <v>16</v>
      </c>
      <c r="R62">
        <f t="shared" si="0"/>
        <v>0.37573257424871015</v>
      </c>
      <c r="S62">
        <f t="shared" si="4"/>
        <v>-0.40331834930224775</v>
      </c>
      <c r="Y62">
        <v>16</v>
      </c>
      <c r="Z62">
        <f t="shared" si="1"/>
        <v>0.5823379732512558</v>
      </c>
      <c r="AA62">
        <f t="shared" si="5"/>
        <v>-1.5379687784424518</v>
      </c>
      <c r="AG62">
        <v>16</v>
      </c>
      <c r="AH62">
        <f t="shared" si="2"/>
        <v>11.124382471631089</v>
      </c>
      <c r="AI62">
        <f t="shared" si="3"/>
        <v>8.2464493950474616E-2</v>
      </c>
    </row>
    <row r="63" spans="17:35" x14ac:dyDescent="0.15">
      <c r="Q63">
        <v>17</v>
      </c>
      <c r="R63">
        <f t="shared" si="0"/>
        <v>0.36663250615766457</v>
      </c>
      <c r="S63">
        <f t="shared" si="4"/>
        <v>-0.40551641621544626</v>
      </c>
      <c r="Y63">
        <v>17</v>
      </c>
      <c r="Z63">
        <f t="shared" si="1"/>
        <v>0.53003794097089663</v>
      </c>
      <c r="AA63">
        <f t="shared" si="5"/>
        <v>-1.5664596104632702</v>
      </c>
      <c r="AG63">
        <v>17</v>
      </c>
      <c r="AH63">
        <f t="shared" si="2"/>
        <v>11.178728971276691</v>
      </c>
      <c r="AI63">
        <f t="shared" si="3"/>
        <v>7.8310288739898315E-2</v>
      </c>
    </row>
    <row r="64" spans="17:35" x14ac:dyDescent="0.15">
      <c r="Q64">
        <v>18</v>
      </c>
      <c r="R64">
        <f t="shared" si="0"/>
        <v>0.3582109641872625</v>
      </c>
      <c r="S64">
        <f t="shared" si="4"/>
        <v>-0.40758880882604126</v>
      </c>
      <c r="Y64">
        <v>18</v>
      </c>
      <c r="Z64">
        <f t="shared" si="1"/>
        <v>0.48427094464701759</v>
      </c>
      <c r="AA64">
        <f t="shared" si="5"/>
        <v>-1.5933214814077403</v>
      </c>
      <c r="AG64">
        <v>18</v>
      </c>
      <c r="AH64">
        <f t="shared" si="2"/>
        <v>11.227621298001552</v>
      </c>
      <c r="AI64">
        <f t="shared" si="3"/>
        <v>7.4393599884977984E-2</v>
      </c>
    </row>
    <row r="65" spans="17:35" x14ac:dyDescent="0.15">
      <c r="Q65">
        <v>19</v>
      </c>
      <c r="R65">
        <f t="shared" si="0"/>
        <v>0.35038477562742398</v>
      </c>
      <c r="S65">
        <f t="shared" si="4"/>
        <v>-0.40954912406763766</v>
      </c>
      <c r="Y65">
        <v>19</v>
      </c>
      <c r="Z65">
        <f t="shared" si="1"/>
        <v>0.44399406130926189</v>
      </c>
      <c r="AA65">
        <f t="shared" si="5"/>
        <v>-1.6187306315663685</v>
      </c>
      <c r="AG65">
        <v>19</v>
      </c>
      <c r="AH65">
        <f t="shared" si="2"/>
        <v>11.271743612196735</v>
      </c>
      <c r="AI65">
        <f t="shared" si="3"/>
        <v>7.0688730054986382E-2</v>
      </c>
    </row>
    <row r="66" spans="17:35" x14ac:dyDescent="0.15">
      <c r="Q66">
        <v>20</v>
      </c>
      <c r="R66">
        <f t="shared" si="0"/>
        <v>0.34308460880869823</v>
      </c>
      <c r="S66">
        <f t="shared" si="4"/>
        <v>-0.41140886504224705</v>
      </c>
      <c r="Y66">
        <v>20</v>
      </c>
      <c r="Z66">
        <f t="shared" si="1"/>
        <v>0.40836563368047318</v>
      </c>
      <c r="AA66">
        <f t="shared" si="5"/>
        <v>-1.6428361614716112</v>
      </c>
      <c r="AG66">
        <v>20</v>
      </c>
      <c r="AH66">
        <f t="shared" si="2"/>
        <v>11.311667826576254</v>
      </c>
      <c r="AI66">
        <f t="shared" si="3"/>
        <v>6.7173939126350474E-2</v>
      </c>
    </row>
    <row r="67" spans="17:35" x14ac:dyDescent="0.15">
      <c r="Q67">
        <v>21</v>
      </c>
      <c r="R67">
        <f t="shared" si="0"/>
        <v>0.33625211775717423</v>
      </c>
      <c r="S67">
        <f t="shared" si="4"/>
        <v>-0.41317785002453816</v>
      </c>
      <c r="Y67">
        <v>21</v>
      </c>
      <c r="Z67">
        <f t="shared" si="1"/>
        <v>0.37670008073595523</v>
      </c>
      <c r="AA67">
        <f t="shared" si="5"/>
        <v>-1.6657653333158238</v>
      </c>
      <c r="AG67">
        <v>21</v>
      </c>
      <c r="AH67">
        <f t="shared" si="2"/>
        <v>11.347876254186373</v>
      </c>
      <c r="AI67">
        <f t="shared" si="3"/>
        <v>6.3830671190902827E-2</v>
      </c>
    </row>
    <row r="68" spans="17:35" x14ac:dyDescent="0.15">
      <c r="Q68">
        <v>22</v>
      </c>
      <c r="R68">
        <f t="shared" si="0"/>
        <v>0.32983777969455308</v>
      </c>
      <c r="S68">
        <f t="shared" si="4"/>
        <v>-0.41486452623141246</v>
      </c>
      <c r="Y68">
        <v>22</v>
      </c>
      <c r="Z68">
        <f t="shared" si="1"/>
        <v>0.34843419271902987</v>
      </c>
      <c r="AA68">
        <f t="shared" si="5"/>
        <v>-1.6876276379595168</v>
      </c>
      <c r="AG68">
        <v>22</v>
      </c>
      <c r="AH68">
        <f t="shared" si="2"/>
        <v>11.380778887774193</v>
      </c>
      <c r="AI68">
        <f t="shared" si="3"/>
        <v>6.0642961551546776E-2</v>
      </c>
    </row>
    <row r="69" spans="17:35" x14ac:dyDescent="0.15">
      <c r="Q69">
        <v>23</v>
      </c>
      <c r="R69">
        <f t="shared" si="0"/>
        <v>0.32379923423819423</v>
      </c>
      <c r="S69">
        <f t="shared" si="4"/>
        <v>-0.41647621378694322</v>
      </c>
      <c r="Y69">
        <v>23</v>
      </c>
      <c r="Z69">
        <f t="shared" si="1"/>
        <v>0.32310167386915495</v>
      </c>
      <c r="AA69">
        <f t="shared" si="5"/>
        <v>-1.7085179571481404</v>
      </c>
      <c r="AG69">
        <v>23</v>
      </c>
      <c r="AH69">
        <f t="shared" si="2"/>
        <v>11.410726758617109</v>
      </c>
      <c r="AI69">
        <f t="shared" si="3"/>
        <v>5.7596975644200521E-2</v>
      </c>
    </row>
    <row r="70" spans="17:35" x14ac:dyDescent="0.15">
      <c r="Q70">
        <v>24</v>
      </c>
      <c r="R70">
        <f t="shared" si="0"/>
        <v>0.31809999171709752</v>
      </c>
      <c r="S70">
        <f t="shared" si="4"/>
        <v>-0.41801929772692548</v>
      </c>
      <c r="Y70">
        <v>24</v>
      </c>
      <c r="Z70">
        <f t="shared" si="1"/>
        <v>0.30031369205523811</v>
      </c>
      <c r="AA70">
        <f t="shared" si="5"/>
        <v>-1.7285190522304028</v>
      </c>
      <c r="AG70">
        <v>24</v>
      </c>
      <c r="AH70">
        <f t="shared" si="2"/>
        <v>11.438022388552252</v>
      </c>
      <c r="AI70">
        <f t="shared" si="3"/>
        <v>5.468064616153559E-2</v>
      </c>
    </row>
    <row r="71" spans="17:35" x14ac:dyDescent="0.15">
      <c r="Q71">
        <v>25</v>
      </c>
      <c r="R71">
        <f t="shared" si="0"/>
        <v>0.31270841699672369</v>
      </c>
      <c r="S71">
        <f t="shared" si="4"/>
        <v>-0.41949938078224636</v>
      </c>
      <c r="Y71">
        <v>25</v>
      </c>
      <c r="Z71">
        <f t="shared" si="1"/>
        <v>0.27974385996049572</v>
      </c>
      <c r="AA71">
        <f t="shared" si="5"/>
        <v>-1.7477035445007703</v>
      </c>
      <c r="AG71">
        <v>25</v>
      </c>
      <c r="AH71">
        <f t="shared" si="2"/>
        <v>11.462928057012229</v>
      </c>
      <c r="AI71">
        <f t="shared" si="3"/>
        <v>5.188338430222636E-2</v>
      </c>
    </row>
    <row r="72" spans="17:35" x14ac:dyDescent="0.15">
      <c r="Q72">
        <v>26</v>
      </c>
      <c r="R72">
        <f t="shared" si="0"/>
        <v>0.30759692165483388</v>
      </c>
      <c r="S72">
        <f t="shared" si="4"/>
        <v>-0.42092140617904489</v>
      </c>
      <c r="Y72">
        <v>26</v>
      </c>
      <c r="Z72">
        <f t="shared" si="1"/>
        <v>0.2611165245460052</v>
      </c>
      <c r="AA72">
        <f t="shared" si="5"/>
        <v>-1.7661355069065781</v>
      </c>
      <c r="AG72">
        <v>26</v>
      </c>
      <c r="AH72">
        <f t="shared" si="2"/>
        <v>11.485672404979237</v>
      </c>
      <c r="AI72">
        <f t="shared" si="3"/>
        <v>4.9195847686538785E-2</v>
      </c>
    </row>
    <row r="73" spans="17:35" x14ac:dyDescent="0.15">
      <c r="Q73">
        <v>27</v>
      </c>
      <c r="R73">
        <f t="shared" si="0"/>
        <v>0.3027413156169273</v>
      </c>
      <c r="S73">
        <f t="shared" si="4"/>
        <v>-0.42228975725071899</v>
      </c>
      <c r="Y73">
        <v>27</v>
      </c>
      <c r="Z73">
        <f t="shared" si="1"/>
        <v>0.24419755337433802</v>
      </c>
      <c r="AA73">
        <f t="shared" si="5"/>
        <v>-1.7838717551956913</v>
      </c>
      <c r="AG73">
        <v>27</v>
      </c>
      <c r="AH73">
        <f t="shared" si="2"/>
        <v>11.506455758561129</v>
      </c>
      <c r="AI73">
        <f t="shared" si="3"/>
        <v>4.6609752096038987E-2</v>
      </c>
    </row>
    <row r="74" spans="17:35" x14ac:dyDescent="0.15">
      <c r="Q74">
        <v>28</v>
      </c>
      <c r="R74">
        <f t="shared" si="0"/>
        <v>0.29812028217883624</v>
      </c>
      <c r="S74">
        <f t="shared" si="4"/>
        <v>-0.42360833892542238</v>
      </c>
      <c r="Y74">
        <v>28</v>
      </c>
      <c r="Z74">
        <f t="shared" si="1"/>
        <v>0.22878702455425881</v>
      </c>
      <c r="AA74">
        <f t="shared" si="5"/>
        <v>-1.8009629041384858</v>
      </c>
      <c r="AG74">
        <v>28</v>
      </c>
      <c r="AH74">
        <f t="shared" si="2"/>
        <v>11.525454456439483</v>
      </c>
      <c r="AI74">
        <f t="shared" si="3"/>
        <v>4.411771746746046E-2</v>
      </c>
    </row>
    <row r="75" spans="17:35" x14ac:dyDescent="0.15">
      <c r="Q75">
        <v>29</v>
      </c>
      <c r="R75">
        <f t="shared" si="0"/>
        <v>0.29371494947318905</v>
      </c>
      <c r="S75">
        <f t="shared" si="4"/>
        <v>-0.42488064490781963</v>
      </c>
      <c r="Y75">
        <v>29</v>
      </c>
      <c r="Z75">
        <f t="shared" si="1"/>
        <v>0.21471338171692883</v>
      </c>
      <c r="AA75">
        <f t="shared" si="5"/>
        <v>-1.8174542383221275</v>
      </c>
      <c r="AG75">
        <v>29</v>
      </c>
      <c r="AH75">
        <f t="shared" si="2"/>
        <v>11.542824394817172</v>
      </c>
      <c r="AI75">
        <f t="shared" si="3"/>
        <v>4.1713140923504866E-2</v>
      </c>
    </row>
    <row r="76" spans="17:35" x14ac:dyDescent="0.15">
      <c r="Q76">
        <v>30</v>
      </c>
      <c r="R76">
        <f t="shared" si="0"/>
        <v>0.28950853802620913</v>
      </c>
      <c r="S76">
        <f t="shared" si="4"/>
        <v>-0.42610981346692478</v>
      </c>
      <c r="Y76">
        <v>30</v>
      </c>
      <c r="Z76">
        <f t="shared" si="1"/>
        <v>0.20182872638917634</v>
      </c>
      <c r="AA76">
        <f t="shared" si="5"/>
        <v>-1.8333864352595619</v>
      </c>
      <c r="AG76">
        <v>30</v>
      </c>
      <c r="AH76">
        <f t="shared" si="2"/>
        <v>11.558703952171351</v>
      </c>
      <c r="AI76">
        <f t="shared" si="3"/>
        <v>3.9390091337411476E-2</v>
      </c>
    </row>
    <row r="77" spans="17:35" x14ac:dyDescent="0.15">
      <c r="Q77">
        <v>31</v>
      </c>
      <c r="R77">
        <f t="shared" si="0"/>
        <v>0.28548606886765232</v>
      </c>
      <c r="S77">
        <f t="shared" si="4"/>
        <v>-0.42729867407301797</v>
      </c>
      <c r="Y77">
        <v>31</v>
      </c>
      <c r="Z77">
        <f t="shared" si="1"/>
        <v>0.19000500063867451</v>
      </c>
      <c r="AA77">
        <f t="shared" si="5"/>
        <v>-1.848796169886376</v>
      </c>
      <c r="AG77">
        <v>31</v>
      </c>
      <c r="AH77">
        <f t="shared" si="2"/>
        <v>11.573216418371439</v>
      </c>
      <c r="AI77">
        <f t="shared" si="3"/>
        <v>3.7143221192182552E-2</v>
      </c>
    </row>
    <row r="78" spans="17:35" x14ac:dyDescent="0.15">
      <c r="Q78">
        <v>32</v>
      </c>
      <c r="R78">
        <f t="shared" si="0"/>
        <v>0.28163412021767537</v>
      </c>
      <c r="S78">
        <f t="shared" si="4"/>
        <v>-0.42844978662780969</v>
      </c>
      <c r="Y78">
        <v>32</v>
      </c>
      <c r="Z78">
        <f t="shared" si="1"/>
        <v>0.17913087190163787</v>
      </c>
      <c r="AA78">
        <f t="shared" si="5"/>
        <v>-1.8637166230530648</v>
      </c>
      <c r="AG78">
        <v>32</v>
      </c>
      <c r="AH78">
        <f t="shared" si="2"/>
        <v>11.586472024649563</v>
      </c>
      <c r="AI78">
        <f t="shared" si="3"/>
        <v>3.4967692438093251E-2</v>
      </c>
    </row>
    <row r="79" spans="17:35" x14ac:dyDescent="0.15">
      <c r="Q79">
        <v>33</v>
      </c>
      <c r="R79">
        <f t="shared" si="0"/>
        <v>0.2779406234355935</v>
      </c>
      <c r="S79">
        <f t="shared" si="4"/>
        <v>-0.42956547465609018</v>
      </c>
      <c r="Y79">
        <v>33</v>
      </c>
      <c r="Z79">
        <f t="shared" si="1"/>
        <v>0.16910917562145369</v>
      </c>
      <c r="AA79">
        <f t="shared" si="5"/>
        <v>-1.8781779117474675</v>
      </c>
      <c r="AG79">
        <v>33</v>
      </c>
      <c r="AH79">
        <f t="shared" si="2"/>
        <v>11.598569649816735</v>
      </c>
      <c r="AI79">
        <f t="shared" si="3"/>
        <v>3.2859113762607806E-2</v>
      </c>
    </row>
    <row r="80" spans="17:35" x14ac:dyDescent="0.15">
      <c r="Q80">
        <v>34</v>
      </c>
      <c r="R80">
        <f t="shared" si="0"/>
        <v>0.27439469092410829</v>
      </c>
      <c r="S80">
        <f t="shared" si="4"/>
        <v>-0.43064785354100821</v>
      </c>
      <c r="Y80">
        <v>34</v>
      </c>
      <c r="Z80">
        <f t="shared" si="1"/>
        <v>0.15985480400097138</v>
      </c>
      <c r="AA80">
        <f t="shared" si="5"/>
        <v>-1.8922074550738832</v>
      </c>
      <c r="AG80">
        <v>34</v>
      </c>
      <c r="AH80">
        <f t="shared" si="2"/>
        <v>11.60959826211443</v>
      </c>
      <c r="AI80">
        <f t="shared" si="3"/>
        <v>3.081348722751695E-2</v>
      </c>
    </row>
    <row r="81" spans="17:35" x14ac:dyDescent="0.15">
      <c r="Q81">
        <v>35</v>
      </c>
      <c r="R81">
        <f t="shared" si="0"/>
        <v>0.27098647021284067</v>
      </c>
      <c r="S81">
        <f t="shared" si="4"/>
        <v>-0.43169885466542168</v>
      </c>
      <c r="Y81">
        <v>35</v>
      </c>
      <c r="Z81">
        <f t="shared" si="1"/>
        <v>0.15129295380402788</v>
      </c>
      <c r="AA81">
        <f t="shared" si="5"/>
        <v>-1.9058302871676451</v>
      </c>
      <c r="AG81">
        <v>35</v>
      </c>
      <c r="AH81">
        <f t="shared" si="2"/>
        <v>11.619638143839863</v>
      </c>
      <c r="AI81">
        <f t="shared" si="3"/>
        <v>2.8827162643336346E-2</v>
      </c>
    </row>
    <row r="82" spans="17:35" x14ac:dyDescent="0.15">
      <c r="Q82">
        <v>36</v>
      </c>
      <c r="R82">
        <f t="shared" si="0"/>
        <v>0.26770701962099624</v>
      </c>
      <c r="S82">
        <f t="shared" si="4"/>
        <v>-0.43272024615160321</v>
      </c>
      <c r="Y82">
        <v>36</v>
      </c>
      <c r="Z82">
        <f t="shared" si="1"/>
        <v>0.1433576648641684</v>
      </c>
      <c r="AA82">
        <f t="shared" si="5"/>
        <v>-1.9190693260183536</v>
      </c>
      <c r="AG82">
        <v>36</v>
      </c>
      <c r="AH82">
        <f t="shared" si="2"/>
        <v>11.628761936425732</v>
      </c>
      <c r="AI82">
        <f t="shared" si="3"/>
        <v>2.689679837259662E-2</v>
      </c>
    </row>
    <row r="83" spans="17:35" x14ac:dyDescent="0.15">
      <c r="Q83">
        <v>37</v>
      </c>
      <c r="R83">
        <f t="shared" si="0"/>
        <v>0.26454820181013355</v>
      </c>
      <c r="S83">
        <f t="shared" si="4"/>
        <v>-0.43371365075874169</v>
      </c>
      <c r="Y83">
        <v>37</v>
      </c>
      <c r="Z83">
        <f t="shared" si="1"/>
        <v>0.13599059529827318</v>
      </c>
      <c r="AA83">
        <f t="shared" si="5"/>
        <v>-1.9319456054531339</v>
      </c>
      <c r="AG83">
        <v>37</v>
      </c>
      <c r="AH83">
        <f t="shared" si="2"/>
        <v>11.637035536296175</v>
      </c>
      <c r="AI83">
        <f t="shared" si="3"/>
        <v>2.5019327504714778E-2</v>
      </c>
    </row>
    <row r="84" spans="17:35" x14ac:dyDescent="0.15">
      <c r="Q84">
        <v>38</v>
      </c>
      <c r="R84">
        <f t="shared" si="0"/>
        <v>0.26150259224937189</v>
      </c>
      <c r="S84">
        <f t="shared" si="4"/>
        <v>-0.43468056139319955</v>
      </c>
      <c r="Y84">
        <v>38</v>
      </c>
      <c r="Z84">
        <f t="shared" si="1"/>
        <v>0.12913999048573357</v>
      </c>
      <c r="AA84">
        <f t="shared" si="5"/>
        <v>-1.9444784761769816</v>
      </c>
      <c r="AG84">
        <v>38</v>
      </c>
      <c r="AH84">
        <f t="shared" si="2"/>
        <v>11.644518866052554</v>
      </c>
      <c r="AI84">
        <f t="shared" si="3"/>
        <v>2.3191928542605017E-2</v>
      </c>
    </row>
    <row r="85" spans="17:35" x14ac:dyDescent="0.15">
      <c r="Q85">
        <v>39</v>
      </c>
      <c r="R85">
        <f t="shared" si="0"/>
        <v>0.25856340017479079</v>
      </c>
      <c r="S85">
        <f t="shared" si="4"/>
        <v>-0.43562235460372256</v>
      </c>
      <c r="Y85">
        <v>39</v>
      </c>
      <c r="Z85">
        <f t="shared" si="1"/>
        <v>0.12275981146743704</v>
      </c>
      <c r="AA85">
        <f t="shared" si="5"/>
        <v>-1.9566857806945288</v>
      </c>
      <c r="AG85">
        <v>39</v>
      </c>
      <c r="AH85">
        <f t="shared" si="2"/>
        <v>11.651266540989248</v>
      </c>
      <c r="AI85">
        <f t="shared" si="3"/>
        <v>2.1411999897599843E-2</v>
      </c>
    </row>
    <row r="86" spans="17:35" x14ac:dyDescent="0.15">
      <c r="Q86">
        <v>40</v>
      </c>
      <c r="R86">
        <f t="shared" si="0"/>
        <v>0.25572440006769243</v>
      </c>
      <c r="S86">
        <f t="shared" si="4"/>
        <v>-0.436540302367809</v>
      </c>
      <c r="Y86">
        <v>40</v>
      </c>
      <c r="Z86">
        <f t="shared" si="1"/>
        <v>0.11680899513776613</v>
      </c>
      <c r="AA86">
        <f t="shared" si="5"/>
        <v>-1.9685840060822242</v>
      </c>
      <c r="AG86">
        <v>40</v>
      </c>
      <c r="AH86">
        <f t="shared" si="2"/>
        <v>11.657328447322142</v>
      </c>
      <c r="AI86">
        <f t="shared" si="3"/>
        <v>1.9677137613969109E-2</v>
      </c>
    </row>
    <row r="87" spans="17:35" x14ac:dyDescent="0.15">
      <c r="Q87">
        <v>41</v>
      </c>
      <c r="R87">
        <f t="shared" si="0"/>
        <v>0.25297987202933947</v>
      </c>
      <c r="S87">
        <f t="shared" si="4"/>
        <v>-0.43743558242249814</v>
      </c>
      <c r="Y87">
        <v>41</v>
      </c>
      <c r="Z87">
        <f t="shared" si="1"/>
        <v>0.11125082388849207</v>
      </c>
      <c r="AA87">
        <f t="shared" si="5"/>
        <v>-1.9801884178936098</v>
      </c>
      <c r="AG87">
        <v>41</v>
      </c>
      <c r="AH87">
        <f t="shared" si="2"/>
        <v>11.662750245619957</v>
      </c>
      <c r="AI87">
        <f t="shared" si="3"/>
        <v>1.7985115844394051E-2</v>
      </c>
    </row>
    <row r="88" spans="17:35" x14ac:dyDescent="0.15">
      <c r="Q88">
        <v>42</v>
      </c>
      <c r="R88">
        <f t="shared" si="0"/>
        <v>0.25032454971274209</v>
      </c>
      <c r="S88">
        <f t="shared" si="4"/>
        <v>-0.43830928735010011</v>
      </c>
      <c r="Y88">
        <v>42</v>
      </c>
      <c r="Z88">
        <f t="shared" si="1"/>
        <v>0.10605238654599154</v>
      </c>
      <c r="AA88">
        <f t="shared" si="5"/>
        <v>-1.9915131779264368</v>
      </c>
      <c r="AG88">
        <v>42</v>
      </c>
      <c r="AH88">
        <f t="shared" si="2"/>
        <v>11.667573810602581</v>
      </c>
      <c r="AI88">
        <f t="shared" si="3"/>
        <v>1.6333869678521462E-2</v>
      </c>
    </row>
    <row r="89" spans="17:35" x14ac:dyDescent="0.15">
      <c r="Q89">
        <v>43</v>
      </c>
      <c r="R89">
        <f t="shared" si="0"/>
        <v>0.24775357470022405</v>
      </c>
      <c r="S89">
        <f t="shared" si="4"/>
        <v>-0.4391624325947015</v>
      </c>
      <c r="Y89">
        <v>43</v>
      </c>
      <c r="Z89">
        <f t="shared" si="1"/>
        <v>0.1011841157713033</v>
      </c>
      <c r="AA89">
        <f t="shared" si="5"/>
        <v>-2.0025714481307451</v>
      </c>
      <c r="AG89">
        <v>43</v>
      </c>
      <c r="AH89">
        <f t="shared" si="2"/>
        <v>11.671837616589453</v>
      </c>
      <c r="AI89">
        <f t="shared" si="3"/>
        <v>1.4721479992283792E-2</v>
      </c>
    </row>
    <row r="90" spans="17:35" x14ac:dyDescent="0.15">
      <c r="Q90">
        <v>44</v>
      </c>
      <c r="R90">
        <f t="shared" si="0"/>
        <v>0.24526245640048588</v>
      </c>
      <c r="S90">
        <f t="shared" si="4"/>
        <v>-0.4399959635569744</v>
      </c>
      <c r="Y90">
        <v>44</v>
      </c>
      <c r="Z90">
        <f t="shared" si="1"/>
        <v>9.6619389754820095E-2</v>
      </c>
      <c r="AA90">
        <f t="shared" si="5"/>
        <v>-2.0133754825701295</v>
      </c>
      <c r="AG90">
        <v>44</v>
      </c>
      <c r="AH90">
        <f t="shared" si="2"/>
        <v>11.67557707635174</v>
      </c>
      <c r="AI90">
        <f t="shared" si="3"/>
        <v>1.3146160039165466E-2</v>
      </c>
    </row>
    <row r="91" spans="17:35" x14ac:dyDescent="0.15">
      <c r="Q91">
        <v>45</v>
      </c>
      <c r="R91">
        <f t="shared" si="0"/>
        <v>0.24284703668963381</v>
      </c>
      <c r="S91">
        <f t="shared" si="4"/>
        <v>-0.44081076189160251</v>
      </c>
      <c r="Y91">
        <v>45</v>
      </c>
      <c r="Z91">
        <f t="shared" si="1"/>
        <v>9.2334188177835994E-2</v>
      </c>
      <c r="AA91">
        <f t="shared" si="5"/>
        <v>-2.0239367090475127</v>
      </c>
      <c r="AG91">
        <v>45</v>
      </c>
      <c r="AH91">
        <f t="shared" si="2"/>
        <v>11.678824839872457</v>
      </c>
      <c r="AI91">
        <f t="shared" si="3"/>
        <v>1.1606243548472506E-2</v>
      </c>
    </row>
    <row r="92" spans="17:35" x14ac:dyDescent="0.15">
      <c r="Q92">
        <v>46</v>
      </c>
      <c r="R92">
        <f t="shared" si="0"/>
        <v>0.24050345864411712</v>
      </c>
      <c r="S92">
        <f t="shared" si="4"/>
        <v>-0.44160765111250511</v>
      </c>
      <c r="Y92">
        <v>46</v>
      </c>
      <c r="Z92">
        <f t="shared" si="1"/>
        <v>8.8306794142373496E-2</v>
      </c>
      <c r="AA92">
        <f t="shared" si="5"/>
        <v>-2.0342658017587532</v>
      </c>
      <c r="AG92">
        <v>46</v>
      </c>
      <c r="AH92">
        <f t="shared" si="2"/>
        <v>11.681611058492868</v>
      </c>
      <c r="AI92">
        <f t="shared" si="3"/>
        <v>1.0100174131819184E-2</v>
      </c>
    </row>
    <row r="93" spans="17:35" x14ac:dyDescent="0.15">
      <c r="Q93">
        <v>47</v>
      </c>
      <c r="R93">
        <f t="shared" si="0"/>
        <v>0.23822813881511629</v>
      </c>
      <c r="S93">
        <f t="shared" si="4"/>
        <v>-0.44238740159520162</v>
      </c>
      <c r="Y93">
        <v>47</v>
      </c>
      <c r="Z93">
        <f t="shared" si="1"/>
        <v>8.4517535174129715E-2</v>
      </c>
      <c r="AA93">
        <f t="shared" si="5"/>
        <v>-2.0443727461321304</v>
      </c>
      <c r="AG93">
        <v>47</v>
      </c>
      <c r="AH93">
        <f t="shared" si="2"/>
        <v>11.683963619077305</v>
      </c>
      <c r="AI93">
        <f t="shared" si="3"/>
        <v>8.6264958289810068E-3</v>
      </c>
    </row>
    <row r="94" spans="17:35" x14ac:dyDescent="0.15">
      <c r="Q94">
        <v>48</v>
      </c>
      <c r="R94">
        <f t="shared" si="0"/>
        <v>0.23601774257790131</v>
      </c>
      <c r="S94">
        <f t="shared" si="4"/>
        <v>-0.44315073505248742</v>
      </c>
      <c r="Y94">
        <v>48</v>
      </c>
      <c r="Z94">
        <f t="shared" si="1"/>
        <v>8.0948557547434699E-2</v>
      </c>
      <c r="AA94">
        <f t="shared" si="5"/>
        <v>-2.0542668968410158</v>
      </c>
      <c r="AG94">
        <v>48</v>
      </c>
      <c r="AH94">
        <f t="shared" si="2"/>
        <v>11.685908352127811</v>
      </c>
      <c r="AI94">
        <f t="shared" si="3"/>
        <v>7.1838446491542252E-3</v>
      </c>
    </row>
    <row r="95" spans="17:35" x14ac:dyDescent="0.15">
      <c r="Q95">
        <v>49</v>
      </c>
      <c r="R95">
        <f t="shared" si="0"/>
        <v>0.23386916215939782</v>
      </c>
      <c r="S95">
        <f t="shared" si="4"/>
        <v>-0.44389832854859701</v>
      </c>
      <c r="Y95">
        <v>49</v>
      </c>
      <c r="Z95">
        <f t="shared" si="1"/>
        <v>7.7583629117670166E-2</v>
      </c>
      <c r="AA95">
        <f t="shared" si="5"/>
        <v>-2.06395702983452</v>
      </c>
      <c r="AG95">
        <v>49</v>
      </c>
      <c r="AH95">
        <f t="shared" si="2"/>
        <v>11.687469217196847</v>
      </c>
      <c r="AI95">
        <f t="shared" si="3"/>
        <v>5.7709409844463044E-3</v>
      </c>
    </row>
    <row r="96" spans="17:35" x14ac:dyDescent="0.15">
      <c r="Q96">
        <v>50</v>
      </c>
      <c r="R96">
        <f t="shared" si="0"/>
        <v>0.23177949700529935</v>
      </c>
      <c r="S96">
        <f t="shared" si="4"/>
        <v>-0.4446308181078083</v>
      </c>
      <c r="Y96">
        <v>50</v>
      </c>
      <c r="Z96">
        <f t="shared" si="1"/>
        <v>7.4407966616395982E-2</v>
      </c>
      <c r="AA96">
        <f t="shared" si="5"/>
        <v>-2.0734513891113835</v>
      </c>
      <c r="AG96">
        <v>50</v>
      </c>
      <c r="AH96">
        <f t="shared" si="2"/>
        <v>11.688668468459824</v>
      </c>
      <c r="AI96">
        <f t="shared" si="3"/>
        <v>4.3865827898449949E-3</v>
      </c>
    </row>
    <row r="97" spans="17:35" x14ac:dyDescent="0.15">
      <c r="Q97">
        <v>51</v>
      </c>
      <c r="R97">
        <f t="shared" si="0"/>
        <v>0.22974603619669443</v>
      </c>
      <c r="S97">
        <f t="shared" si="4"/>
        <v>-0.44534880196568588</v>
      </c>
      <c r="Y97">
        <v>51</v>
      </c>
      <c r="Z97">
        <f t="shared" si="1"/>
        <v>7.1408083999631597E-2</v>
      </c>
      <c r="AA97">
        <f t="shared" si="5"/>
        <v>-2.082757728861834</v>
      </c>
      <c r="AG97">
        <v>51</v>
      </c>
      <c r="AH97">
        <f t="shared" si="2"/>
        <v>11.689526802900799</v>
      </c>
      <c r="AI97">
        <f t="shared" si="3"/>
        <v>3.0296394385779801E-3</v>
      </c>
    </row>
    <row r="98" spans="17:35" x14ac:dyDescent="0.15">
      <c r="Q98">
        <v>52</v>
      </c>
      <c r="R98">
        <f t="shared" si="0"/>
        <v>0.22776624266701251</v>
      </c>
      <c r="S98">
        <f t="shared" si="4"/>
        <v>-0.44605284350460683</v>
      </c>
      <c r="Y98">
        <v>52</v>
      </c>
      <c r="Z98">
        <f t="shared" si="1"/>
        <v>6.8571658965817892E-2</v>
      </c>
      <c r="AA98">
        <f t="shared" si="5"/>
        <v>-2.0918833515171911</v>
      </c>
      <c r="AG98">
        <v>52</v>
      </c>
      <c r="AH98">
        <f t="shared" si="2"/>
        <v>11.690063493221464</v>
      </c>
      <c r="AI98">
        <f t="shared" si="3"/>
        <v>1.6990461741574481E-3</v>
      </c>
    </row>
    <row r="99" spans="17:35" x14ac:dyDescent="0.15">
      <c r="Q99">
        <v>53</v>
      </c>
      <c r="R99">
        <f t="shared" si="0"/>
        <v>0.22583773900452375</v>
      </c>
      <c r="S99">
        <f t="shared" si="4"/>
        <v>-0.44674347390965929</v>
      </c>
      <c r="Y99">
        <v>53</v>
      </c>
      <c r="Z99">
        <f t="shared" si="1"/>
        <v>6.5887415197260685E-2</v>
      </c>
      <c r="AA99">
        <f t="shared" si="5"/>
        <v>-2.1008351421750051</v>
      </c>
      <c r="AG99">
        <v>53</v>
      </c>
      <c r="AH99">
        <f t="shared" si="2"/>
        <v>11.690296507293894</v>
      </c>
      <c r="AI99">
        <f t="shared" si="3"/>
        <v>3.9379909090253573E-4</v>
      </c>
    </row>
    <row r="100" spans="17:35" x14ac:dyDescent="0.15">
      <c r="Q100">
        <v>54</v>
      </c>
      <c r="R100">
        <f t="shared" si="0"/>
        <v>0.2239582946547477</v>
      </c>
      <c r="S100">
        <f t="shared" si="4"/>
        <v>-0.44742119457628093</v>
      </c>
      <c r="Y100">
        <v>54</v>
      </c>
      <c r="Z100">
        <f t="shared" si="1"/>
        <v>6.3345018243566364E-2</v>
      </c>
      <c r="AA100">
        <f t="shared" si="5"/>
        <v>-2.1096195998063045</v>
      </c>
      <c r="AG100">
        <v>54</v>
      </c>
      <c r="AH100">
        <f t="shared" si="2"/>
        <v>11.690242615731686</v>
      </c>
      <c r="AI100">
        <f t="shared" si="3"/>
        <v>-8.8704941634237811E-4</v>
      </c>
    </row>
    <row r="101" spans="17:35" x14ac:dyDescent="0.15">
      <c r="Q101">
        <v>55</v>
      </c>
      <c r="R101">
        <f t="shared" si="0"/>
        <v>0.22212581436184048</v>
      </c>
      <c r="S101">
        <f t="shared" si="4"/>
        <v>-0.44808647929697376</v>
      </c>
      <c r="Y101">
        <v>55</v>
      </c>
      <c r="Z101">
        <f t="shared" si="1"/>
        <v>6.0934983270777676E-2</v>
      </c>
      <c r="AA101">
        <f t="shared" si="5"/>
        <v>-2.1182428655992886</v>
      </c>
      <c r="AG101">
        <v>55</v>
      </c>
      <c r="AH101">
        <f t="shared" si="2"/>
        <v>11.689917488945639</v>
      </c>
      <c r="AI101">
        <f t="shared" si="3"/>
        <v>-2.1443947849587031E-3</v>
      </c>
    </row>
    <row r="102" spans="17:35" x14ac:dyDescent="0.15">
      <c r="Q102">
        <v>56</v>
      </c>
      <c r="R102">
        <f t="shared" si="0"/>
        <v>0.22033832770907116</v>
      </c>
      <c r="S102">
        <f t="shared" si="4"/>
        <v>-0.44873977625098432</v>
      </c>
      <c r="Y102">
        <v>56</v>
      </c>
      <c r="Z102">
        <f t="shared" si="1"/>
        <v>5.864859315612591E-2</v>
      </c>
      <c r="AA102">
        <f t="shared" si="5"/>
        <v>-2.1267107487490993</v>
      </c>
      <c r="AG102">
        <v>56</v>
      </c>
      <c r="AH102">
        <f t="shared" si="2"/>
        <v>11.689335784872297</v>
      </c>
      <c r="AI102">
        <f t="shared" si="3"/>
        <v>-3.3790840449209325E-3</v>
      </c>
    </row>
    <row r="103" spans="17:35" x14ac:dyDescent="0.15">
      <c r="Q103">
        <v>57</v>
      </c>
      <c r="R103">
        <f t="shared" si="0"/>
        <v>0.21859397963646959</v>
      </c>
      <c r="S103">
        <f t="shared" si="4"/>
        <v>-0.44938150981787728</v>
      </c>
      <c r="Y103">
        <v>57</v>
      </c>
      <c r="Z103">
        <f t="shared" si="1"/>
        <v>5.6477825624065697E-2</v>
      </c>
      <c r="AA103">
        <f t="shared" si="5"/>
        <v>-2.1350287499649325</v>
      </c>
      <c r="AG103">
        <v>57</v>
      </c>
      <c r="AH103">
        <f t="shared" si="2"/>
        <v>11.688511228411457</v>
      </c>
      <c r="AI103">
        <f t="shared" si="3"/>
        <v>-4.5919192463340086E-3</v>
      </c>
    </row>
    <row r="104" spans="17:35" x14ac:dyDescent="0.15">
      <c r="Q104">
        <v>58</v>
      </c>
      <c r="R104">
        <f t="shared" si="0"/>
        <v>0.21689102182911646</v>
      </c>
      <c r="S104">
        <f t="shared" si="4"/>
        <v>-0.45001208223338152</v>
      </c>
      <c r="Y104">
        <v>58</v>
      </c>
      <c r="Z104">
        <f t="shared" si="1"/>
        <v>5.4415288301475497E-2</v>
      </c>
      <c r="AA104">
        <f t="shared" si="5"/>
        <v>-2.1432020829327403</v>
      </c>
      <c r="AG104">
        <v>58</v>
      </c>
      <c r="AH104">
        <f t="shared" si="2"/>
        <v>11.687456683478594</v>
      </c>
      <c r="AI104">
        <f t="shared" si="3"/>
        <v>-5.7836605888764714E-3</v>
      </c>
    </row>
    <row r="105" spans="17:35" x14ac:dyDescent="0.15">
      <c r="Q105">
        <v>59</v>
      </c>
      <c r="R105">
        <f t="shared" si="0"/>
        <v>0.21522780488276905</v>
      </c>
      <c r="S105">
        <f t="shared" si="4"/>
        <v>-0.45063187510368968</v>
      </c>
      <c r="Y105">
        <v>59</v>
      </c>
      <c r="Z105">
        <f t="shared" si="1"/>
        <v>5.2454160724242672E-2</v>
      </c>
      <c r="AA105">
        <f t="shared" si="5"/>
        <v>-2.1512356939432236</v>
      </c>
      <c r="AG105">
        <v>59</v>
      </c>
      <c r="AH105">
        <f t="shared" si="2"/>
        <v>11.68618421846576</v>
      </c>
      <c r="AI105">
        <f t="shared" si="3"/>
        <v>-6.9550292837291527E-3</v>
      </c>
    </row>
    <row r="106" spans="17:35" x14ac:dyDescent="0.15">
      <c r="Q106">
        <v>60</v>
      </c>
      <c r="R106">
        <f t="shared" si="0"/>
        <v>0.21360277116490087</v>
      </c>
      <c r="S106">
        <f t="shared" si="4"/>
        <v>-0.45124125079248667</v>
      </c>
      <c r="Y106">
        <v>60</v>
      </c>
      <c r="Z106">
        <f t="shared" si="1"/>
        <v>5.0588142458536621E-2</v>
      </c>
      <c r="AA106">
        <f t="shared" si="5"/>
        <v>-2.1591342798701749</v>
      </c>
      <c r="AG106">
        <v>60</v>
      </c>
      <c r="AH106">
        <f t="shared" si="2"/>
        <v>11.684705165808115</v>
      </c>
      <c r="AI106">
        <f t="shared" si="3"/>
        <v>-8.1067101749698334E-3</v>
      </c>
    </row>
    <row r="107" spans="17:35" x14ac:dyDescent="0.15">
      <c r="Q107">
        <v>61</v>
      </c>
      <c r="R107">
        <f t="shared" si="0"/>
        <v>0.21201444829906732</v>
      </c>
      <c r="S107">
        <f t="shared" si="4"/>
        <v>-0.45184055369333176</v>
      </c>
      <c r="Y107">
        <v>61</v>
      </c>
      <c r="Z107">
        <f t="shared" si="1"/>
        <v>4.8811406611705778E-2</v>
      </c>
      <c r="AA107">
        <f t="shared" si="5"/>
        <v>-2.1669023046627958</v>
      </c>
      <c r="AG107">
        <v>61</v>
      </c>
      <c r="AH107">
        <f t="shared" si="2"/>
        <v>11.683030176269659</v>
      </c>
      <c r="AI107">
        <f t="shared" si="3"/>
        <v>-9.2393541442934435E-3</v>
      </c>
    </row>
    <row r="108" spans="17:35" x14ac:dyDescent="0.15">
      <c r="Q108">
        <v>62</v>
      </c>
      <c r="R108">
        <f t="shared" si="0"/>
        <v>0.21046144320902496</v>
      </c>
      <c r="S108">
        <f t="shared" si="4"/>
        <v>-0.45243011139857991</v>
      </c>
      <c r="Y108">
        <v>62</v>
      </c>
      <c r="Z108">
        <f t="shared" si="1"/>
        <v>4.7118558103050212E-2</v>
      </c>
      <c r="AA108">
        <f t="shared" si="5"/>
        <v>-2.174544014496989</v>
      </c>
      <c r="AG108">
        <v>62</v>
      </c>
      <c r="AH108">
        <f t="shared" si="2"/>
        <v>11.681169268489308</v>
      </c>
      <c r="AI108">
        <f t="shared" si="3"/>
        <v>-1.0353580320198785E-2</v>
      </c>
    </row>
    <row r="109" spans="17:35" x14ac:dyDescent="0.15">
      <c r="Q109">
        <v>63</v>
      </c>
      <c r="R109">
        <f t="shared" si="0"/>
        <v>0.20894243666641546</v>
      </c>
      <c r="S109">
        <f t="shared" si="4"/>
        <v>-0.45301023577477784</v>
      </c>
      <c r="Y109">
        <v>63</v>
      </c>
      <c r="Z109">
        <f t="shared" si="1"/>
        <v>4.5504596146300202E-2</v>
      </c>
      <c r="AA109">
        <f t="shared" si="5"/>
        <v>-2.1820634517143875</v>
      </c>
      <c r="AG109">
        <v>63</v>
      </c>
      <c r="AH109">
        <f t="shared" si="2"/>
        <v>11.679131874265627</v>
      </c>
      <c r="AI109">
        <f t="shared" si="3"/>
        <v>-1.1449978110417536E-2</v>
      </c>
    </row>
    <row r="110" spans="17:35" x14ac:dyDescent="0.15">
      <c r="Q110">
        <v>64</v>
      </c>
      <c r="R110">
        <f t="shared" si="0"/>
        <v>0.20745617829226071</v>
      </c>
      <c r="S110">
        <f t="shared" si="4"/>
        <v>-0.45358122395337164</v>
      </c>
      <c r="Y110">
        <v>64</v>
      </c>
      <c r="Z110">
        <f t="shared" si="1"/>
        <v>4.3964880465635306E-2</v>
      </c>
      <c r="AA110">
        <f t="shared" si="5"/>
        <v>-2.1894644676636776</v>
      </c>
      <c r="AG110">
        <v>64</v>
      </c>
      <c r="AH110">
        <f t="shared" si="2"/>
        <v>11.676926880003975</v>
      </c>
      <c r="AI110">
        <f t="shared" si="3"/>
        <v>-1.2529109074288114E-2</v>
      </c>
    </row>
    <row r="111" spans="17:35" x14ac:dyDescent="0.15">
      <c r="Q111">
        <v>65</v>
      </c>
      <c r="R111">
        <f t="shared" si="0"/>
        <v>0.20600148196811374</v>
      </c>
      <c r="S111">
        <f t="shared" si="4"/>
        <v>-0.45414335924460614</v>
      </c>
      <c r="Y111">
        <v>65</v>
      </c>
      <c r="Z111">
        <f t="shared" si="1"/>
        <v>4.2495100827278282E-2</v>
      </c>
      <c r="AA111">
        <f t="shared" si="5"/>
        <v>-2.1967507345463497</v>
      </c>
      <c r="AG111">
        <v>65</v>
      </c>
      <c r="AH111">
        <f t="shared" si="2"/>
        <v>11.674562664701776</v>
      </c>
      <c r="AI111">
        <f t="shared" si="3"/>
        <v>-1.3591508649966666E-2</v>
      </c>
    </row>
    <row r="112" spans="17:35" x14ac:dyDescent="0.15">
      <c r="Q112">
        <v>66</v>
      </c>
      <c r="R112">
        <f t="shared" ref="R112:R175" si="6">EXP($R$35*LN(Q112)+$R$36*((LN(Q112))^2))</f>
        <v>0.20457722161761455</v>
      </c>
      <c r="S112">
        <f t="shared" si="4"/>
        <v>-0.45469691198165207</v>
      </c>
      <c r="Y112">
        <v>66</v>
      </c>
      <c r="Z112">
        <f t="shared" ref="Z112:Z175" si="7">EXP($Z$35*LN(Y112)+$Z$36*((LN(Y112))^2)+$Z$37)</f>
        <v>4.1091249520592142E-2</v>
      </c>
      <c r="AA112">
        <f t="shared" si="5"/>
        <v>-2.2039257563580801</v>
      </c>
      <c r="AG112">
        <v>66</v>
      </c>
      <c r="AH112">
        <f t="shared" ref="AH112:AH175" si="8">EXP($AH$35*LN(AG112)+$AH$36*((LN(AG112))^2)+$AH$37)</f>
        <v>11.672047134806256</v>
      </c>
      <c r="AI112">
        <f t="shared" ref="AI112:AI175" si="9">$AH$35+2*$AH$36*LN(AG112)</f>
        <v>-1.4637687749773531E-2</v>
      </c>
    </row>
    <row r="113" spans="17:35" x14ac:dyDescent="0.15">
      <c r="Q113">
        <v>67</v>
      </c>
      <c r="R113">
        <f t="shared" si="6"/>
        <v>0.20318232732348468</v>
      </c>
      <c r="S113">
        <f t="shared" ref="S113:S176" si="10">$R$35+2*$R$36*LN(Q113)</f>
        <v>-0.45524214030125826</v>
      </c>
      <c r="Y113">
        <v>67</v>
      </c>
      <c r="Z113">
        <f t="shared" si="7"/>
        <v>3.9749596467435762E-2</v>
      </c>
      <c r="AA113">
        <f t="shared" ref="AA113:AA176" si="11">$Z$35+2*$Z$36*LN(Y113)</f>
        <v>-2.2109928790073576</v>
      </c>
      <c r="AG113">
        <v>67</v>
      </c>
      <c r="AH113">
        <f t="shared" si="8"/>
        <v>11.669387756242161</v>
      </c>
      <c r="AI113">
        <f t="shared" si="9"/>
        <v>-1.5668134235574893E-2</v>
      </c>
    </row>
    <row r="114" spans="17:35" x14ac:dyDescent="0.15">
      <c r="Q114">
        <v>68</v>
      </c>
      <c r="R114">
        <f t="shared" si="6"/>
        <v>0.2018157817487638</v>
      </c>
      <c r="S114">
        <f t="shared" si="10"/>
        <v>-0.4557792908665701</v>
      </c>
      <c r="Y114">
        <v>68</v>
      </c>
      <c r="Z114">
        <f t="shared" si="7"/>
        <v>3.8466666677347584E-2</v>
      </c>
      <c r="AA114">
        <f t="shared" si="11"/>
        <v>-2.2179552996844962</v>
      </c>
      <c r="AG114">
        <v>68</v>
      </c>
      <c r="AH114">
        <f t="shared" si="8"/>
        <v>11.666591583874959</v>
      </c>
      <c r="AI114">
        <f t="shared" si="9"/>
        <v>-1.6683314284864414E-2</v>
      </c>
    </row>
    <row r="115" spans="17:35" x14ac:dyDescent="0.15">
      <c r="Q115">
        <v>69</v>
      </c>
      <c r="R115">
        <f t="shared" si="6"/>
        <v>0.20047661683439991</v>
      </c>
      <c r="S115">
        <f t="shared" si="10"/>
        <v>-0.45630859953718284</v>
      </c>
      <c r="Y115">
        <v>69</v>
      </c>
      <c r="Z115">
        <f t="shared" si="7"/>
        <v>3.7239219799791445E-2</v>
      </c>
      <c r="AA115">
        <f t="shared" si="11"/>
        <v>-2.2248160755467046</v>
      </c>
      <c r="AG115">
        <v>69</v>
      </c>
      <c r="AH115">
        <f t="shared" si="8"/>
        <v>11.663665288646868</v>
      </c>
      <c r="AI115">
        <f t="shared" si="9"/>
        <v>-1.7683673657119814E-2</v>
      </c>
    </row>
    <row r="116" spans="17:35" x14ac:dyDescent="0.15">
      <c r="Q116">
        <v>70</v>
      </c>
      <c r="R116">
        <f t="shared" si="6"/>
        <v>0.19916391074822265</v>
      </c>
      <c r="S116">
        <f t="shared" si="10"/>
        <v>-0.45683029199098363</v>
      </c>
      <c r="Y116">
        <v>70</v>
      </c>
      <c r="Z116">
        <f t="shared" si="7"/>
        <v>3.6064231553966528E-2</v>
      </c>
      <c r="AA116">
        <f t="shared" si="11"/>
        <v>-2.2315781317782584</v>
      </c>
      <c r="AG116">
        <v>70</v>
      </c>
      <c r="AH116">
        <f t="shared" si="8"/>
        <v>11.660615182597969</v>
      </c>
      <c r="AI116">
        <f t="shared" si="9"/>
        <v>-1.8669638869045047E-2</v>
      </c>
    </row>
    <row r="117" spans="17:35" x14ac:dyDescent="0.15">
      <c r="Q117">
        <v>71</v>
      </c>
      <c r="R117">
        <f t="shared" si="6"/>
        <v>0.19787678506290593</v>
      </c>
      <c r="S117">
        <f t="shared" si="10"/>
        <v>-0.45734458430188696</v>
      </c>
      <c r="Y117">
        <v>71</v>
      </c>
      <c r="Z117">
        <f t="shared" si="7"/>
        <v>3.4938876842175233E-2</v>
      </c>
      <c r="AA117">
        <f t="shared" si="11"/>
        <v>-2.2382442690789759</v>
      </c>
      <c r="AG117">
        <v>71</v>
      </c>
      <c r="AH117">
        <f t="shared" si="8"/>
        <v>11.657447241962997</v>
      </c>
      <c r="AI117">
        <f t="shared" si="9"/>
        <v>-1.9641618286452833E-2</v>
      </c>
    </row>
    <row r="118" spans="17:35" x14ac:dyDescent="0.15">
      <c r="Q118">
        <v>72</v>
      </c>
      <c r="R118">
        <f t="shared" si="6"/>
        <v>0.19661440214280118</v>
      </c>
      <c r="S118">
        <f t="shared" si="10"/>
        <v>-0.45785168347716509</v>
      </c>
      <c r="Y118">
        <v>72</v>
      </c>
      <c r="Z118">
        <f t="shared" si="7"/>
        <v>3.3860514374983434E-2</v>
      </c>
      <c r="AA118">
        <f t="shared" si="11"/>
        <v>-2.2448171706289664</v>
      </c>
      <c r="AG118">
        <v>72</v>
      </c>
      <c r="AH118">
        <f t="shared" si="8"/>
        <v>11.654167128514587</v>
      </c>
      <c r="AI118">
        <f t="shared" si="9"/>
        <v>-2.0600003139784717E-2</v>
      </c>
    </row>
    <row r="119" spans="17:35" x14ac:dyDescent="0.15">
      <c r="Q119">
        <v>73</v>
      </c>
      <c r="R119">
        <f t="shared" si="6"/>
        <v>0.19537596272154381</v>
      </c>
      <c r="S119">
        <f t="shared" si="10"/>
        <v>-0.45835178795771725</v>
      </c>
      <c r="Y119">
        <v>73</v>
      </c>
      <c r="Z119">
        <f t="shared" si="7"/>
        <v>3.2826672655855781E-2</v>
      </c>
      <c r="AA119">
        <f t="shared" si="11"/>
        <v>-2.2512994085730038</v>
      </c>
      <c r="AG119">
        <v>73</v>
      </c>
      <c r="AH119">
        <f t="shared" si="8"/>
        <v>11.650780209306921</v>
      </c>
      <c r="AI119">
        <f t="shared" si="9"/>
        <v>-2.154516846958765E-2</v>
      </c>
    </row>
    <row r="120" spans="17:35" x14ac:dyDescent="0.15">
      <c r="Q120">
        <v>74</v>
      </c>
      <c r="R120">
        <f t="shared" si="6"/>
        <v>0.194160703654124</v>
      </c>
      <c r="S120">
        <f t="shared" si="10"/>
        <v>-0.45884508808430358</v>
      </c>
      <c r="Y120">
        <v>74</v>
      </c>
      <c r="Z120">
        <f t="shared" si="7"/>
        <v>3.1835037189976836E-2</v>
      </c>
      <c r="AA120">
        <f t="shared" si="11"/>
        <v>-2.2576934500637473</v>
      </c>
      <c r="AG120">
        <v>74</v>
      </c>
      <c r="AH120">
        <f t="shared" si="8"/>
        <v>11.647291574958041</v>
      </c>
      <c r="AI120">
        <f t="shared" si="9"/>
        <v>-2.2477474007666587E-2</v>
      </c>
    </row>
    <row r="121" spans="17:35" x14ac:dyDescent="0.15">
      <c r="Q121">
        <v>75</v>
      </c>
      <c r="R121">
        <f t="shared" si="6"/>
        <v>0.19296789582870699</v>
      </c>
      <c r="S121">
        <f t="shared" si="10"/>
        <v>-0.45933176653248597</v>
      </c>
      <c r="Y121">
        <v>75</v>
      </c>
      <c r="Z121">
        <f t="shared" si="7"/>
        <v>3.0883438796912278E-2</v>
      </c>
      <c r="AA121">
        <f t="shared" si="11"/>
        <v>-2.264001662899334</v>
      </c>
      <c r="AG121">
        <v>75</v>
      </c>
      <c r="AH121">
        <f t="shared" si="8"/>
        <v>11.643706056595983</v>
      </c>
      <c r="AI121">
        <f t="shared" si="9"/>
        <v>-2.3397264999093947E-2</v>
      </c>
    </row>
    <row r="122" spans="17:35" x14ac:dyDescent="0.15">
      <c r="Q122">
        <v>76</v>
      </c>
      <c r="R122">
        <f t="shared" si="6"/>
        <v>0.19179684222490467</v>
      </c>
      <c r="S122">
        <f t="shared" si="10"/>
        <v>-0.45981199871876155</v>
      </c>
      <c r="Y122">
        <v>76</v>
      </c>
      <c r="Z122">
        <f t="shared" si="7"/>
        <v>2.9969842919893273E-2</v>
      </c>
      <c r="AA122">
        <f t="shared" si="11"/>
        <v>-2.2702263207875948</v>
      </c>
      <c r="AG122">
        <v>76</v>
      </c>
      <c r="AH122">
        <f t="shared" si="8"/>
        <v>11.640028241581186</v>
      </c>
      <c r="AI122">
        <f t="shared" si="9"/>
        <v>-2.4304872969776348E-2</v>
      </c>
    </row>
    <row r="123" spans="17:35" x14ac:dyDescent="0.15">
      <c r="Q123">
        <v>77</v>
      </c>
      <c r="R123">
        <f t="shared" si="6"/>
        <v>0.19064687610646683</v>
      </c>
      <c r="S123">
        <f t="shared" si="10"/>
        <v>-0.46028595318014903</v>
      </c>
      <c r="Y123">
        <v>77</v>
      </c>
      <c r="Z123">
        <f t="shared" si="7"/>
        <v>2.9092339836067717E-2</v>
      </c>
      <c r="AA123">
        <f t="shared" si="11"/>
        <v>-2.276369608266164</v>
      </c>
      <c r="AG123">
        <v>77</v>
      </c>
      <c r="AH123">
        <f t="shared" si="8"/>
        <v>11.636262488107484</v>
      </c>
      <c r="AI123">
        <f t="shared" si="9"/>
        <v>-2.5200616443848689E-2</v>
      </c>
    </row>
    <row r="124" spans="17:35" x14ac:dyDescent="0.15">
      <c r="Q124">
        <v>78</v>
      </c>
      <c r="R124">
        <f t="shared" si="6"/>
        <v>0.18951735933748842</v>
      </c>
      <c r="S124">
        <f t="shared" si="10"/>
        <v>-0.46075379192928456</v>
      </c>
      <c r="Y124">
        <v>78</v>
      </c>
      <c r="Z124">
        <f t="shared" si="7"/>
        <v>2.8249135682250407E-2</v>
      </c>
      <c r="AA124">
        <f t="shared" si="11"/>
        <v>-2.2824336253051416</v>
      </c>
      <c r="AG124">
        <v>78</v>
      </c>
      <c r="AH124">
        <f t="shared" si="8"/>
        <v>11.632412938773818</v>
      </c>
      <c r="AI124">
        <f t="shared" si="9"/>
        <v>-2.608480161478155E-2</v>
      </c>
    </row>
    <row r="125" spans="17:35" x14ac:dyDescent="0.15">
      <c r="Q125">
        <v>79</v>
      </c>
      <c r="R125">
        <f t="shared" si="6"/>
        <v>0.18840768081224105</v>
      </c>
      <c r="S125">
        <f t="shared" si="10"/>
        <v>-0.46121567078689685</v>
      </c>
      <c r="Y125">
        <v>79</v>
      </c>
      <c r="Z125">
        <f t="shared" si="7"/>
        <v>2.7438544219706418E-2</v>
      </c>
      <c r="AA125">
        <f t="shared" si="11"/>
        <v>-2.2884203916165684</v>
      </c>
      <c r="AG125">
        <v>79</v>
      </c>
      <c r="AH125">
        <f t="shared" si="8"/>
        <v>11.628483533210492</v>
      </c>
      <c r="AI125">
        <f t="shared" si="9"/>
        <v>-2.6957722973738663E-2</v>
      </c>
    </row>
    <row r="126" spans="17:35" x14ac:dyDescent="0.15">
      <c r="Q126">
        <v>80</v>
      </c>
      <c r="R126">
        <f t="shared" si="6"/>
        <v>0.18731725498964261</v>
      </c>
      <c r="S126">
        <f t="shared" si="10"/>
        <v>-0.46167173969337094</v>
      </c>
      <c r="Y126">
        <v>80</v>
      </c>
      <c r="Z126">
        <f t="shared" si="7"/>
        <v>2.6658979269460151E-2</v>
      </c>
      <c r="AA126">
        <f t="shared" si="11"/>
        <v>-2.2943318506928367</v>
      </c>
      <c r="AG126">
        <v>80</v>
      </c>
      <c r="AH126">
        <f t="shared" si="8"/>
        <v>11.624478019835969</v>
      </c>
      <c r="AI126">
        <f t="shared" si="9"/>
        <v>-2.7819663898412228E-2</v>
      </c>
    </row>
    <row r="127" spans="17:35" x14ac:dyDescent="0.15">
      <c r="Q127">
        <v>81</v>
      </c>
      <c r="R127">
        <f t="shared" si="6"/>
        <v>0.18624552052419055</v>
      </c>
      <c r="S127">
        <f t="shared" si="10"/>
        <v>-0.46212214300095866</v>
      </c>
      <c r="Y127">
        <v>81</v>
      </c>
      <c r="Z127">
        <f t="shared" si="7"/>
        <v>2.5908947756671862E-2</v>
      </c>
      <c r="AA127">
        <f t="shared" si="11"/>
        <v>-2.3001698735942551</v>
      </c>
      <c r="AG127">
        <v>81</v>
      </c>
      <c r="AH127">
        <f t="shared" si="8"/>
        <v>11.620399966813293</v>
      </c>
      <c r="AI127">
        <f t="shared" si="9"/>
        <v>-2.8670897205281376E-2</v>
      </c>
    </row>
    <row r="128" spans="17:35" x14ac:dyDescent="0.15">
      <c r="Q128">
        <v>82</v>
      </c>
      <c r="R128">
        <f t="shared" si="6"/>
        <v>0.18519193898591646</v>
      </c>
      <c r="S128">
        <f t="shared" si="10"/>
        <v>-0.46256701974806003</v>
      </c>
      <c r="Y128">
        <v>82</v>
      </c>
      <c r="Z128">
        <f t="shared" si="7"/>
        <v>2.518704330887879E-2</v>
      </c>
      <c r="AA128">
        <f t="shared" si="11"/>
        <v>-2.3059362625042228</v>
      </c>
      <c r="AG128">
        <v>82</v>
      </c>
      <c r="AH128">
        <f t="shared" si="8"/>
        <v>11.616252772268979</v>
      </c>
      <c r="AI128">
        <f t="shared" si="9"/>
        <v>-2.9511685667987286E-2</v>
      </c>
    </row>
    <row r="129" spans="17:35" x14ac:dyDescent="0.15">
      <c r="Q129">
        <v>83</v>
      </c>
      <c r="R129">
        <f t="shared" si="6"/>
        <v>0.18415599366257304</v>
      </c>
      <c r="S129">
        <f t="shared" si="10"/>
        <v>-0.46300650391688125</v>
      </c>
      <c r="Y129">
        <v>83</v>
      </c>
      <c r="Z129">
        <f t="shared" si="7"/>
        <v>2.4491940358451352E-2</v>
      </c>
      <c r="AA129">
        <f t="shared" si="11"/>
        <v>-2.311632754068929</v>
      </c>
      <c r="AG129">
        <v>83</v>
      </c>
      <c r="AH129">
        <f t="shared" si="8"/>
        <v>11.61203967383169</v>
      </c>
      <c r="AI129">
        <f t="shared" si="9"/>
        <v>-3.0342282504289386E-2</v>
      </c>
    </row>
    <row r="130" spans="17:35" x14ac:dyDescent="0.15">
      <c r="Q130">
        <v>84</v>
      </c>
      <c r="R130">
        <f t="shared" si="6"/>
        <v>0.18313718843786098</v>
      </c>
      <c r="S130">
        <f t="shared" si="10"/>
        <v>-0.463440724675662</v>
      </c>
      <c r="Y130">
        <v>84</v>
      </c>
      <c r="Z130">
        <f t="shared" si="7"/>
        <v>2.3822388704557614E-2</v>
      </c>
      <c r="AA130">
        <f t="shared" si="11"/>
        <v>-2.3172610225370498</v>
      </c>
      <c r="AG130">
        <v>84</v>
      </c>
      <c r="AH130">
        <f t="shared" si="8"/>
        <v>11.607763757542822</v>
      </c>
      <c r="AI130">
        <f t="shared" si="9"/>
        <v>-3.1162931833859875E-2</v>
      </c>
    </row>
    <row r="131" spans="17:35" x14ac:dyDescent="0.15">
      <c r="Q131">
        <v>85</v>
      </c>
      <c r="R131">
        <f t="shared" si="6"/>
        <v>0.18213504674003267</v>
      </c>
      <c r="S131">
        <f t="shared" si="10"/>
        <v>-0.4638698066065694</v>
      </c>
      <c r="Y131">
        <v>85</v>
      </c>
      <c r="Z131">
        <f t="shared" si="7"/>
        <v>2.3177208494329672E-2</v>
      </c>
      <c r="AA131">
        <f t="shared" si="11"/>
        <v>-2.3228226827136553</v>
      </c>
      <c r="AG131">
        <v>85</v>
      </c>
      <c r="AH131">
        <f t="shared" si="8"/>
        <v>11.603427966186798</v>
      </c>
      <c r="AI131">
        <f t="shared" si="9"/>
        <v>-3.1973869108988529E-2</v>
      </c>
    </row>
    <row r="132" spans="17:35" x14ac:dyDescent="0.15">
      <c r="Q132">
        <v>86</v>
      </c>
      <c r="R132">
        <f t="shared" si="6"/>
        <v>0.18114911055569521</v>
      </c>
      <c r="S132">
        <f t="shared" si="10"/>
        <v>-0.46429386992026345</v>
      </c>
      <c r="Y132">
        <v>86</v>
      </c>
      <c r="Z132">
        <f t="shared" si="7"/>
        <v>2.25552855868522E-2</v>
      </c>
      <c r="AA132">
        <f t="shared" si="11"/>
        <v>-2.3283192927413578</v>
      </c>
      <c r="AG132">
        <v>86</v>
      </c>
      <c r="AH132">
        <f t="shared" si="8"/>
        <v>11.599035107084587</v>
      </c>
      <c r="AI132">
        <f t="shared" si="9"/>
        <v>-3.2775321520097545E-2</v>
      </c>
    </row>
    <row r="133" spans="17:35" x14ac:dyDescent="0.15">
      <c r="Q133">
        <v>87</v>
      </c>
      <c r="R133">
        <f t="shared" si="6"/>
        <v>0.18017893950406905</v>
      </c>
      <c r="S133">
        <f t="shared" si="10"/>
        <v>-0.46471303065805925</v>
      </c>
      <c r="Y133">
        <v>87</v>
      </c>
      <c r="Z133">
        <f t="shared" si="7"/>
        <v>2.1955567267098037E-2</v>
      </c>
      <c r="AA133">
        <f t="shared" si="11"/>
        <v>-2.3337523567206913</v>
      </c>
      <c r="AG133">
        <v>87</v>
      </c>
      <c r="AH133">
        <f t="shared" si="8"/>
        <v>11.594587859390273</v>
      </c>
      <c r="AI133">
        <f t="shared" si="9"/>
        <v>-3.3567508377815469E-2</v>
      </c>
    </row>
    <row r="134" spans="17:35" x14ac:dyDescent="0.15">
      <c r="Q134">
        <v>88</v>
      </c>
      <c r="R134">
        <f t="shared" si="6"/>
        <v>0.1792241099673548</v>
      </c>
      <c r="S134">
        <f t="shared" si="10"/>
        <v>-0.46512740088253635</v>
      </c>
      <c r="Y134">
        <v>88</v>
      </c>
      <c r="Z134">
        <f t="shared" si="7"/>
        <v>2.137705828007189E-2</v>
      </c>
      <c r="AA134">
        <f t="shared" si="11"/>
        <v>-2.3391233271807428</v>
      </c>
      <c r="AG134">
        <v>88</v>
      </c>
      <c r="AH134">
        <f t="shared" si="8"/>
        <v>11.590088780927312</v>
      </c>
      <c r="AI134">
        <f t="shared" si="9"/>
        <v>-3.4350641473215926E-2</v>
      </c>
    </row>
    <row r="135" spans="17:35" x14ac:dyDescent="0.15">
      <c r="Q135">
        <v>89</v>
      </c>
      <c r="R135">
        <f t="shared" si="6"/>
        <v>0.17828421427321764</v>
      </c>
      <c r="S135">
        <f t="shared" si="10"/>
        <v>-0.46553708885737821</v>
      </c>
      <c r="Y135">
        <v>89</v>
      </c>
      <c r="Z135">
        <f t="shared" si="7"/>
        <v>2.0818817158228822E-2</v>
      </c>
      <c r="AA135">
        <f t="shared" si="11"/>
        <v>-2.3444336074101937</v>
      </c>
      <c r="AG135">
        <v>89</v>
      </c>
      <c r="AH135">
        <f t="shared" si="8"/>
        <v>11.585540314597829</v>
      </c>
      <c r="AI135">
        <f t="shared" si="9"/>
        <v>-3.512492541770329E-2</v>
      </c>
    </row>
    <row r="136" spans="17:35" x14ac:dyDescent="0.15">
      <c r="Q136">
        <v>90</v>
      </c>
      <c r="R136">
        <f t="shared" si="6"/>
        <v>0.17735885992572459</v>
      </c>
      <c r="S136">
        <f t="shared" si="10"/>
        <v>-0.4659421992171644</v>
      </c>
      <c r="Y136">
        <v>90</v>
      </c>
      <c r="Z136">
        <f t="shared" si="7"/>
        <v>2.0279952817750278E-2</v>
      </c>
      <c r="AA136">
        <f t="shared" si="11"/>
        <v>-2.3496845536581255</v>
      </c>
      <c r="AG136">
        <v>90</v>
      </c>
      <c r="AH136">
        <f t="shared" si="8"/>
        <v>11.5809447943957</v>
      </c>
      <c r="AI136">
        <f t="shared" si="9"/>
        <v>-3.5890557963908831E-2</v>
      </c>
    </row>
    <row r="137" spans="17:35" x14ac:dyDescent="0.15">
      <c r="Q137">
        <v>91</v>
      </c>
      <c r="R137">
        <f t="shared" si="6"/>
        <v>0.17644766888136432</v>
      </c>
      <c r="S137">
        <f t="shared" si="10"/>
        <v>-0.46634283312778146</v>
      </c>
      <c r="Y137">
        <v>91</v>
      </c>
      <c r="Z137">
        <f t="shared" si="7"/>
        <v>1.9759621401518421E-2</v>
      </c>
      <c r="AA137">
        <f t="shared" si="11"/>
        <v>-2.354877477213225</v>
      </c>
      <c r="AG137">
        <v>91</v>
      </c>
      <c r="AH137">
        <f t="shared" si="8"/>
        <v>11.576304451051696</v>
      </c>
      <c r="AI137">
        <f t="shared" si="9"/>
        <v>-3.6647730308856652E-2</v>
      </c>
    </row>
    <row r="138" spans="17:35" x14ac:dyDescent="0.15">
      <c r="Q138">
        <v>92</v>
      </c>
      <c r="R138">
        <f t="shared" si="6"/>
        <v>0.17555027686704694</v>
      </c>
      <c r="S138">
        <f t="shared" si="10"/>
        <v>-0.46673908843806711</v>
      </c>
      <c r="Y138">
        <v>92</v>
      </c>
      <c r="Z138">
        <f t="shared" si="7"/>
        <v>1.9257023348657105E-2</v>
      </c>
      <c r="AA138">
        <f t="shared" si="11"/>
        <v>-2.3600136463693664</v>
      </c>
      <c r="AG138">
        <v>92</v>
      </c>
      <c r="AH138">
        <f t="shared" si="8"/>
        <v>11.571621417336525</v>
      </c>
      <c r="AI138">
        <f t="shared" si="9"/>
        <v>-3.7396627380562208E-2</v>
      </c>
    </row>
    <row r="139" spans="17:35" x14ac:dyDescent="0.15">
      <c r="Q139">
        <v>93</v>
      </c>
      <c r="R139">
        <f t="shared" si="6"/>
        <v>0.17466633273722743</v>
      </c>
      <c r="S139">
        <f t="shared" si="10"/>
        <v>-0.46713105982325764</v>
      </c>
      <c r="Y139">
        <v>93</v>
      </c>
      <c r="Z139">
        <f t="shared" si="7"/>
        <v>1.8771400672333162E-2</v>
      </c>
      <c r="AA139">
        <f t="shared" si="11"/>
        <v>-2.3650942882849399</v>
      </c>
      <c r="AG139">
        <v>93</v>
      </c>
      <c r="AH139">
        <f t="shared" si="8"/>
        <v>11.566897733045732</v>
      </c>
      <c r="AI139">
        <f t="shared" si="9"/>
        <v>-3.8137428109137839E-2</v>
      </c>
    </row>
    <row r="140" spans="17:35" x14ac:dyDescent="0.15">
      <c r="Q140">
        <v>94</v>
      </c>
      <c r="R140">
        <f t="shared" si="6"/>
        <v>0.17379549786751738</v>
      </c>
      <c r="S140">
        <f t="shared" si="10"/>
        <v>-0.46751883892076351</v>
      </c>
      <c r="Y140">
        <v>94</v>
      </c>
      <c r="Z140">
        <f t="shared" si="7"/>
        <v>1.8302034429153794E-2</v>
      </c>
      <c r="AA140">
        <f t="shared" si="11"/>
        <v>-2.3701205907427432</v>
      </c>
      <c r="AG140">
        <v>94</v>
      </c>
      <c r="AH140">
        <f t="shared" si="8"/>
        <v>11.562135349688335</v>
      </c>
      <c r="AI140">
        <f t="shared" si="9"/>
        <v>-3.887030568340033E-2</v>
      </c>
    </row>
    <row r="141" spans="17:35" x14ac:dyDescent="0.15">
      <c r="Q141">
        <v>95</v>
      </c>
      <c r="R141">
        <f t="shared" si="6"/>
        <v>0.17293744558235341</v>
      </c>
      <c r="S141">
        <f t="shared" si="10"/>
        <v>-0.46790251445876085</v>
      </c>
      <c r="Y141">
        <v>95</v>
      </c>
      <c r="Z141">
        <f t="shared" si="7"/>
        <v>1.784824236497751E-2</v>
      </c>
      <c r="AA141">
        <f t="shared" si="11"/>
        <v>-2.3750937038167539</v>
      </c>
      <c r="AG141">
        <v>95</v>
      </c>
      <c r="AH141">
        <f t="shared" si="8"/>
        <v>11.557336134899545</v>
      </c>
      <c r="AI141">
        <f t="shared" si="9"/>
        <v>-3.9595427793900462E-2</v>
      </c>
    </row>
    <row r="142" spans="17:35" x14ac:dyDescent="0.15">
      <c r="Q142">
        <v>96</v>
      </c>
      <c r="R142">
        <f t="shared" si="6"/>
        <v>0.17209186061447665</v>
      </c>
      <c r="S142">
        <f t="shared" si="10"/>
        <v>-0.46828217237804937</v>
      </c>
      <c r="Y142">
        <v>96</v>
      </c>
      <c r="Z142">
        <f t="shared" si="7"/>
        <v>1.7409376723291809E-2</v>
      </c>
      <c r="AA142">
        <f t="shared" si="11"/>
        <v>-2.3800147414516286</v>
      </c>
      <c r="AG142">
        <v>96</v>
      </c>
      <c r="AH142">
        <f t="shared" si="8"/>
        <v>11.55250187659621</v>
      </c>
      <c r="AI142">
        <f t="shared" si="9"/>
        <v>-4.0312956863227112E-2</v>
      </c>
    </row>
    <row r="143" spans="17:35" x14ac:dyDescent="0.15">
      <c r="Q143">
        <v>97</v>
      </c>
      <c r="R143">
        <f t="shared" si="6"/>
        <v>0.1712584385941468</v>
      </c>
      <c r="S143">
        <f t="shared" si="10"/>
        <v>-0.46865789594759716</v>
      </c>
      <c r="Y143">
        <v>97</v>
      </c>
      <c r="Z143">
        <f t="shared" si="7"/>
        <v>1.6984822203518091E-2</v>
      </c>
      <c r="AA143">
        <f t="shared" si="11"/>
        <v>-2.3848847829603614</v>
      </c>
      <c r="AG143">
        <v>97</v>
      </c>
      <c r="AH143">
        <f t="shared" si="8"/>
        <v>11.547634286892233</v>
      </c>
      <c r="AI143">
        <f t="shared" si="9"/>
        <v>-4.1023050264378691E-2</v>
      </c>
    </row>
    <row r="144" spans="17:35" x14ac:dyDescent="0.15">
      <c r="Q144">
        <v>98</v>
      </c>
      <c r="R144">
        <f t="shared" si="6"/>
        <v>0.17043688556617032</v>
      </c>
      <c r="S144">
        <f t="shared" si="10"/>
        <v>-0.46902976587415895</v>
      </c>
      <c r="Y144">
        <v>98</v>
      </c>
      <c r="Z144">
        <f t="shared" si="7"/>
        <v>1.6573994057696072E-2</v>
      </c>
      <c r="AA144">
        <f t="shared" si="11"/>
        <v>-2.3897048744451332</v>
      </c>
      <c r="AG144">
        <v>98</v>
      </c>
      <c r="AH144">
        <f t="shared" si="8"/>
        <v>11.542735005789961</v>
      </c>
      <c r="AI144">
        <f t="shared" si="9"/>
        <v>-4.1725860527935088E-2</v>
      </c>
    </row>
    <row r="145" spans="17:35" x14ac:dyDescent="0.15">
      <c r="Q145">
        <v>99</v>
      </c>
      <c r="R145">
        <f t="shared" si="6"/>
        <v>0.16962691753296263</v>
      </c>
      <c r="S145">
        <f t="shared" si="10"/>
        <v>-0.4693978604063298</v>
      </c>
      <c r="Y145">
        <v>99</v>
      </c>
      <c r="Z145">
        <f t="shared" si="7"/>
        <v>1.6176336314987837E-2</v>
      </c>
      <c r="AA145">
        <f t="shared" si="11"/>
        <v>-2.3944760301460311</v>
      </c>
      <c r="AG145">
        <v>99</v>
      </c>
      <c r="AH145">
        <f t="shared" si="8"/>
        <v>11.53780560466223</v>
      </c>
      <c r="AI145">
        <f t="shared" si="9"/>
        <v>-4.2421535538712529E-2</v>
      </c>
    </row>
    <row r="146" spans="17:35" x14ac:dyDescent="0.15">
      <c r="Q146">
        <v>100</v>
      </c>
      <c r="R146">
        <f t="shared" si="6"/>
        <v>0.16882826002199705</v>
      </c>
      <c r="S146">
        <f t="shared" si="10"/>
        <v>-0.46976225543337025</v>
      </c>
      <c r="Y146">
        <v>100</v>
      </c>
      <c r="Z146">
        <f t="shared" si="7"/>
        <v>1.5791320124336199E-2</v>
      </c>
      <c r="AA146">
        <f t="shared" si="11"/>
        <v>-2.3991992337219967</v>
      </c>
      <c r="AG146">
        <v>100</v>
      </c>
      <c r="AH146">
        <f t="shared" si="8"/>
        <v>11.532847589538735</v>
      </c>
      <c r="AI146">
        <f t="shared" si="9"/>
        <v>-4.3110218722536398E-2</v>
      </c>
    </row>
    <row r="147" spans="17:35" x14ac:dyDescent="0.15">
      <c r="Q147">
        <v>101</v>
      </c>
      <c r="R147">
        <f t="shared" si="6"/>
        <v>0.16804064767611185</v>
      </c>
      <c r="S147">
        <f t="shared" si="10"/>
        <v>-0.47012302457911359</v>
      </c>
      <c r="Y147">
        <v>101</v>
      </c>
      <c r="Z147">
        <f t="shared" si="7"/>
        <v>1.5418442206425555E-2</v>
      </c>
      <c r="AA147">
        <f t="shared" si="11"/>
        <v>-2.4038754394680311</v>
      </c>
      <c r="AG147">
        <v>101</v>
      </c>
      <c r="AH147">
        <f t="shared" si="8"/>
        <v>11.527862404209355</v>
      </c>
      <c r="AI147">
        <f t="shared" si="9"/>
        <v>-4.379204922372032E-2</v>
      </c>
    </row>
    <row r="148" spans="17:35" x14ac:dyDescent="0.15">
      <c r="Q148">
        <v>102</v>
      </c>
      <c r="R148">
        <f t="shared" si="6"/>
        <v>0.16726382386525432</v>
      </c>
      <c r="S148">
        <f t="shared" si="10"/>
        <v>-0.47048023929124783</v>
      </c>
      <c r="Y148">
        <v>102</v>
      </c>
      <c r="Z148">
        <f t="shared" si="7"/>
        <v>1.5057223406827238E-2</v>
      </c>
      <c r="AA148">
        <f t="shared" si="11"/>
        <v>-2.4085055734724468</v>
      </c>
      <c r="AG148">
        <v>102</v>
      </c>
      <c r="AH148">
        <f t="shared" si="8"/>
        <v>11.522851433156196</v>
      </c>
      <c r="AI148">
        <f t="shared" si="9"/>
        <v>-4.4467162073803357E-2</v>
      </c>
    </row>
    <row r="149" spans="17:35" x14ac:dyDescent="0.15">
      <c r="Q149">
        <v>103</v>
      </c>
      <c r="R149">
        <f t="shared" si="6"/>
        <v>0.16649754031834635</v>
      </c>
      <c r="S149">
        <f t="shared" si="10"/>
        <v>-0.47083396892624191</v>
      </c>
      <c r="Y149">
        <v>103</v>
      </c>
      <c r="Z149">
        <f t="shared" si="7"/>
        <v>1.4707207342884459E-2</v>
      </c>
      <c r="AA149">
        <f t="shared" si="11"/>
        <v>-2.4130905347176608</v>
      </c>
      <c r="AG149">
        <v>103</v>
      </c>
      <c r="AH149">
        <f t="shared" si="8"/>
        <v>11.517816004325159</v>
      </c>
      <c r="AI149">
        <f t="shared" si="9"/>
        <v>-4.5135688352054615E-2</v>
      </c>
    </row>
    <row r="150" spans="17:35" x14ac:dyDescent="0.15">
      <c r="Q150">
        <v>104</v>
      </c>
      <c r="R150">
        <f t="shared" si="6"/>
        <v>0.16574155677404545</v>
      </c>
      <c r="S150">
        <f t="shared" si="10"/>
        <v>-0.47118428083016872</v>
      </c>
      <c r="Y150">
        <v>104</v>
      </c>
      <c r="Z150">
        <f t="shared" si="7"/>
        <v>1.4367959137498014E-2</v>
      </c>
      <c r="AA150">
        <f t="shared" si="11"/>
        <v>-2.4176311961278039</v>
      </c>
      <c r="AG150">
        <v>104</v>
      </c>
      <c r="AH150">
        <f t="shared" si="8"/>
        <v>11.512757391747096</v>
      </c>
      <c r="AI150">
        <f t="shared" si="9"/>
        <v>-4.5797755338223889E-2</v>
      </c>
    </row>
    <row r="151" spans="17:35" x14ac:dyDescent="0.15">
      <c r="Q151">
        <v>105</v>
      </c>
      <c r="R151">
        <f t="shared" si="6"/>
        <v>0.16499564064925989</v>
      </c>
      <c r="S151">
        <f t="shared" si="10"/>
        <v>-0.4715312404156613</v>
      </c>
      <c r="Y151">
        <v>105</v>
      </c>
      <c r="Z151">
        <f t="shared" si="7"/>
        <v>1.4039064233528723E-2</v>
      </c>
      <c r="AA151">
        <f t="shared" si="11"/>
        <v>-2.4221284055662089</v>
      </c>
      <c r="AG151">
        <v>105</v>
      </c>
      <c r="AH151">
        <f t="shared" si="8"/>
        <v>11.50767681801806</v>
      </c>
      <c r="AI151">
        <f t="shared" si="9"/>
        <v>-4.6453486657983989E-2</v>
      </c>
    </row>
    <row r="152" spans="17:35" x14ac:dyDescent="0.15">
      <c r="Q152">
        <v>106</v>
      </c>
      <c r="R152">
        <f t="shared" si="6"/>
        <v>0.16425956672436026</v>
      </c>
      <c r="S152">
        <f t="shared" si="10"/>
        <v>-0.47187491123522118</v>
      </c>
      <c r="Y152">
        <v>106</v>
      </c>
      <c r="Z152">
        <f t="shared" si="7"/>
        <v>1.3720127283038421E-2</v>
      </c>
      <c r="AA152">
        <f t="shared" si="11"/>
        <v>-2.4265829867856175</v>
      </c>
      <c r="AG152">
        <v>106</v>
      </c>
      <c r="AH152">
        <f t="shared" si="8"/>
        <v>11.502575456647149</v>
      </c>
      <c r="AI152">
        <f t="shared" si="9"/>
        <v>-4.7103002421478801E-2</v>
      </c>
    </row>
    <row r="153" spans="17:35" x14ac:dyDescent="0.15">
      <c r="Q153">
        <v>107</v>
      </c>
      <c r="R153">
        <f t="shared" si="6"/>
        <v>0.16353311684409633</v>
      </c>
      <c r="S153">
        <f t="shared" si="10"/>
        <v>-0.47221535505108536</v>
      </c>
      <c r="Y153">
        <v>107</v>
      </c>
      <c r="Z153">
        <f t="shared" si="7"/>
        <v>1.3410771106049886E-2</v>
      </c>
      <c r="AA153">
        <f t="shared" si="11"/>
        <v>-2.4309957403337781</v>
      </c>
      <c r="AG153">
        <v>107</v>
      </c>
      <c r="AH153">
        <f t="shared" si="8"/>
        <v>11.497454434280279</v>
      </c>
      <c r="AI153">
        <f t="shared" si="9"/>
        <v>-4.7746419355366942E-2</v>
      </c>
    </row>
    <row r="154" spans="17:35" x14ac:dyDescent="0.15">
      <c r="Q154">
        <v>108</v>
      </c>
      <c r="R154">
        <f t="shared" si="6"/>
        <v>0.16281607963329989</v>
      </c>
      <c r="S154">
        <f t="shared" si="10"/>
        <v>-0.47255263190184282</v>
      </c>
      <c r="Y154">
        <v>108</v>
      </c>
      <c r="Z154">
        <f t="shared" si="7"/>
        <v>1.3110635713927317E-2</v>
      </c>
      <c r="AA154">
        <f t="shared" si="11"/>
        <v>-2.4353674444169173</v>
      </c>
      <c r="AG154">
        <v>108</v>
      </c>
      <c r="AH154">
        <f t="shared" si="8"/>
        <v>11.492314832807171</v>
      </c>
      <c r="AI154">
        <f t="shared" si="9"/>
        <v>-4.8383850928723771E-2</v>
      </c>
    </row>
    <row r="155" spans="17:35" x14ac:dyDescent="0.15">
      <c r="Q155">
        <v>109</v>
      </c>
      <c r="R155">
        <f t="shared" si="6"/>
        <v>0.16210825022651387</v>
      </c>
      <c r="S155">
        <f t="shared" si="10"/>
        <v>-0.47288680016598206</v>
      </c>
      <c r="Y155">
        <v>109</v>
      </c>
      <c r="Z155">
        <f t="shared" si="7"/>
        <v>1.2819377392861977E-2</v>
      </c>
      <c r="AA155">
        <f t="shared" si="11"/>
        <v>-2.4396988557234205</v>
      </c>
      <c r="AG155">
        <v>109</v>
      </c>
      <c r="AH155">
        <f t="shared" si="8"/>
        <v>11.487157691358817</v>
      </c>
      <c r="AI155">
        <f t="shared" si="9"/>
        <v>-4.9015407473140482E-2</v>
      </c>
    </row>
    <row r="156" spans="17:35" x14ac:dyDescent="0.15">
      <c r="Q156">
        <v>110</v>
      </c>
      <c r="R156">
        <f t="shared" si="6"/>
        <v>0.16140943001074518</v>
      </c>
      <c r="S156">
        <f t="shared" si="10"/>
        <v>-0.47321791662253565</v>
      </c>
      <c r="Y156">
        <v>110</v>
      </c>
      <c r="Z156">
        <f t="shared" si="7"/>
        <v>1.2536667843297733E-2</v>
      </c>
      <c r="AA156">
        <f t="shared" si="11"/>
        <v>-2.4439907102099019</v>
      </c>
      <c r="AG156">
        <v>110</v>
      </c>
      <c r="AH156">
        <f t="shared" si="8"/>
        <v>11.481984008201781</v>
      </c>
      <c r="AI156">
        <f t="shared" si="9"/>
        <v>-4.964119629734004E-2</v>
      </c>
    </row>
    <row r="157" spans="17:35" x14ac:dyDescent="0.15">
      <c r="Q157">
        <v>111</v>
      </c>
      <c r="R157">
        <f t="shared" si="6"/>
        <v>0.16071942638059392</v>
      </c>
      <c r="S157">
        <f t="shared" si="10"/>
        <v>-0.47354603650898131</v>
      </c>
      <c r="Y157">
        <v>111</v>
      </c>
      <c r="Z157">
        <f t="shared" si="7"/>
        <v>1.2262193371452937E-2</v>
      </c>
      <c r="AA157">
        <f t="shared" si="11"/>
        <v>-2.4482437238516979</v>
      </c>
      <c r="AG157">
        <v>111</v>
      </c>
      <c r="AH157">
        <f t="shared" si="8"/>
        <v>11.476794742535532</v>
      </c>
      <c r="AI157">
        <f t="shared" si="9"/>
        <v>-5.0261321796605529E-2</v>
      </c>
    </row>
    <row r="158" spans="17:35" x14ac:dyDescent="0.15">
      <c r="Q158">
        <v>112</v>
      </c>
      <c r="R158">
        <f t="shared" si="6"/>
        <v>0.1600380525050567</v>
      </c>
      <c r="S158">
        <f t="shared" si="10"/>
        <v>-0.47387121357654627</v>
      </c>
      <c r="Y158">
        <v>112</v>
      </c>
      <c r="Z158">
        <f t="shared" si="7"/>
        <v>1.1995654129387336E-2</v>
      </c>
      <c r="AA158">
        <f t="shared" si="11"/>
        <v>-2.4524585933597116</v>
      </c>
      <c r="AG158">
        <v>112</v>
      </c>
      <c r="AH158">
        <f t="shared" si="8"/>
        <v>11.471590816198493</v>
      </c>
      <c r="AI158">
        <f t="shared" si="9"/>
        <v>-5.0875885557302214E-2</v>
      </c>
    </row>
    <row r="159" spans="17:35" x14ac:dyDescent="0.15">
      <c r="Q159">
        <v>113</v>
      </c>
      <c r="R159">
        <f t="shared" si="6"/>
        <v>0.15936512710535197</v>
      </c>
      <c r="S159">
        <f t="shared" si="10"/>
        <v>-0.47419350014305339</v>
      </c>
      <c r="Y159">
        <v>113</v>
      </c>
      <c r="Z159">
        <f t="shared" si="7"/>
        <v>1.173676340033254E-2</v>
      </c>
      <c r="AA159">
        <f t="shared" si="11"/>
        <v>-2.4566359968653946</v>
      </c>
      <c r="AG159">
        <v>113</v>
      </c>
      <c r="AH159">
        <f t="shared" si="8"/>
        <v>11.466373115288063</v>
      </c>
      <c r="AI159">
        <f t="shared" si="9"/>
        <v>-5.1484986456753201E-2</v>
      </c>
    </row>
    <row r="160" spans="17:35" x14ac:dyDescent="0.15">
      <c r="Q160">
        <v>114</v>
      </c>
      <c r="R160">
        <f t="shared" si="6"/>
        <v>0.15870047424315331</v>
      </c>
      <c r="S160">
        <f t="shared" si="10"/>
        <v>-0.47451294714343928</v>
      </c>
      <c r="Y160">
        <v>114</v>
      </c>
      <c r="Z160">
        <f t="shared" si="7"/>
        <v>1.1485246926250588E-2</v>
      </c>
      <c r="AA160">
        <f t="shared" si="11"/>
        <v>-2.4607765945755458</v>
      </c>
      <c r="AG160">
        <v>114</v>
      </c>
      <c r="AH160">
        <f t="shared" si="8"/>
        <v>11.461142491699663</v>
      </c>
      <c r="AI160">
        <f t="shared" si="9"/>
        <v>-5.2088720758715346E-2</v>
      </c>
    </row>
    <row r="161" spans="17:35" x14ac:dyDescent="0.15">
      <c r="Q161">
        <v>115</v>
      </c>
      <c r="R161">
        <f t="shared" si="6"/>
        <v>0.15804392311865742</v>
      </c>
      <c r="S161">
        <f t="shared" si="10"/>
        <v>-0.47482960417806641</v>
      </c>
      <c r="Y161">
        <v>115</v>
      </c>
      <c r="Z161">
        <f t="shared" si="7"/>
        <v>1.1240842274811055E-2</v>
      </c>
      <c r="AA161">
        <f t="shared" si="11"/>
        <v>-2.4648810293985255</v>
      </c>
      <c r="AG161">
        <v>115</v>
      </c>
      <c r="AH161">
        <f t="shared" si="8"/>
        <v>11.455899764589379</v>
      </c>
      <c r="AI161">
        <f t="shared" si="9"/>
        <v>-5.2687182204686323E-2</v>
      </c>
    </row>
    <row r="162" spans="17:35" x14ac:dyDescent="0.15">
      <c r="Q162">
        <v>116</v>
      </c>
      <c r="R162">
        <f t="shared" si="6"/>
        <v>0.15739530787795061</v>
      </c>
      <c r="S162">
        <f t="shared" si="10"/>
        <v>-0.47514351955894346</v>
      </c>
      <c r="Y162">
        <v>116</v>
      </c>
      <c r="Z162">
        <f t="shared" si="7"/>
        <v>1.1003298243185779E-2</v>
      </c>
      <c r="AA162">
        <f t="shared" si="11"/>
        <v>-2.4689499275433535</v>
      </c>
      <c r="AG162">
        <v>116</v>
      </c>
      <c r="AH162">
        <f t="shared" si="8"/>
        <v>11.450645721764557</v>
      </c>
      <c r="AI162">
        <f t="shared" si="9"/>
        <v>-5.3280462101257808E-2</v>
      </c>
    </row>
    <row r="163" spans="17:35" x14ac:dyDescent="0.15">
      <c r="Q163">
        <v>117</v>
      </c>
      <c r="R163">
        <f t="shared" si="6"/>
        <v>0.15675446742916896</v>
      </c>
      <c r="S163">
        <f t="shared" si="10"/>
        <v>-0.47545474035396229</v>
      </c>
      <c r="Y163">
        <v>117</v>
      </c>
      <c r="Z163">
        <f t="shared" si="7"/>
        <v>1.0772374296249755E-2</v>
      </c>
      <c r="AA163">
        <f t="shared" si="11"/>
        <v>-2.4729838990930926</v>
      </c>
      <c r="AG163">
        <v>117</v>
      </c>
      <c r="AH163">
        <f t="shared" si="8"/>
        <v>11.445381121006461</v>
      </c>
      <c r="AI163">
        <f t="shared" si="9"/>
        <v>-5.3868649403720548E-2</v>
      </c>
    </row>
    <row r="164" spans="17:35" x14ac:dyDescent="0.15">
      <c r="Q164">
        <v>118</v>
      </c>
      <c r="R164">
        <f t="shared" si="6"/>
        <v>0.15612124526698137</v>
      </c>
      <c r="S164">
        <f t="shared" si="10"/>
        <v>-0.47576331242925163</v>
      </c>
      <c r="Y164">
        <v>118</v>
      </c>
      <c r="Z164">
        <f t="shared" si="7"/>
        <v>1.0547840036953112E-2</v>
      </c>
      <c r="AA164">
        <f t="shared" si="11"/>
        <v>-2.4769835385538368</v>
      </c>
      <c r="AG164">
        <v>118</v>
      </c>
      <c r="AH164">
        <f t="shared" si="8"/>
        <v>11.440106691328715</v>
      </c>
      <c r="AI164">
        <f t="shared" si="9"/>
        <v>-5.4451830796110545E-2</v>
      </c>
    </row>
    <row r="165" spans="17:35" x14ac:dyDescent="0.15">
      <c r="Q165">
        <v>119</v>
      </c>
      <c r="R165">
        <f t="shared" si="6"/>
        <v>0.15549548930495097</v>
      </c>
      <c r="S165">
        <f t="shared" si="10"/>
        <v>-0.47606928048974473</v>
      </c>
      <c r="Y165">
        <v>119</v>
      </c>
      <c r="Z165">
        <f t="shared" si="7"/>
        <v>1.0329474706790007E-2</v>
      </c>
      <c r="AA165">
        <f t="shared" si="11"/>
        <v>-2.4809494253805302</v>
      </c>
      <c r="AG165">
        <v>119</v>
      </c>
      <c r="AH165">
        <f t="shared" si="8"/>
        <v>11.434823134175129</v>
      </c>
      <c r="AI165">
        <f t="shared" si="9"/>
        <v>-5.503009076787857E-2</v>
      </c>
    </row>
    <row r="166" spans="17:35" x14ac:dyDescent="0.15">
      <c r="Q166">
        <v>120</v>
      </c>
      <c r="R166">
        <f t="shared" si="6"/>
        <v>0.15487705171535981</v>
      </c>
      <c r="S166">
        <f t="shared" si="10"/>
        <v>-0.47637268811804867</v>
      </c>
      <c r="Y166">
        <v>120</v>
      </c>
      <c r="Z166">
        <f t="shared" si="7"/>
        <v>1.0117066714438903E-2</v>
      </c>
      <c r="AA166">
        <f t="shared" si="11"/>
        <v>-2.4848821244807877</v>
      </c>
      <c r="AG166">
        <v>120</v>
      </c>
      <c r="AH166">
        <f t="shared" si="8"/>
        <v>11.429531124560302</v>
      </c>
      <c r="AI166">
        <f t="shared" si="9"/>
        <v>-5.5603511687351226E-2</v>
      </c>
    </row>
    <row r="167" spans="17:35" x14ac:dyDescent="0.15">
      <c r="Q167">
        <v>121</v>
      </c>
      <c r="R167">
        <f t="shared" si="6"/>
        <v>0.15426578877610547</v>
      </c>
      <c r="S167">
        <f t="shared" si="10"/>
        <v>-0.47667357781170105</v>
      </c>
      <c r="Y167">
        <v>121</v>
      </c>
      <c r="Z167">
        <f t="shared" si="7"/>
        <v>9.9104131907856007E-3</v>
      </c>
      <c r="AA167">
        <f t="shared" si="11"/>
        <v>-2.4887821866978075</v>
      </c>
      <c r="AG167">
        <v>121</v>
      </c>
      <c r="AH167">
        <f t="shared" si="8"/>
        <v>11.42423131215601</v>
      </c>
      <c r="AI167">
        <f t="shared" si="9"/>
        <v>-5.6172173872143738E-2</v>
      </c>
    </row>
    <row r="168" spans="17:35" x14ac:dyDescent="0.15">
      <c r="Q168">
        <v>122</v>
      </c>
      <c r="R168">
        <f t="shared" si="6"/>
        <v>0.15366156072430295</v>
      </c>
      <c r="S168">
        <f t="shared" si="10"/>
        <v>-0.4769719910188937</v>
      </c>
      <c r="Y168">
        <v>122</v>
      </c>
      <c r="Z168">
        <f t="shared" si="7"/>
        <v>9.7093195686667431E-3</v>
      </c>
      <c r="AA168">
        <f t="shared" si="11"/>
        <v>-2.4926501492734086</v>
      </c>
      <c r="AG168">
        <v>122</v>
      </c>
      <c r="AH168">
        <f t="shared" si="8"/>
        <v>11.418924322326461</v>
      </c>
      <c r="AI168">
        <f t="shared" si="9"/>
        <v>-5.6736155656674836E-2</v>
      </c>
    </row>
    <row r="169" spans="17:35" x14ac:dyDescent="0.15">
      <c r="Q169">
        <v>123</v>
      </c>
      <c r="R169">
        <f t="shared" si="6"/>
        <v>0.15306423161624527</v>
      </c>
      <c r="S169">
        <f t="shared" si="10"/>
        <v>-0.47726796817273776</v>
      </c>
      <c r="Y169">
        <v>123</v>
      </c>
      <c r="Z169">
        <f t="shared" si="7"/>
        <v>9.5135991857873067E-3</v>
      </c>
      <c r="AA169">
        <f t="shared" si="11"/>
        <v>-2.4964865362921733</v>
      </c>
      <c r="AG169">
        <v>123</v>
      </c>
      <c r="AH169">
        <f t="shared" si="8"/>
        <v>11.413610757115036</v>
      </c>
      <c r="AI169">
        <f t="shared" si="9"/>
        <v>-5.7295533456926229E-2</v>
      </c>
    </row>
    <row r="170" spans="17:35" x14ac:dyDescent="0.15">
      <c r="Q170">
        <v>124</v>
      </c>
      <c r="R170">
        <f t="shared" si="6"/>
        <v>0.15247366919339858</v>
      </c>
      <c r="S170">
        <f t="shared" si="10"/>
        <v>-0.4775615487241418</v>
      </c>
      <c r="Y170">
        <v>124</v>
      </c>
      <c r="Z170">
        <f t="shared" si="7"/>
        <v>9.3230729093738175E-3</v>
      </c>
      <c r="AA170">
        <f t="shared" si="11"/>
        <v>-2.5002918591076022</v>
      </c>
      <c r="AG170">
        <v>124</v>
      </c>
      <c r="AH170">
        <f t="shared" si="8"/>
        <v>11.408291196185237</v>
      </c>
      <c r="AI170">
        <f t="shared" si="9"/>
        <v>-5.7850381832580178E-2</v>
      </c>
    </row>
    <row r="171" spans="17:35" x14ac:dyDescent="0.15">
      <c r="Q171">
        <v>125</v>
      </c>
      <c r="R171">
        <f t="shared" si="6"/>
        <v>0.15188974475412623</v>
      </c>
      <c r="S171">
        <f t="shared" si="10"/>
        <v>-0.47785277117336955</v>
      </c>
      <c r="Y171">
        <v>125</v>
      </c>
      <c r="Z171">
        <f t="shared" si="7"/>
        <v>9.1375687812239505E-3</v>
      </c>
      <c r="AA171">
        <f t="shared" si="11"/>
        <v>-2.5040666167511558</v>
      </c>
      <c r="AG171">
        <v>125</v>
      </c>
      <c r="AH171">
        <f t="shared" si="8"/>
        <v>11.402966197718147</v>
      </c>
      <c r="AI171">
        <f t="shared" si="9"/>
        <v>-5.8400773546660512E-2</v>
      </c>
    </row>
    <row r="172" spans="17:35" x14ac:dyDescent="0.15">
      <c r="Q172">
        <v>126</v>
      </c>
      <c r="R172">
        <f t="shared" si="6"/>
        <v>0.15131233303085215</v>
      </c>
      <c r="S172">
        <f t="shared" si="10"/>
        <v>-0.47814167310033973</v>
      </c>
      <c r="Y172">
        <v>126</v>
      </c>
      <c r="Z172">
        <f t="shared" si="7"/>
        <v>8.9569216819042306E-3</v>
      </c>
      <c r="AA172">
        <f t="shared" si="11"/>
        <v>-2.5078112963250003</v>
      </c>
      <c r="AG172">
        <v>126</v>
      </c>
      <c r="AH172">
        <f t="shared" si="8"/>
        <v>11.397636299268797</v>
      </c>
      <c r="AI172">
        <f t="shared" si="9"/>
        <v>-5.8946779622798873E-2</v>
      </c>
    </row>
    <row r="173" spans="17:35" x14ac:dyDescent="0.15">
      <c r="Q173">
        <v>127</v>
      </c>
      <c r="R173">
        <f t="shared" si="6"/>
        <v>0.15074131207239339</v>
      </c>
      <c r="S173">
        <f t="shared" si="10"/>
        <v>-0.47842829119372915</v>
      </c>
      <c r="Y173">
        <v>127</v>
      </c>
      <c r="Z173">
        <f t="shared" si="7"/>
        <v>8.7809730129336048E-3</v>
      </c>
      <c r="AA173">
        <f t="shared" si="11"/>
        <v>-2.5115263733792301</v>
      </c>
      <c r="AG173">
        <v>127</v>
      </c>
      <c r="AH173">
        <f t="shared" si="8"/>
        <v>11.392302018583546</v>
      </c>
      <c r="AI173">
        <f t="shared" si="9"/>
        <v>-5.948846940023661E-2</v>
      </c>
    </row>
    <row r="174" spans="17:35" x14ac:dyDescent="0.15">
      <c r="Q174">
        <v>128</v>
      </c>
      <c r="R174">
        <f t="shared" si="6"/>
        <v>0.15017656313120584</v>
      </c>
      <c r="S174">
        <f t="shared" si="10"/>
        <v>-0.47871266127893353</v>
      </c>
      <c r="Y174">
        <v>128</v>
      </c>
      <c r="Z174">
        <f t="shared" si="7"/>
        <v>8.6095703958680939E-3</v>
      </c>
      <c r="AA174">
        <f t="shared" si="11"/>
        <v>-2.5152123122742909</v>
      </c>
      <c r="AG174">
        <v>128</v>
      </c>
      <c r="AH174">
        <f t="shared" si="8"/>
        <v>11.38696385438047</v>
      </c>
      <c r="AI174">
        <f t="shared" si="9"/>
        <v>-6.0025910586669451E-2</v>
      </c>
    </row>
    <row r="175" spans="17:35" x14ac:dyDescent="0.15">
      <c r="Q175">
        <v>129</v>
      </c>
      <c r="R175">
        <f t="shared" si="6"/>
        <v>0.14961797055530054</v>
      </c>
      <c r="S175">
        <f t="shared" si="10"/>
        <v>-0.47899481834494118</v>
      </c>
      <c r="Y175">
        <v>129</v>
      </c>
      <c r="Z175">
        <f t="shared" si="7"/>
        <v>8.4425673872748214E-3</v>
      </c>
      <c r="AA175">
        <f t="shared" si="11"/>
        <v>-2.5188695665293088</v>
      </c>
      <c r="AG175">
        <v>129</v>
      </c>
      <c r="AH175">
        <f t="shared" si="8"/>
        <v>11.381622287094723</v>
      </c>
      <c r="AI175">
        <f t="shared" si="9"/>
        <v>-6.0559169309036542E-2</v>
      </c>
    </row>
    <row r="176" spans="17:35" x14ac:dyDescent="0.15">
      <c r="Q176">
        <v>130</v>
      </c>
      <c r="R176">
        <f t="shared" ref="R176:R239" si="12">EXP($R$35*LN(Q176)+$R$36*((LN(Q176))^2))</f>
        <v>0.14906542168460438</v>
      </c>
      <c r="S176">
        <f t="shared" si="10"/>
        <v>-0.47927479657016803</v>
      </c>
      <c r="Y176">
        <v>130</v>
      </c>
      <c r="Z176">
        <f t="shared" ref="Z176:Z239" si="13">EXP($Z$35*LN(Y176)+$Z$36*((LN(Y176))^2)+$Z$37)</f>
        <v>8.2798232086508904E-3</v>
      </c>
      <c r="AA176">
        <f t="shared" si="11"/>
        <v>-2.522498579156963</v>
      </c>
      <c r="AG176">
        <v>130</v>
      </c>
      <c r="AH176">
        <f t="shared" ref="AH176:AH239" si="14">EXP($AH$35*LN(AG176)+$AH$36*((LN(AG176))^2)+$AH$37)</f>
        <v>11.37627777959065</v>
      </c>
      <c r="AI176">
        <f t="shared" ref="AI176:AI239" si="15">$AH$35+2*$AH$36*LN(AG176)</f>
        <v>-6.1088310162348003E-2</v>
      </c>
    </row>
    <row r="177" spans="17:35" x14ac:dyDescent="0.15">
      <c r="Q177">
        <v>131</v>
      </c>
      <c r="R177">
        <f t="shared" si="12"/>
        <v>0.14851880675154866</v>
      </c>
      <c r="S177">
        <f t="shared" ref="S177:S240" si="16">$R$35+2*$R$36*LN(Q177)</f>
        <v>-0.47955262934730414</v>
      </c>
      <c r="Y177">
        <v>131</v>
      </c>
      <c r="Z177">
        <f t="shared" si="13"/>
        <v>8.12120249040507E-3</v>
      </c>
      <c r="AA177">
        <f t="shared" ref="AA177:AA240" si="17">$Z$35+2*$Z$36*LN(Y177)</f>
        <v>-2.5260997829855323</v>
      </c>
      <c r="AG177">
        <v>131</v>
      </c>
      <c r="AH177">
        <f t="shared" si="14"/>
        <v>11.37093077784229</v>
      </c>
      <c r="AI177">
        <f t="shared" si="15"/>
        <v>-6.161339625664175E-2</v>
      </c>
    </row>
    <row r="178" spans="17:35" x14ac:dyDescent="0.15">
      <c r="Q178">
        <v>132</v>
      </c>
      <c r="R178">
        <f t="shared" si="12"/>
        <v>0.14797801878568373</v>
      </c>
      <c r="S178">
        <f t="shared" si="16"/>
        <v>-0.47982834930721407</v>
      </c>
      <c r="Y178">
        <v>132</v>
      </c>
      <c r="Z178">
        <f t="shared" si="13"/>
        <v>7.9665750290779519E-3</v>
      </c>
      <c r="AA178">
        <f t="shared" si="17"/>
        <v>-2.5296736009686933</v>
      </c>
      <c r="AG178">
        <v>132</v>
      </c>
      <c r="AH178">
        <f t="shared" si="14"/>
        <v>11.365581711583957</v>
      </c>
      <c r="AI178">
        <f t="shared" si="15"/>
        <v>-6.2134489262154868E-2</v>
      </c>
    </row>
    <row r="179" spans="17:35" x14ac:dyDescent="0.15">
      <c r="Q179">
        <v>133</v>
      </c>
      <c r="R179">
        <f t="shared" si="12"/>
        <v>0.14744295352212713</v>
      </c>
      <c r="S179">
        <f t="shared" si="16"/>
        <v>-0.48010198834193613</v>
      </c>
      <c r="Y179">
        <v>133</v>
      </c>
      <c r="Z179">
        <f t="shared" si="13"/>
        <v>7.8158155570301497E-3</v>
      </c>
      <c r="AA179">
        <f t="shared" si="17"/>
        <v>-2.5332204464836288</v>
      </c>
      <c r="AG179">
        <v>133</v>
      </c>
      <c r="AH179">
        <f t="shared" si="14"/>
        <v>11.360230994932303</v>
      </c>
      <c r="AI179">
        <f t="shared" si="15"/>
        <v>-6.2651649452790503E-2</v>
      </c>
    </row>
    <row r="180" spans="17:35" x14ac:dyDescent="0.15">
      <c r="Q180">
        <v>134</v>
      </c>
      <c r="R180">
        <f t="shared" si="12"/>
        <v>0.14691350931366379</v>
      </c>
      <c r="S180">
        <f t="shared" si="16"/>
        <v>-0.4803735776268202</v>
      </c>
      <c r="Y180">
        <v>134</v>
      </c>
      <c r="Z180">
        <f t="shared" si="13"/>
        <v>7.6688035238775204E-3</v>
      </c>
      <c r="AA180">
        <f t="shared" si="17"/>
        <v>-2.5367407236179704</v>
      </c>
      <c r="AG180">
        <v>134</v>
      </c>
      <c r="AH180">
        <f t="shared" si="14"/>
        <v>11.354879026981365</v>
      </c>
      <c r="AI180">
        <f t="shared" si="15"/>
        <v>-6.316493574795623E-2</v>
      </c>
    </row>
    <row r="181" spans="17:35" x14ac:dyDescent="0.15">
      <c r="Q181">
        <v>135</v>
      </c>
      <c r="R181">
        <f t="shared" si="12"/>
        <v>0.14638958704632693</v>
      </c>
      <c r="S181">
        <f t="shared" si="16"/>
        <v>-0.48064314764184213</v>
      </c>
      <c r="Y181">
        <v>135</v>
      </c>
      <c r="Z181">
        <f t="shared" si="13"/>
        <v>7.525422888999234E-3</v>
      </c>
      <c r="AA181">
        <f t="shared" si="17"/>
        <v>-2.5402348274460764</v>
      </c>
      <c r="AG181">
        <v>135</v>
      </c>
      <c r="AH181">
        <f t="shared" si="14"/>
        <v>11.349526192371908</v>
      </c>
      <c r="AI181">
        <f t="shared" si="15"/>
        <v>-6.3674405752847885E-2</v>
      </c>
    </row>
    <row r="182" spans="17:35" x14ac:dyDescent="0.15">
      <c r="Q182">
        <v>136</v>
      </c>
      <c r="R182">
        <f t="shared" si="12"/>
        <v>0.14587109005829807</v>
      </c>
      <c r="S182">
        <f t="shared" si="16"/>
        <v>-0.4809107281921321</v>
      </c>
      <c r="Y182">
        <v>136</v>
      </c>
      <c r="Z182">
        <f t="shared" si="13"/>
        <v>7.3855619244871471E-3</v>
      </c>
      <c r="AA182">
        <f t="shared" si="17"/>
        <v>-2.5437031442951095</v>
      </c>
      <c r="AG182">
        <v>136</v>
      </c>
      <c r="AH182">
        <f t="shared" si="14"/>
        <v>11.344172861836242</v>
      </c>
      <c r="AI182">
        <f t="shared" si="15"/>
        <v>-6.4180115797245807E-2</v>
      </c>
    </row>
    <row r="183" spans="17:35" x14ac:dyDescent="0.15">
      <c r="Q183">
        <v>137</v>
      </c>
      <c r="R183">
        <f t="shared" si="12"/>
        <v>0.14535792406197098</v>
      </c>
      <c r="S183">
        <f t="shared" si="16"/>
        <v>-0.48117634842775037</v>
      </c>
      <c r="Y183">
        <v>137</v>
      </c>
      <c r="Z183">
        <f t="shared" si="13"/>
        <v>7.2491130279450046E-3</v>
      </c>
      <c r="AA183">
        <f t="shared" si="17"/>
        <v>-2.5471460520013713</v>
      </c>
      <c r="AG183">
        <v>137</v>
      </c>
      <c r="AH183">
        <f t="shared" si="14"/>
        <v>11.338819392719904</v>
      </c>
      <c r="AI183">
        <f t="shared" si="15"/>
        <v>-6.4682120972890944E-2</v>
      </c>
    </row>
    <row r="184" spans="17:35" x14ac:dyDescent="0.15">
      <c r="Q184">
        <v>138</v>
      </c>
      <c r="R184">
        <f t="shared" si="12"/>
        <v>0.14484999706903587</v>
      </c>
      <c r="S184">
        <f t="shared" si="16"/>
        <v>-0.48144003686274484</v>
      </c>
      <c r="Y184">
        <v>138</v>
      </c>
      <c r="Z184">
        <f t="shared" si="13"/>
        <v>7.1159725445833254E-3</v>
      </c>
      <c r="AA184">
        <f t="shared" si="17"/>
        <v>-2.5505639201573174</v>
      </c>
      <c r="AG184">
        <v>138</v>
      </c>
      <c r="AH184">
        <f t="shared" si="14"/>
        <v>11.333466129481113</v>
      </c>
      <c r="AI184">
        <f t="shared" si="15"/>
        <v>-6.5180475169501206E-2</v>
      </c>
    </row>
    <row r="185" spans="17:35" x14ac:dyDescent="0.15">
      <c r="Q185">
        <v>139</v>
      </c>
      <c r="R185">
        <f t="shared" si="12"/>
        <v>0.1443472193184451</v>
      </c>
      <c r="S185">
        <f t="shared" si="16"/>
        <v>-0.48170182139351947</v>
      </c>
      <c r="Y185">
        <v>139</v>
      </c>
      <c r="Z185">
        <f t="shared" si="13"/>
        <v>6.9860405980904676E-3</v>
      </c>
      <c r="AA185">
        <f t="shared" si="17"/>
        <v>-2.5539571103496477</v>
      </c>
      <c r="AG185">
        <v>139</v>
      </c>
      <c r="AH185">
        <f t="shared" si="14"/>
        <v>11.32811340416923</v>
      </c>
      <c r="AI185">
        <f t="shared" si="15"/>
        <v>-6.5675231109487586E-2</v>
      </c>
    </row>
    <row r="186" spans="17:35" x14ac:dyDescent="0.15">
      <c r="Q186">
        <v>140</v>
      </c>
      <c r="R186">
        <f t="shared" si="12"/>
        <v>0.1438495032071298</v>
      </c>
      <c r="S186">
        <f t="shared" si="16"/>
        <v>-0.48196172931654557</v>
      </c>
      <c r="Y186">
        <v>140</v>
      </c>
      <c r="Z186">
        <f t="shared" si="13"/>
        <v>6.8592209297924671E-3</v>
      </c>
      <c r="AA186">
        <f t="shared" si="17"/>
        <v>-2.5573259763888707</v>
      </c>
      <c r="AG186">
        <v>140</v>
      </c>
      <c r="AH186">
        <f t="shared" si="14"/>
        <v>11.322761536883132</v>
      </c>
      <c r="AI186">
        <f t="shared" si="15"/>
        <v>-6.6166440381426328E-2</v>
      </c>
    </row>
    <row r="187" spans="17:35" x14ac:dyDescent="0.15">
      <c r="Q187">
        <v>141</v>
      </c>
      <c r="R187">
        <f t="shared" si="12"/>
        <v>0.1433567632233444</v>
      </c>
      <c r="S187">
        <f t="shared" si="16"/>
        <v>-0.48221978734544124</v>
      </c>
      <c r="Y187">
        <v>141</v>
      </c>
      <c r="Z187">
        <f t="shared" si="13"/>
        <v>6.7354207456444756E-3</v>
      </c>
      <c r="AA187">
        <f t="shared" si="17"/>
        <v>-2.5606708645306941</v>
      </c>
      <c r="AG187">
        <v>141</v>
      </c>
      <c r="AH187">
        <f t="shared" si="14"/>
        <v>11.317410836210479</v>
      </c>
      <c r="AI187">
        <f t="shared" si="15"/>
        <v>-6.6654153472339384E-2</v>
      </c>
    </row>
    <row r="188" spans="17:35" x14ac:dyDescent="0.15">
      <c r="Q188">
        <v>142</v>
      </c>
      <c r="R188">
        <f t="shared" si="12"/>
        <v>0.14286891588252124</v>
      </c>
      <c r="S188">
        <f t="shared" si="16"/>
        <v>-0.48247602162744896</v>
      </c>
      <c r="Y188">
        <v>142</v>
      </c>
      <c r="Z188">
        <f t="shared" si="13"/>
        <v>6.6145505706247101E-3</v>
      </c>
      <c r="AA188">
        <f t="shared" si="17"/>
        <v>-2.5639921136895891</v>
      </c>
      <c r="AG188">
        <v>142</v>
      </c>
      <c r="AH188">
        <f t="shared" si="14"/>
        <v>11.312061599648858</v>
      </c>
      <c r="AI188">
        <f t="shared" si="15"/>
        <v>-6.7138419798834226E-2</v>
      </c>
    </row>
    <row r="189" spans="17:35" x14ac:dyDescent="0.15">
      <c r="Q189">
        <v>143</v>
      </c>
      <c r="R189">
        <f t="shared" si="12"/>
        <v>0.14238587966552382</v>
      </c>
      <c r="S189">
        <f t="shared" si="16"/>
        <v>-0.48273045775933343</v>
      </c>
      <c r="Y189">
        <v>143</v>
      </c>
      <c r="Z189">
        <f t="shared" si="13"/>
        <v>6.4965241101275434E-3</v>
      </c>
      <c r="AA189">
        <f t="shared" si="17"/>
        <v>-2.5672900556448686</v>
      </c>
      <c r="AG189">
        <v>143</v>
      </c>
      <c r="AH189">
        <f t="shared" si="14"/>
        <v>11.306714114009507</v>
      </c>
      <c r="AI189">
        <f t="shared" si="15"/>
        <v>-6.7619287737151701E-2</v>
      </c>
    </row>
    <row r="190" spans="17:35" x14ac:dyDescent="0.15">
      <c r="Q190">
        <v>144</v>
      </c>
      <c r="R190">
        <f t="shared" si="12"/>
        <v>0.14190757495919309</v>
      </c>
      <c r="S190">
        <f t="shared" si="16"/>
        <v>-0.4829831208027271</v>
      </c>
      <c r="Y190">
        <v>144</v>
      </c>
      <c r="Z190">
        <f t="shared" si="13"/>
        <v>6.3812581179773136E-3</v>
      </c>
      <c r="AA190">
        <f t="shared" si="17"/>
        <v>-2.5705650152395796</v>
      </c>
      <c r="AG190">
        <v>144</v>
      </c>
      <c r="AH190">
        <f t="shared" si="14"/>
        <v>11.301368655804525</v>
      </c>
      <c r="AI190">
        <f t="shared" si="15"/>
        <v>-6.809680465216611E-2</v>
      </c>
    </row>
    <row r="191" spans="17:35" x14ac:dyDescent="0.15">
      <c r="Q191">
        <v>145</v>
      </c>
      <c r="R191">
        <f t="shared" si="12"/>
        <v>0.14143392399908747</v>
      </c>
      <c r="S191">
        <f t="shared" si="16"/>
        <v>-0.48323403529894277</v>
      </c>
      <c r="Y191">
        <v>145</v>
      </c>
      <c r="Z191">
        <f t="shared" si="13"/>
        <v>6.2686722707069381E-3</v>
      </c>
      <c r="AA191">
        <f t="shared" si="17"/>
        <v>-2.5738173105725126</v>
      </c>
      <c r="AG191">
        <v>145</v>
      </c>
      <c r="AH191">
        <f t="shared" si="14"/>
        <v>11.296025491618405</v>
      </c>
      <c r="AI191">
        <f t="shared" si="15"/>
        <v>-6.8571016925381922E-2</v>
      </c>
    </row>
    <row r="192" spans="17:35" x14ac:dyDescent="0.15">
      <c r="Q192">
        <v>146</v>
      </c>
      <c r="R192">
        <f t="shared" si="12"/>
        <v>0.14096485081431925</v>
      </c>
      <c r="S192">
        <f t="shared" si="16"/>
        <v>-0.48348322528327914</v>
      </c>
      <c r="Y192">
        <v>146</v>
      </c>
      <c r="Z192">
        <f t="shared" si="13"/>
        <v>6.1586890477664091E-3</v>
      </c>
      <c r="AA192">
        <f t="shared" si="17"/>
        <v>-2.577047253183617</v>
      </c>
      <c r="AG192">
        <v>146</v>
      </c>
      <c r="AH192">
        <f t="shared" si="14"/>
        <v>11.290684878464393</v>
      </c>
      <c r="AI192">
        <f t="shared" si="15"/>
        <v>-6.9041969981968987E-2</v>
      </c>
    </row>
    <row r="193" spans="17:35" x14ac:dyDescent="0.15">
      <c r="Q193">
        <v>147</v>
      </c>
      <c r="R193">
        <f t="shared" si="12"/>
        <v>0.14050028117439914</v>
      </c>
      <c r="S193">
        <f t="shared" si="16"/>
        <v>-0.48373071429883663</v>
      </c>
      <c r="Y193">
        <v>147</v>
      </c>
      <c r="Z193">
        <f t="shared" si="13"/>
        <v>6.051233617346637E-3</v>
      </c>
      <c r="AA193">
        <f t="shared" si="17"/>
        <v>-2.5802551482330838</v>
      </c>
      <c r="AG193">
        <v>147</v>
      </c>
      <c r="AH193">
        <f t="shared" si="14"/>
        <v>11.28534706412664</v>
      </c>
      <c r="AI193">
        <f t="shared" si="15"/>
        <v>-6.950970831687403E-2</v>
      </c>
    </row>
    <row r="194" spans="17:35" x14ac:dyDescent="0.15">
      <c r="Q194">
        <v>148</v>
      </c>
      <c r="R194">
        <f t="shared" si="12"/>
        <v>0.14004014253800143</v>
      </c>
      <c r="S194">
        <f t="shared" si="16"/>
        <v>-0.48397652540986552</v>
      </c>
      <c r="Y194">
        <v>148</v>
      </c>
      <c r="Z194">
        <f t="shared" si="13"/>
        <v>5.9462337275223067E-3</v>
      </c>
      <c r="AA194">
        <f t="shared" si="17"/>
        <v>-2.5834412946743597</v>
      </c>
      <c r="AG194">
        <v>148</v>
      </c>
      <c r="AH194">
        <f t="shared" si="14"/>
        <v>11.280012287488569</v>
      </c>
      <c r="AI194">
        <f t="shared" si="15"/>
        <v>-6.9974275520047924E-2</v>
      </c>
    </row>
    <row r="195" spans="17:35" x14ac:dyDescent="0.15">
      <c r="Q195">
        <v>149</v>
      </c>
      <c r="R195">
        <f t="shared" si="12"/>
        <v>0.13958436400356869</v>
      </c>
      <c r="S195">
        <f t="shared" si="16"/>
        <v>-0.48422068121466455</v>
      </c>
      <c r="Y195">
        <v>149</v>
      </c>
      <c r="Z195">
        <f t="shared" si="13"/>
        <v>5.8436196024347978E-3</v>
      </c>
      <c r="AA195">
        <f t="shared" si="17"/>
        <v>-2.586605985421337</v>
      </c>
      <c r="AG195">
        <v>149</v>
      </c>
      <c r="AH195">
        <f t="shared" si="14"/>
        <v>11.274680778848191</v>
      </c>
      <c r="AI195">
        <f t="shared" si="15"/>
        <v>-7.0435714300823071E-2</v>
      </c>
    </row>
    <row r="196" spans="17:35" x14ac:dyDescent="0.15">
      <c r="Q196">
        <v>150</v>
      </c>
      <c r="R196">
        <f t="shared" si="12"/>
        <v>0.13913287626167767</v>
      </c>
      <c r="S196">
        <f t="shared" si="16"/>
        <v>-0.48446320385804797</v>
      </c>
      <c r="Y196">
        <v>150</v>
      </c>
      <c r="Z196">
        <f t="shared" si="13"/>
        <v>5.7433238432527582E-3</v>
      </c>
      <c r="AA196">
        <f t="shared" si="17"/>
        <v>-2.5897495075099468</v>
      </c>
      <c r="AG196">
        <v>150</v>
      </c>
      <c r="AH196">
        <f t="shared" si="14"/>
        <v>11.269352760221011</v>
      </c>
      <c r="AI196">
        <f t="shared" si="15"/>
        <v>-7.089406651147534E-2</v>
      </c>
    </row>
    <row r="197" spans="17:35" x14ac:dyDescent="0.15">
      <c r="Q197">
        <v>151</v>
      </c>
      <c r="R197">
        <f t="shared" si="12"/>
        <v>0.1386856115490932</v>
      </c>
      <c r="S197">
        <f t="shared" si="16"/>
        <v>-0.48470411504339872</v>
      </c>
      <c r="Y197">
        <v>151</v>
      </c>
      <c r="Z197">
        <f t="shared" si="13"/>
        <v>5.6452813336625883E-3</v>
      </c>
      <c r="AA197">
        <f t="shared" si="17"/>
        <v>-2.5928721422543903</v>
      </c>
      <c r="AG197">
        <v>151</v>
      </c>
      <c r="AH197">
        <f t="shared" si="14"/>
        <v>11.264028445630878</v>
      </c>
      <c r="AI197">
        <f t="shared" si="15"/>
        <v>-7.1349373170003783E-2</v>
      </c>
    </row>
    <row r="198" spans="17:35" x14ac:dyDescent="0.15">
      <c r="Q198">
        <v>152</v>
      </c>
      <c r="R198">
        <f t="shared" si="12"/>
        <v>0.13824250360443888</v>
      </c>
      <c r="S198">
        <f t="shared" si="16"/>
        <v>-0.48494343604432344</v>
      </c>
      <c r="Y198">
        <v>152</v>
      </c>
      <c r="Z198">
        <f t="shared" si="13"/>
        <v>5.5494291496559992E-3</v>
      </c>
      <c r="AA198">
        <f t="shared" si="17"/>
        <v>-2.5959741653982076</v>
      </c>
      <c r="AG198">
        <v>152</v>
      </c>
      <c r="AH198">
        <f t="shared" si="14"/>
        <v>11.258708041389566</v>
      </c>
      <c r="AI198">
        <f t="shared" si="15"/>
        <v>-7.1801674482157685E-2</v>
      </c>
    </row>
    <row r="199" spans="17:35" x14ac:dyDescent="0.15">
      <c r="Q199">
        <v>153</v>
      </c>
      <c r="R199">
        <f t="shared" si="12"/>
        <v>0.137803487625418</v>
      </c>
      <c r="S199">
        <f t="shared" si="16"/>
        <v>-0.48518118771592555</v>
      </c>
      <c r="Y199">
        <v>153</v>
      </c>
      <c r="Z199">
        <f t="shared" si="13"/>
        <v>5.4557064733945391E-3</v>
      </c>
      <c r="AA199">
        <f t="shared" si="17"/>
        <v>-2.5990558472603977</v>
      </c>
      <c r="AG199">
        <v>153</v>
      </c>
      <c r="AH199">
        <f t="shared" si="14"/>
        <v>11.253391746365415</v>
      </c>
      <c r="AI199">
        <f t="shared" si="15"/>
        <v>-7.2251009862742355E-2</v>
      </c>
    </row>
    <row r="200" spans="17:35" x14ac:dyDescent="0.15">
      <c r="Q200">
        <v>154</v>
      </c>
      <c r="R200">
        <f t="shared" si="12"/>
        <v>0.13736850022752045</v>
      </c>
      <c r="S200">
        <f t="shared" si="16"/>
        <v>-0.48541739050571098</v>
      </c>
      <c r="Y200">
        <v>154</v>
      </c>
      <c r="Z200">
        <f t="shared" si="13"/>
        <v>5.3640545109437986E-3</v>
      </c>
      <c r="AA200">
        <f t="shared" si="17"/>
        <v>-2.6021174528767768</v>
      </c>
      <c r="AG200">
        <v>154</v>
      </c>
      <c r="AH200">
        <f t="shared" si="14"/>
        <v>11.24807975224155</v>
      </c>
      <c r="AI200">
        <f t="shared" si="15"/>
        <v>-7.2697417956230082E-2</v>
      </c>
    </row>
    <row r="201" spans="17:35" x14ac:dyDescent="0.15">
      <c r="Q201">
        <v>155</v>
      </c>
      <c r="R201">
        <f t="shared" si="12"/>
        <v>0.13693747940415554</v>
      </c>
      <c r="S201">
        <f t="shared" si="16"/>
        <v>-0.48565206446414111</v>
      </c>
      <c r="Y201">
        <v>155</v>
      </c>
      <c r="Z201">
        <f t="shared" si="13"/>
        <v>5.2744164136817942E-3</v>
      </c>
      <c r="AA201">
        <f t="shared" si="17"/>
        <v>-2.6051592421367613</v>
      </c>
      <c r="AG201">
        <v>155</v>
      </c>
      <c r="AH201">
        <f t="shared" si="14"/>
        <v>11.242772243764165</v>
      </c>
      <c r="AI201">
        <f t="shared" si="15"/>
        <v>-7.3140936656704292E-2</v>
      </c>
    </row>
    <row r="202" spans="17:35" x14ac:dyDescent="0.15">
      <c r="Q202">
        <v>156</v>
      </c>
      <c r="R202">
        <f t="shared" si="12"/>
        <v>0.1365103644881514</v>
      </c>
      <c r="S202">
        <f t="shared" si="16"/>
        <v>-0.48588522925484645</v>
      </c>
      <c r="Y202">
        <v>156</v>
      </c>
      <c r="Z202">
        <f t="shared" si="13"/>
        <v>5.18673720319661E-3</v>
      </c>
      <c r="AA202">
        <f t="shared" si="17"/>
        <v>-2.6081814699157548</v>
      </c>
      <c r="AG202">
        <v>156</v>
      </c>
      <c r="AH202">
        <f t="shared" si="14"/>
        <v>11.237469398981318</v>
      </c>
      <c r="AI202">
        <f t="shared" si="15"/>
        <v>-7.3581603127162887E-2</v>
      </c>
    </row>
    <row r="203" spans="17:35" x14ac:dyDescent="0.15">
      <c r="Q203">
        <v>157</v>
      </c>
      <c r="R203">
        <f t="shared" si="12"/>
        <v>0.13608709611456732</v>
      </c>
      <c r="S203">
        <f t="shared" si="16"/>
        <v>-0.48611690416451359</v>
      </c>
      <c r="Y203">
        <v>157</v>
      </c>
      <c r="Z203">
        <f t="shared" si="13"/>
        <v>5.1009636994992598E-3</v>
      </c>
      <c r="AA203">
        <f t="shared" si="17"/>
        <v>-2.6111843862033028</v>
      </c>
      <c r="AG203">
        <v>157</v>
      </c>
      <c r="AH203">
        <f t="shared" si="14"/>
        <v>11.232171389472542</v>
      </c>
      <c r="AI203">
        <f t="shared" si="15"/>
        <v>-7.4019453818204184E-2</v>
      </c>
    </row>
    <row r="204" spans="17:35" x14ac:dyDescent="0.15">
      <c r="Q204">
        <v>158</v>
      </c>
      <c r="R204">
        <f t="shared" si="12"/>
        <v>0.13566761618476503</v>
      </c>
      <c r="S204">
        <f t="shared" si="16"/>
        <v>-0.48634710811245874</v>
      </c>
      <c r="Y204">
        <v>158</v>
      </c>
      <c r="Z204">
        <f t="shared" si="13"/>
        <v>5.0170444523868875E-3</v>
      </c>
      <c r="AA204">
        <f t="shared" si="17"/>
        <v>-2.6141682362271816</v>
      </c>
      <c r="AG204">
        <v>158</v>
      </c>
      <c r="AH204">
        <f t="shared" si="14"/>
        <v>11.226878380569815</v>
      </c>
      <c r="AI204">
        <f t="shared" si="15"/>
        <v>-7.4454524486120055E-2</v>
      </c>
    </row>
    <row r="205" spans="17:35" x14ac:dyDescent="0.15">
      <c r="Q205">
        <v>159</v>
      </c>
      <c r="R205">
        <f t="shared" si="12"/>
        <v>0.13525186783168963</v>
      </c>
      <c r="S205">
        <f t="shared" si="16"/>
        <v>-0.48657585965989891</v>
      </c>
      <c r="Y205">
        <v>159</v>
      </c>
      <c r="Z205">
        <f t="shared" si="13"/>
        <v>4.9349296758008409E-3</v>
      </c>
      <c r="AA205">
        <f t="shared" si="17"/>
        <v>-2.6171332605735684</v>
      </c>
      <c r="AG205">
        <v>159</v>
      </c>
      <c r="AH205">
        <f t="shared" si="14"/>
        <v>11.221590531570122</v>
      </c>
      <c r="AI205">
        <f t="shared" si="15"/>
        <v>-7.4886850210417799E-2</v>
      </c>
    </row>
    <row r="206" spans="17:35" x14ac:dyDescent="0.15">
      <c r="Q206">
        <v>160</v>
      </c>
      <c r="R206">
        <f t="shared" si="12"/>
        <v>0.13483979538631122</v>
      </c>
      <c r="S206">
        <f t="shared" si="16"/>
        <v>-0.48680317701893283</v>
      </c>
      <c r="Y206">
        <v>160</v>
      </c>
      <c r="Z206">
        <f t="shared" si="13"/>
        <v>4.8545711850325138E-3</v>
      </c>
      <c r="AA206">
        <f t="shared" si="17"/>
        <v>-2.62007969530345</v>
      </c>
      <c r="AG206">
        <v>160</v>
      </c>
      <c r="AH206">
        <f t="shared" si="14"/>
        <v>11.21630799594011</v>
      </c>
      <c r="AI206">
        <f t="shared" si="15"/>
        <v>-7.5316465410793565E-2</v>
      </c>
    </row>
    <row r="207" spans="17:35" x14ac:dyDescent="0.15">
      <c r="Q207">
        <v>161</v>
      </c>
      <c r="R207">
        <f t="shared" si="12"/>
        <v>0.13443134434518261</v>
      </c>
      <c r="S207">
        <f t="shared" si="16"/>
        <v>-0.48702907806124168</v>
      </c>
      <c r="Y207">
        <v>161</v>
      </c>
      <c r="Z207">
        <f t="shared" si="13"/>
        <v>4.775922336637998E-3</v>
      </c>
      <c r="AA207">
        <f t="shared" si="17"/>
        <v>-2.6230077720654004</v>
      </c>
      <c r="AG207">
        <v>161</v>
      </c>
      <c r="AH207">
        <f t="shared" si="14"/>
        <v>11.211030921512998</v>
      </c>
      <c r="AI207">
        <f t="shared" si="15"/>
        <v>-7.5743403863576308E-2</v>
      </c>
    </row>
    <row r="208" spans="17:35" x14ac:dyDescent="0.15">
      <c r="Q208">
        <v>162</v>
      </c>
      <c r="R208">
        <f t="shared" si="12"/>
        <v>0.13402646133906834</v>
      </c>
      <c r="S208">
        <f t="shared" si="16"/>
        <v>-0.48725358032652055</v>
      </c>
      <c r="Y208">
        <v>162</v>
      </c>
      <c r="Z208">
        <f t="shared" si="13"/>
        <v>4.6989379709300753E-3</v>
      </c>
      <c r="AA208">
        <f t="shared" si="17"/>
        <v>-2.6259177182048679</v>
      </c>
      <c r="AG208">
        <v>162</v>
      </c>
      <c r="AH208">
        <f t="shared" si="14"/>
        <v>11.205759450678235</v>
      </c>
      <c r="AI208">
        <f t="shared" si="15"/>
        <v>-7.6167698717662713E-2</v>
      </c>
    </row>
    <row r="209" spans="17:35" x14ac:dyDescent="0.15">
      <c r="Q209">
        <v>163</v>
      </c>
      <c r="R209">
        <f t="shared" si="12"/>
        <v>0.13362509410260376</v>
      </c>
      <c r="S209">
        <f t="shared" si="16"/>
        <v>-0.48747670103065077</v>
      </c>
      <c r="Y209">
        <v>163</v>
      </c>
      <c r="Z209">
        <f t="shared" si="13"/>
        <v>4.6235743569229843E-3</v>
      </c>
      <c r="AA209">
        <f t="shared" si="17"/>
        <v>-2.6288097568701017</v>
      </c>
      <c r="AG209">
        <v>163</v>
      </c>
      <c r="AH209">
        <f t="shared" si="14"/>
        <v>11.200493720564085</v>
      </c>
      <c r="AI209">
        <f t="shared" si="15"/>
        <v>-7.6589382509962056E-2</v>
      </c>
    </row>
    <row r="210" spans="17:35" x14ac:dyDescent="0.15">
      <c r="Q210">
        <v>164</v>
      </c>
      <c r="R210">
        <f t="shared" si="12"/>
        <v>0.13322719144494499</v>
      </c>
      <c r="S210">
        <f t="shared" si="16"/>
        <v>-0.48769845707362197</v>
      </c>
      <c r="Y210">
        <v>164</v>
      </c>
      <c r="Z210">
        <f t="shared" si="13"/>
        <v>4.5497891396125761E-3</v>
      </c>
      <c r="AA210">
        <f t="shared" si="17"/>
        <v>-2.6316841071148356</v>
      </c>
      <c r="AG210">
        <v>164</v>
      </c>
      <c r="AH210">
        <f t="shared" si="14"/>
        <v>11.195233863213515</v>
      </c>
      <c r="AI210">
        <f t="shared" si="15"/>
        <v>-7.7008487180368679E-2</v>
      </c>
    </row>
    <row r="211" spans="17:35" x14ac:dyDescent="0.15">
      <c r="Q211">
        <v>165</v>
      </c>
      <c r="R211">
        <f t="shared" si="12"/>
        <v>0.13283270322137022</v>
      </c>
      <c r="S211">
        <f t="shared" si="16"/>
        <v>-0.48791886504721338</v>
      </c>
      <c r="Y211">
        <v>165</v>
      </c>
      <c r="Z211">
        <f t="shared" si="13"/>
        <v>4.4775412894800691E-3</v>
      </c>
      <c r="AA211">
        <f t="shared" si="17"/>
        <v>-2.6345409839978524</v>
      </c>
      <c r="AG211">
        <v>165</v>
      </c>
      <c r="AH211">
        <f t="shared" si="14"/>
        <v>11.189980005753625</v>
      </c>
      <c r="AI211">
        <f t="shared" si="15"/>
        <v>-7.7425044086278982E-2</v>
      </c>
    </row>
    <row r="212" spans="17:35" x14ac:dyDescent="0.15">
      <c r="Q212">
        <v>166</v>
      </c>
      <c r="R212">
        <f t="shared" si="12"/>
        <v>0.13244158030579661</v>
      </c>
      <c r="S212">
        <f t="shared" si="16"/>
        <v>-0.48813794124244325</v>
      </c>
      <c r="Y212">
        <v>166</v>
      </c>
      <c r="Z212">
        <f t="shared" si="13"/>
        <v>4.4067910541140129E-3</v>
      </c>
      <c r="AA212">
        <f t="shared" si="17"/>
        <v>-2.6373805986795418</v>
      </c>
      <c r="AG212">
        <v>166</v>
      </c>
      <c r="AH212">
        <f t="shared" si="14"/>
        <v>11.184732270558884</v>
      </c>
      <c r="AI212">
        <f t="shared" si="15"/>
        <v>-7.7839084016670779E-2</v>
      </c>
    </row>
    <row r="213" spans="17:35" x14ac:dyDescent="0.15">
      <c r="Q213">
        <v>167</v>
      </c>
      <c r="R213">
        <f t="shared" si="12"/>
        <v>0.13205377456417966</v>
      </c>
      <c r="S213">
        <f t="shared" si="16"/>
        <v>-0.48835570165679432</v>
      </c>
      <c r="Y213">
        <v>167</v>
      </c>
      <c r="Z213">
        <f t="shared" si="13"/>
        <v>4.3374999118506435E-3</v>
      </c>
      <c r="AA213">
        <f t="shared" si="17"/>
        <v>-2.6402031585155536</v>
      </c>
      <c r="AG213">
        <v>167</v>
      </c>
      <c r="AH213">
        <f t="shared" si="14"/>
        <v>11.179490775408444</v>
      </c>
      <c r="AI213">
        <f t="shared" si="15"/>
        <v>-7.8250637205758256E-2</v>
      </c>
    </row>
    <row r="214" spans="17:35" x14ac:dyDescent="0.15">
      <c r="Q214">
        <v>168</v>
      </c>
      <c r="R214">
        <f t="shared" si="12"/>
        <v>0.1316692388287577</v>
      </c>
      <c r="S214">
        <f t="shared" si="16"/>
        <v>-0.488572162001224</v>
      </c>
      <c r="Y214">
        <v>168</v>
      </c>
      <c r="Z214">
        <f t="shared" si="13"/>
        <v>4.2696305273375685E-3</v>
      </c>
      <c r="AA214">
        <f t="shared" si="17"/>
        <v>-2.6430088671476626</v>
      </c>
      <c r="AG214">
        <v>168</v>
      </c>
      <c r="AH214">
        <f t="shared" si="14"/>
        <v>11.174255633637758</v>
      </c>
      <c r="AI214">
        <f t="shared" si="15"/>
        <v>-7.8659733346241212E-2</v>
      </c>
    </row>
    <row r="215" spans="17:35" x14ac:dyDescent="0.15">
      <c r="Q215">
        <v>169</v>
      </c>
      <c r="R215">
        <f t="shared" si="12"/>
        <v>0.13128792687311441</v>
      </c>
      <c r="S215">
        <f t="shared" si="16"/>
        <v>-0.48878733770696592</v>
      </c>
      <c r="Y215">
        <v>169</v>
      </c>
      <c r="Z215">
        <f t="shared" si="13"/>
        <v>4.2031467089312545E-3</v>
      </c>
      <c r="AA215">
        <f t="shared" si="17"/>
        <v>-2.6457979245919301</v>
      </c>
      <c r="AG215">
        <v>169</v>
      </c>
      <c r="AH215">
        <f t="shared" si="14"/>
        <v>11.16902695428475</v>
      </c>
      <c r="AI215">
        <f t="shared" si="15"/>
        <v>-7.9066401602159719E-2</v>
      </c>
    </row>
    <row r="216" spans="17:35" x14ac:dyDescent="0.15">
      <c r="Q216">
        <v>170</v>
      </c>
      <c r="R216">
        <f t="shared" si="12"/>
        <v>0.13090979338802561</v>
      </c>
      <c r="S216">
        <f t="shared" si="16"/>
        <v>-0.4890012439321314</v>
      </c>
      <c r="Y216">
        <v>170</v>
      </c>
      <c r="Z216">
        <f t="shared" si="13"/>
        <v>4.1380133678431521E-3</v>
      </c>
      <c r="AA216">
        <f t="shared" si="17"/>
        <v>-2.6485705273242686</v>
      </c>
      <c r="AG216">
        <v>170</v>
      </c>
      <c r="AH216">
        <f t="shared" si="14"/>
        <v>11.163804842230746</v>
      </c>
      <c r="AI216">
        <f t="shared" si="15"/>
        <v>-7.9470670621369921E-2</v>
      </c>
    </row>
    <row r="217" spans="17:35" x14ac:dyDescent="0.15">
      <c r="Q217">
        <v>171</v>
      </c>
      <c r="R217">
        <f t="shared" si="12"/>
        <v>0.13053479395806272</v>
      </c>
      <c r="S217">
        <f t="shared" si="16"/>
        <v>-0.48921389556811695</v>
      </c>
      <c r="Y217">
        <v>171</v>
      </c>
      <c r="Z217">
        <f t="shared" si="13"/>
        <v>4.0741964789535587E-3</v>
      </c>
      <c r="AA217">
        <f t="shared" si="17"/>
        <v>-2.6513268683634963</v>
      </c>
      <c r="AG217">
        <v>171</v>
      </c>
      <c r="AH217">
        <f t="shared" si="14"/>
        <v>11.15858939833636</v>
      </c>
      <c r="AI217">
        <f t="shared" si="15"/>
        <v>-7.9872568547654343E-2</v>
      </c>
    </row>
    <row r="218" spans="17:35" x14ac:dyDescent="0.15">
      <c r="Q218">
        <v>172</v>
      </c>
      <c r="R218">
        <f t="shared" si="12"/>
        <v>0.13016288503892365</v>
      </c>
      <c r="S218">
        <f t="shared" si="16"/>
        <v>-0.48942530724582534</v>
      </c>
      <c r="Y218">
        <v>172</v>
      </c>
      <c r="Z218">
        <f t="shared" si="13"/>
        <v>4.0116630432167916E-3</v>
      </c>
      <c r="AA218">
        <f t="shared" si="17"/>
        <v>-2.6540671373519706</v>
      </c>
      <c r="AG218">
        <v>172</v>
      </c>
      <c r="AH218">
        <f t="shared" si="14"/>
        <v>11.153380719572572</v>
      </c>
      <c r="AI218">
        <f t="shared" si="15"/>
        <v>-8.0272123032478937E-2</v>
      </c>
    </row>
    <row r="219" spans="17:35" x14ac:dyDescent="0.15">
      <c r="Q219">
        <v>173</v>
      </c>
      <c r="R219">
        <f t="shared" si="12"/>
        <v>0.1297940239354663</v>
      </c>
      <c r="S219">
        <f t="shared" si="16"/>
        <v>-0.48963549334170597</v>
      </c>
      <c r="Y219">
        <v>173</v>
      </c>
      <c r="Z219">
        <f t="shared" si="13"/>
        <v>3.9503810515848564E-3</v>
      </c>
      <c r="AA219">
        <f t="shared" si="17"/>
        <v>-2.656791520633885</v>
      </c>
      <c r="AG219">
        <v>173</v>
      </c>
      <c r="AH219">
        <f t="shared" si="14"/>
        <v>11.148178899147164</v>
      </c>
      <c r="AI219">
        <f t="shared" si="15"/>
        <v>-8.066936124640911E-2</v>
      </c>
    </row>
    <row r="220" spans="17:35" x14ac:dyDescent="0.15">
      <c r="Q220">
        <v>174</v>
      </c>
      <c r="R220">
        <f t="shared" si="12"/>
        <v>0.12942816878041785</v>
      </c>
      <c r="S220">
        <f t="shared" si="16"/>
        <v>-0.48984446798362119</v>
      </c>
      <c r="Y220">
        <v>174</v>
      </c>
      <c r="Z220">
        <f t="shared" si="13"/>
        <v>3.8903194503807771E-3</v>
      </c>
      <c r="AA220">
        <f t="shared" si="17"/>
        <v>-2.659500201331304</v>
      </c>
      <c r="AG220">
        <v>174</v>
      </c>
      <c r="AH220">
        <f t="shared" si="14"/>
        <v>11.142984026626726</v>
      </c>
      <c r="AI220">
        <f t="shared" si="15"/>
        <v>-8.1064309890196862E-2</v>
      </c>
    </row>
    <row r="221" spans="17:35" x14ac:dyDescent="0.15">
      <c r="Q221">
        <v>175</v>
      </c>
      <c r="R221">
        <f t="shared" si="12"/>
        <v>0.12906527851373459</v>
      </c>
      <c r="S221">
        <f t="shared" si="16"/>
        <v>-0.49005224505654488</v>
      </c>
      <c r="Y221">
        <v>175</v>
      </c>
      <c r="Z221">
        <f t="shared" si="13"/>
        <v>3.8314481080557608E-3</v>
      </c>
      <c r="AA221">
        <f t="shared" si="17"/>
        <v>-2.6621933594180307</v>
      </c>
      <c r="AG221">
        <v>175</v>
      </c>
      <c r="AH221">
        <f t="shared" si="14"/>
        <v>11.137796188054324</v>
      </c>
      <c r="AI221">
        <f t="shared" si="15"/>
        <v>-8.1456995205550498E-2</v>
      </c>
    </row>
    <row r="222" spans="17:35" x14ac:dyDescent="0.15">
      <c r="Q222">
        <v>176</v>
      </c>
      <c r="R222">
        <f t="shared" si="12"/>
        <v>0.12870531286259096</v>
      </c>
      <c r="S222">
        <f t="shared" si="16"/>
        <v>-0.49025883820809824</v>
      </c>
      <c r="Y222">
        <v>176</v>
      </c>
      <c r="Z222">
        <f t="shared" si="13"/>
        <v>3.7737377832683422E-3</v>
      </c>
      <c r="AA222">
        <f t="shared" si="17"/>
        <v>-2.6648711717913556</v>
      </c>
      <c r="AG222">
        <v>176</v>
      </c>
      <c r="AH222">
        <f t="shared" si="14"/>
        <v>11.132615466063143</v>
      </c>
      <c r="AI222">
        <f t="shared" si="15"/>
        <v>-8.1847442985597207E-2</v>
      </c>
    </row>
    <row r="223" spans="17:35" x14ac:dyDescent="0.15">
      <c r="Q223">
        <v>177</v>
      </c>
      <c r="R223">
        <f t="shared" si="12"/>
        <v>0.12834823232197284</v>
      </c>
      <c r="S223">
        <f t="shared" si="16"/>
        <v>-0.49046426085392936</v>
      </c>
      <c r="Y223">
        <v>177</v>
      </c>
      <c r="Z223">
        <f t="shared" si="13"/>
        <v>3.7171600942260546E-3</v>
      </c>
      <c r="AA223">
        <f t="shared" si="17"/>
        <v>-2.6675338123417873</v>
      </c>
      <c r="AG223">
        <v>177</v>
      </c>
      <c r="AH223">
        <f t="shared" si="14"/>
        <v>11.127441939986134</v>
      </c>
      <c r="AI223">
        <f t="shared" si="15"/>
        <v>-8.2235678585049488E-2</v>
      </c>
    </row>
    <row r="224" spans="17:35" x14ac:dyDescent="0.15">
      <c r="Q224">
        <v>178</v>
      </c>
      <c r="R224">
        <f t="shared" si="12"/>
        <v>0.12799399813585585</v>
      </c>
      <c r="S224">
        <f t="shared" si="16"/>
        <v>-0.4906685261829401</v>
      </c>
      <c r="Y224">
        <v>178</v>
      </c>
      <c r="Z224">
        <f t="shared" si="13"/>
        <v>3.6616874892336712E-3</v>
      </c>
      <c r="AA224">
        <f t="shared" si="17"/>
        <v>-2.6701814520208069</v>
      </c>
      <c r="AG224">
        <v>178</v>
      </c>
      <c r="AH224">
        <f t="shared" si="14"/>
        <v>11.122275685961844</v>
      </c>
      <c r="AI224">
        <f t="shared" si="15"/>
        <v>-8.2621726930084627E-2</v>
      </c>
    </row>
    <row r="225" spans="17:35" x14ac:dyDescent="0.15">
      <c r="Q225">
        <v>179</v>
      </c>
      <c r="R225">
        <f t="shared" si="12"/>
        <v>0.12764257227894596</v>
      </c>
      <c r="S225">
        <f t="shared" si="16"/>
        <v>-0.49087164716236825</v>
      </c>
      <c r="Y225">
        <v>179</v>
      </c>
      <c r="Z225">
        <f t="shared" si="13"/>
        <v>3.6072932183945114E-3</v>
      </c>
      <c r="AA225">
        <f t="shared" si="17"/>
        <v>-2.672814258906731</v>
      </c>
      <c r="AG225">
        <v>179</v>
      </c>
      <c r="AH225">
        <f t="shared" si="14"/>
        <v>11.117116777036667</v>
      </c>
      <c r="AI225">
        <f t="shared" si="15"/>
        <v>-8.3005612527948358E-2</v>
      </c>
    </row>
    <row r="226" spans="17:35" x14ac:dyDescent="0.15">
      <c r="Q226">
        <v>180</v>
      </c>
      <c r="R226">
        <f t="shared" si="12"/>
        <v>0.12729391743896329</v>
      </c>
      <c r="S226">
        <f t="shared" si="16"/>
        <v>-0.4910736365427264</v>
      </c>
      <c r="Y226">
        <v>180</v>
      </c>
      <c r="Z226">
        <f t="shared" si="13"/>
        <v>3.5539513064139858E-3</v>
      </c>
      <c r="AA226">
        <f t="shared" si="17"/>
        <v>-2.6754323982687387</v>
      </c>
      <c r="AG226">
        <v>180</v>
      </c>
      <c r="AH226">
        <f t="shared" si="14"/>
        <v>11.111965283263521</v>
      </c>
      <c r="AI226">
        <f t="shared" si="15"/>
        <v>-8.3387359476290224E-2</v>
      </c>
    </row>
    <row r="227" spans="17:35" x14ac:dyDescent="0.15">
      <c r="Q227">
        <v>181</v>
      </c>
      <c r="R227">
        <f t="shared" si="12"/>
        <v>0.12694799699945095</v>
      </c>
      <c r="S227">
        <f t="shared" si="16"/>
        <v>-0.4912745068626051</v>
      </c>
      <c r="Y227">
        <v>181</v>
      </c>
      <c r="Z227">
        <f t="shared" si="13"/>
        <v>3.5016365264571962E-3</v>
      </c>
      <c r="AA227">
        <f t="shared" si="17"/>
        <v>-2.6780360326291253</v>
      </c>
      <c r="AG227">
        <v>181</v>
      </c>
      <c r="AH227">
        <f t="shared" si="14"/>
        <v>11.106821271797177</v>
      </c>
      <c r="AI227">
        <f t="shared" si="15"/>
        <v>-8.3766991472240704E-2</v>
      </c>
    </row>
    <row r="228" spans="17:35" x14ac:dyDescent="0.15">
      <c r="Q228">
        <v>182</v>
      </c>
      <c r="R228">
        <f t="shared" si="12"/>
        <v>0.12660477502308884</v>
      </c>
      <c r="S228">
        <f t="shared" si="16"/>
        <v>-0.49147427045334335</v>
      </c>
      <c r="Y228">
        <v>182</v>
      </c>
      <c r="Z228">
        <f t="shared" si="13"/>
        <v>3.4503243750145809E-3</v>
      </c>
      <c r="AA228">
        <f t="shared" si="17"/>
        <v>-2.6806253218238378</v>
      </c>
      <c r="AG228">
        <v>182</v>
      </c>
      <c r="AH228">
        <f t="shared" si="14"/>
        <v>11.101684806986365</v>
      </c>
      <c r="AI228">
        <f t="shared" si="15"/>
        <v>-8.4144531821238044E-2</v>
      </c>
    </row>
    <row r="229" spans="17:35" x14ac:dyDescent="0.15">
      <c r="Q229">
        <v>183</v>
      </c>
      <c r="R229">
        <f t="shared" si="12"/>
        <v>0.12626421623549655</v>
      </c>
      <c r="S229">
        <f t="shared" si="16"/>
        <v>-0.49167293944357143</v>
      </c>
      <c r="Y229">
        <v>183</v>
      </c>
      <c r="Z229">
        <f t="shared" si="13"/>
        <v>3.39999104773183E-3</v>
      </c>
      <c r="AA229">
        <f t="shared" si="17"/>
        <v>-2.6832004230613595</v>
      </c>
      <c r="AG229">
        <v>183</v>
      </c>
      <c r="AH229">
        <f t="shared" si="14"/>
        <v>11.096555950462715</v>
      </c>
      <c r="AI229">
        <f t="shared" si="15"/>
        <v>-8.4520003445613834E-2</v>
      </c>
    </row>
    <row r="230" spans="17:35" x14ac:dyDescent="0.15">
      <c r="Q230">
        <v>184</v>
      </c>
      <c r="R230">
        <f t="shared" si="12"/>
        <v>0.12592628600950728</v>
      </c>
      <c r="S230">
        <f t="shared" si="16"/>
        <v>-0.491870525763629</v>
      </c>
      <c r="Y230">
        <v>184</v>
      </c>
      <c r="Z230">
        <f t="shared" si="13"/>
        <v>3.3506134161626023E-3</v>
      </c>
      <c r="AA230">
        <f t="shared" si="17"/>
        <v>-2.6857614909799796</v>
      </c>
      <c r="AG230">
        <v>184</v>
      </c>
      <c r="AH230">
        <f t="shared" si="14"/>
        <v>11.091434761226706</v>
      </c>
      <c r="AI230">
        <f t="shared" si="15"/>
        <v>-8.4893428892943545E-2</v>
      </c>
    </row>
    <row r="231" spans="17:35" x14ac:dyDescent="0.15">
      <c r="Q231">
        <v>185</v>
      </c>
      <c r="R231">
        <f t="shared" si="12"/>
        <v>0.12559095034989748</v>
      </c>
      <c r="S231">
        <f t="shared" si="16"/>
        <v>-0.49206704114986483</v>
      </c>
      <c r="Y231">
        <v>185</v>
      </c>
      <c r="Z231">
        <f t="shared" si="13"/>
        <v>3.302169005404261E-3</v>
      </c>
      <c r="AA231">
        <f t="shared" si="17"/>
        <v>-2.6883086777035188</v>
      </c>
      <c r="AG231">
        <v>185</v>
      </c>
      <c r="AH231">
        <f t="shared" si="14"/>
        <v>11.08632129573077</v>
      </c>
      <c r="AI231">
        <f t="shared" si="15"/>
        <v>-8.5264830344172038E-2</v>
      </c>
    </row>
    <row r="232" spans="17:35" x14ac:dyDescent="0.15">
      <c r="Q232">
        <v>186</v>
      </c>
      <c r="R232">
        <f t="shared" si="12"/>
        <v>0.12525817587855564</v>
      </c>
      <c r="S232">
        <f t="shared" si="16"/>
        <v>-0.49226249714881953</v>
      </c>
      <c r="Y232">
        <v>186</v>
      </c>
      <c r="Z232">
        <f t="shared" si="13"/>
        <v>3.2546359725789766E-3</v>
      </c>
      <c r="AA232">
        <f t="shared" si="17"/>
        <v>-2.6908421328955532</v>
      </c>
      <c r="AG232">
        <v>186</v>
      </c>
      <c r="AH232">
        <f t="shared" si="14"/>
        <v>11.081215607959525</v>
      </c>
      <c r="AI232">
        <f t="shared" si="15"/>
        <v>-8.5634229621519176E-2</v>
      </c>
    </row>
    <row r="233" spans="17:35" x14ac:dyDescent="0.15">
      <c r="Q233">
        <v>187</v>
      </c>
      <c r="R233">
        <f t="shared" si="12"/>
        <v>0.12492792982007712</v>
      </c>
      <c r="S233">
        <f t="shared" si="16"/>
        <v>-0.49245690512129681</v>
      </c>
      <c r="Y233">
        <v>187</v>
      </c>
      <c r="Z233">
        <f t="shared" si="13"/>
        <v>3.2079930861243265E-3</v>
      </c>
      <c r="AA233">
        <f t="shared" si="17"/>
        <v>-2.6933620038121742</v>
      </c>
      <c r="AG233">
        <v>187</v>
      </c>
      <c r="AH233">
        <f t="shared" si="14"/>
        <v>11.076117749507409</v>
      </c>
      <c r="AI233">
        <f t="shared" si="15"/>
        <v>-8.6001648196173563E-2</v>
      </c>
    </row>
    <row r="234" spans="17:35" x14ac:dyDescent="0.15">
      <c r="Q234">
        <v>188</v>
      </c>
      <c r="R234">
        <f t="shared" si="12"/>
        <v>0.12460017998776805</v>
      </c>
      <c r="S234">
        <f t="shared" si="16"/>
        <v>-0.49265027624632551</v>
      </c>
      <c r="Y234">
        <v>188</v>
      </c>
      <c r="Z234">
        <f t="shared" si="13"/>
        <v>3.1622197058589437E-3</v>
      </c>
      <c r="AA234">
        <f t="shared" si="17"/>
        <v>-2.6958684353533564</v>
      </c>
      <c r="AG234">
        <v>188</v>
      </c>
      <c r="AH234">
        <f t="shared" si="14"/>
        <v>11.071027769653703</v>
      </c>
      <c r="AI234">
        <f t="shared" si="15"/>
        <v>-8.6367107195781723E-2</v>
      </c>
    </row>
    <row r="235" spans="17:35" x14ac:dyDescent="0.15">
      <c r="Q235">
        <v>189</v>
      </c>
      <c r="R235">
        <f t="shared" si="12"/>
        <v>0.12427489477004684</v>
      </c>
      <c r="S235">
        <f t="shared" si="16"/>
        <v>-0.49284262152501745</v>
      </c>
      <c r="Y235">
        <v>189</v>
      </c>
      <c r="Z235">
        <f t="shared" si="13"/>
        <v>3.1172957637908092E-3</v>
      </c>
      <c r="AA235">
        <f t="shared" si="17"/>
        <v>-2.6983615701129513</v>
      </c>
      <c r="AG235">
        <v>189</v>
      </c>
      <c r="AH235">
        <f t="shared" si="14"/>
        <v>11.065945715435047</v>
      </c>
      <c r="AI235">
        <f t="shared" si="15"/>
        <v>-8.6730627411737871E-2</v>
      </c>
    </row>
    <row r="236" spans="17:35" x14ac:dyDescent="0.15">
      <c r="Q236">
        <v>190</v>
      </c>
      <c r="R236">
        <f t="shared" si="12"/>
        <v>0.12395204311722915</v>
      </c>
      <c r="S236">
        <f t="shared" si="16"/>
        <v>-0.49303395178432274</v>
      </c>
      <c r="Y236">
        <v>190</v>
      </c>
      <c r="Z236">
        <f t="shared" si="13"/>
        <v>3.0732017456369617E-3</v>
      </c>
      <c r="AA236">
        <f t="shared" si="17"/>
        <v>-2.7008415484273667</v>
      </c>
      <c r="AG236">
        <v>190</v>
      </c>
      <c r="AH236">
        <f t="shared" si="14"/>
        <v>11.060871631715592</v>
      </c>
      <c r="AI236">
        <f t="shared" si="15"/>
        <v>-8.7092229306281854E-2</v>
      </c>
    </row>
    <row r="237" spans="17:35" x14ac:dyDescent="0.15">
      <c r="Q237">
        <v>191</v>
      </c>
      <c r="R237">
        <f t="shared" si="12"/>
        <v>0.12363159452868291</v>
      </c>
      <c r="S237">
        <f t="shared" si="16"/>
        <v>-0.49322427768068666</v>
      </c>
      <c r="Y237">
        <v>191</v>
      </c>
      <c r="Z237">
        <f t="shared" si="13"/>
        <v>3.0299186730249296E-3</v>
      </c>
      <c r="AA237">
        <f t="shared" si="17"/>
        <v>-2.7033085084229684</v>
      </c>
      <c r="AG237">
        <v>191</v>
      </c>
      <c r="AH237">
        <f t="shared" si="14"/>
        <v>11.055805561254843</v>
      </c>
      <c r="AI237">
        <f t="shared" si="15"/>
        <v>-8.7451933019410399E-2</v>
      </c>
    </row>
    <row r="238" spans="17:35" x14ac:dyDescent="0.15">
      <c r="Q238">
        <v>192</v>
      </c>
      <c r="R238">
        <f t="shared" si="12"/>
        <v>0.12331351904034249</v>
      </c>
      <c r="S238">
        <f t="shared" si="16"/>
        <v>-0.49341360970361126</v>
      </c>
      <c r="Y238">
        <v>192</v>
      </c>
      <c r="Z238">
        <f t="shared" si="13"/>
        <v>2.9874280863477166E-3</v>
      </c>
      <c r="AA238">
        <f t="shared" si="17"/>
        <v>-2.7057625860622418</v>
      </c>
      <c r="AG238">
        <v>192</v>
      </c>
      <c r="AH238">
        <f t="shared" si="14"/>
        <v>11.050747544773262</v>
      </c>
      <c r="AI238">
        <f t="shared" si="15"/>
        <v>-8.7809758375608449E-2</v>
      </c>
    </row>
    <row r="239" spans="17:35" x14ac:dyDescent="0.15">
      <c r="Q239">
        <v>193</v>
      </c>
      <c r="R239">
        <f t="shared" si="12"/>
        <v>0.12299778721256895</v>
      </c>
      <c r="S239">
        <f t="shared" si="16"/>
        <v>-0.49360195817912444</v>
      </c>
      <c r="Y239">
        <v>193</v>
      </c>
      <c r="Z239">
        <f t="shared" si="13"/>
        <v>2.9457120282452365E-3</v>
      </c>
      <c r="AA239">
        <f t="shared" si="17"/>
        <v>-2.7082039151887578</v>
      </c>
      <c r="AG239">
        <v>193</v>
      </c>
      <c r="AH239">
        <f t="shared" si="14"/>
        <v>11.045697621015755</v>
      </c>
      <c r="AI239">
        <f t="shared" si="15"/>
        <v>-8.8165724890405028E-2</v>
      </c>
    </row>
    <row r="240" spans="17:35" x14ac:dyDescent="0.15">
      <c r="Q240">
        <v>194</v>
      </c>
      <c r="R240">
        <f t="shared" ref="R240:R247" si="18">EXP($R$35*LN(Q240)+$R$36*((LN(Q240))^2))</f>
        <v>0.12268437011834624</v>
      </c>
      <c r="S240">
        <f t="shared" si="16"/>
        <v>-0.4937893332731591</v>
      </c>
      <c r="Y240">
        <v>194</v>
      </c>
      <c r="Z240">
        <f t="shared" ref="Z240:Z247" si="19">EXP($Z$35*LN(Y240)+$Z$36*((LN(Y240))^2)+$Z$37)</f>
        <v>2.9047530276865396E-3</v>
      </c>
      <c r="AA240">
        <f t="shared" si="17"/>
        <v>-2.7106326275709747</v>
      </c>
      <c r="AG240">
        <v>194</v>
      </c>
      <c r="AH240">
        <f t="shared" ref="AH240:AH247" si="20">EXP($AH$35*LN(AG240)+$AH$36*((LN(AG240))^2)+$AH$37)</f>
        <v>11.040655826813039</v>
      </c>
      <c r="AI240">
        <f t="shared" ref="AI240:AI247" si="21">$AH$35+2*$AH$36*LN(AG240)</f>
        <v>-8.8519851776760028E-2</v>
      </c>
    </row>
    <row r="241" spans="17:35" x14ac:dyDescent="0.15">
      <c r="Q241">
        <v>195</v>
      </c>
      <c r="R241">
        <f t="shared" si="18"/>
        <v>0.12237323933180079</v>
      </c>
      <c r="S241">
        <f t="shared" ref="S241:S247" si="22">$R$35+2*$R$36*LN(Q241)</f>
        <v>-0.49397574499484576</v>
      </c>
      <c r="Y241">
        <v>195</v>
      </c>
      <c r="Z241">
        <f t="shared" si="19"/>
        <v>2.8645340846282096E-3</v>
      </c>
      <c r="AA241">
        <f t="shared" ref="AA241:AA247" si="23">$Z$35+2*$Z$36*LN(Y241)</f>
        <v>-2.7130488529449139</v>
      </c>
      <c r="AG241">
        <v>195</v>
      </c>
      <c r="AH241">
        <f t="shared" si="20"/>
        <v>11.03562219714113</v>
      </c>
      <c r="AI241">
        <f t="shared" si="21"/>
        <v>-8.8872157951287001E-2</v>
      </c>
    </row>
    <row r="242" spans="17:35" x14ac:dyDescent="0.15">
      <c r="Q242">
        <v>196</v>
      </c>
      <c r="R242">
        <f t="shared" si="18"/>
        <v>0.12206436691703598</v>
      </c>
      <c r="S242">
        <f t="shared" si="22"/>
        <v>-0.49416120319972084</v>
      </c>
      <c r="Y242">
        <v>196</v>
      </c>
      <c r="Z242">
        <f t="shared" si="19"/>
        <v>2.8250386552254956E-3</v>
      </c>
      <c r="AA242">
        <f t="shared" si="23"/>
        <v>-2.7154527190557456</v>
      </c>
      <c r="AG242">
        <v>196</v>
      </c>
      <c r="AH242">
        <f t="shared" si="20"/>
        <v>11.03059676517876</v>
      </c>
      <c r="AI242">
        <f t="shared" si="21"/>
        <v>-8.9222662040316369E-2</v>
      </c>
    </row>
    <row r="243" spans="17:35" x14ac:dyDescent="0.15">
      <c r="Q243">
        <v>197</v>
      </c>
      <c r="R243">
        <f t="shared" si="18"/>
        <v>0.12175772541726956</v>
      </c>
      <c r="S243">
        <f t="shared" si="22"/>
        <v>-0.49434571759285328</v>
      </c>
      <c r="Y243">
        <v>197</v>
      </c>
      <c r="Z243">
        <f t="shared" si="19"/>
        <v>2.786250637573773E-3</v>
      </c>
      <c r="AA243">
        <f t="shared" si="23"/>
        <v>-2.7178443516983157</v>
      </c>
      <c r="AG243">
        <v>197</v>
      </c>
      <c r="AH243">
        <f t="shared" si="20"/>
        <v>11.025579562363083</v>
      </c>
      <c r="AI243">
        <f t="shared" si="21"/>
        <v>-8.9571382385804643E-2</v>
      </c>
    </row>
    <row r="244" spans="17:35" x14ac:dyDescent="0.15">
      <c r="Q244">
        <v>198</v>
      </c>
      <c r="R244">
        <f t="shared" si="18"/>
        <v>0.12145328784426575</v>
      </c>
      <c r="S244">
        <f t="shared" si="22"/>
        <v>-0.4945292977318918</v>
      </c>
      <c r="Y244">
        <v>198</v>
      </c>
      <c r="Z244">
        <f t="shared" si="19"/>
        <v>2.7481543579589889E-3</v>
      </c>
      <c r="AA244">
        <f t="shared" si="23"/>
        <v>-2.7202238747566443</v>
      </c>
      <c r="AG244">
        <v>198</v>
      </c>
      <c r="AH244">
        <f t="shared" si="20"/>
        <v>11.020570618443523</v>
      </c>
      <c r="AI244">
        <f t="shared" si="21"/>
        <v>-8.9918337051093866E-2</v>
      </c>
    </row>
    <row r="245" spans="17:35" x14ac:dyDescent="0.15">
      <c r="Q245">
        <v>199</v>
      </c>
      <c r="R245">
        <f t="shared" si="18"/>
        <v>0.12115102766805125</v>
      </c>
      <c r="S245">
        <f t="shared" si="22"/>
        <v>-0.4947119530300359</v>
      </c>
      <c r="Y245">
        <v>199</v>
      </c>
      <c r="Z245">
        <f t="shared" si="19"/>
        <v>2.7107345575965633E-3</v>
      </c>
      <c r="AA245">
        <f t="shared" si="23"/>
        <v>-2.7225914102424338</v>
      </c>
      <c r="AG245">
        <v>199</v>
      </c>
      <c r="AH245">
        <f t="shared" si="20"/>
        <v>11.015569961533885</v>
      </c>
      <c r="AI245">
        <f t="shared" si="21"/>
        <v>-9.0263543826526238E-2</v>
      </c>
    </row>
    <row r="246" spans="17:35" x14ac:dyDescent="0.15">
      <c r="Q246">
        <v>200</v>
      </c>
      <c r="R246">
        <f t="shared" si="18"/>
        <v>0.12085091880690728</v>
      </c>
      <c r="S246">
        <f t="shared" si="22"/>
        <v>-0.49489369275893214</v>
      </c>
      <c r="Y246">
        <v>200</v>
      </c>
      <c r="Z246">
        <f t="shared" si="19"/>
        <v>2.6739763798393598E-3</v>
      </c>
      <c r="AA246">
        <f t="shared" si="23"/>
        <v>-2.7249470783326091</v>
      </c>
      <c r="AG246">
        <v>200</v>
      </c>
      <c r="AH246">
        <f t="shared" si="20"/>
        <v>11.010577618162886</v>
      </c>
      <c r="AI246">
        <f t="shared" si="21"/>
        <v>-9.0607020234917679E-2</v>
      </c>
    </row>
    <row r="247" spans="17:35" x14ac:dyDescent="0.15">
      <c r="Q247">
        <v>201</v>
      </c>
      <c r="R247">
        <f t="shared" si="18"/>
        <v>0.12055293561762832</v>
      </c>
      <c r="S247">
        <f t="shared" si="22"/>
        <v>-0.49507452605149793</v>
      </c>
      <c r="Y247">
        <v>201</v>
      </c>
      <c r="Z247">
        <f t="shared" si="19"/>
        <v>2.6378653578359723E-3</v>
      </c>
      <c r="AA247">
        <f t="shared" si="23"/>
        <v>-2.7272909974059214</v>
      </c>
      <c r="AG247">
        <v>201</v>
      </c>
      <c r="AH247">
        <f t="shared" si="20"/>
        <v>11.005593613322983</v>
      </c>
      <c r="AI247">
        <f t="shared" si="21"/>
        <v>-9.0948783536895228E-2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Q167"/>
  <sheetViews>
    <sheetView topLeftCell="A63" workbookViewId="0">
      <selection activeCell="A86" sqref="A86:G122"/>
    </sheetView>
  </sheetViews>
  <sheetFormatPr defaultRowHeight="13.5" x14ac:dyDescent="0.15"/>
  <cols>
    <col min="3" max="3" width="15.375" bestFit="1" customWidth="1"/>
    <col min="4" max="4" width="8.75" customWidth="1"/>
    <col min="5" max="5" width="6.75" customWidth="1"/>
    <col min="6" max="6" width="8.75" customWidth="1"/>
    <col min="7" max="7" width="6.75" customWidth="1"/>
    <col min="8" max="8" width="8.75" customWidth="1"/>
    <col min="9" max="9" width="6.75" customWidth="1"/>
    <col min="10" max="10" width="8.75" customWidth="1"/>
    <col min="11" max="12" width="6.75" customWidth="1"/>
  </cols>
  <sheetData>
    <row r="21" spans="1:17" ht="15" x14ac:dyDescent="0.15">
      <c r="A21" s="97" t="s">
        <v>125</v>
      </c>
      <c r="B21" s="81"/>
      <c r="C21" s="81"/>
      <c r="D21" s="81"/>
      <c r="E21" s="81"/>
      <c r="F21" s="81"/>
      <c r="G21" s="81"/>
    </row>
    <row r="22" spans="1:17" s="5" customFormat="1" ht="15" x14ac:dyDescent="0.15">
      <c r="A22" s="94" t="s">
        <v>94</v>
      </c>
      <c r="B22" s="94"/>
      <c r="C22" s="94"/>
      <c r="D22" s="94"/>
      <c r="E22" s="94"/>
      <c r="F22" s="94"/>
      <c r="G22" s="94"/>
      <c r="K22" s="12"/>
    </row>
    <row r="23" spans="1:17" ht="15" x14ac:dyDescent="0.15">
      <c r="A23" s="10" t="s">
        <v>66</v>
      </c>
      <c r="B23" s="10" t="s">
        <v>78</v>
      </c>
      <c r="C23" s="10" t="s">
        <v>95</v>
      </c>
      <c r="D23" s="10" t="s">
        <v>87</v>
      </c>
      <c r="E23" s="10" t="s">
        <v>88</v>
      </c>
      <c r="F23" s="10" t="s">
        <v>89</v>
      </c>
      <c r="G23" s="10" t="s">
        <v>90</v>
      </c>
      <c r="K23" s="84" t="s">
        <v>126</v>
      </c>
      <c r="L23" s="81"/>
      <c r="M23" s="81"/>
      <c r="N23" s="81"/>
      <c r="O23" s="81"/>
      <c r="P23" s="81"/>
      <c r="Q23" s="81"/>
    </row>
    <row r="24" spans="1:17" ht="15" x14ac:dyDescent="0.15">
      <c r="A24" s="4" t="s">
        <v>60</v>
      </c>
      <c r="B24" s="4">
        <v>3.1518400000000002E-2</v>
      </c>
      <c r="C24" s="4">
        <v>5.4859000000000002E-3</v>
      </c>
      <c r="D24" s="4">
        <v>5.75</v>
      </c>
      <c r="E24" s="4">
        <v>0</v>
      </c>
      <c r="F24" s="4">
        <v>2.0763799999999999E-2</v>
      </c>
      <c r="G24" s="4">
        <v>4.2272999999999998E-2</v>
      </c>
      <c r="K24" s="94" t="s">
        <v>94</v>
      </c>
      <c r="L24" s="94"/>
      <c r="M24" s="94"/>
      <c r="N24" s="94"/>
      <c r="O24" s="94"/>
      <c r="P24" s="94"/>
      <c r="Q24" s="94"/>
    </row>
    <row r="25" spans="1:17" ht="15" x14ac:dyDescent="0.15">
      <c r="A25" s="4" t="s">
        <v>1</v>
      </c>
      <c r="B25" s="4">
        <v>-1.2528999999999999E-3</v>
      </c>
      <c r="C25" s="4">
        <v>3.0469999999999998E-4</v>
      </c>
      <c r="D25" s="4">
        <v>-4.1100000000000003</v>
      </c>
      <c r="E25" s="4">
        <v>0</v>
      </c>
      <c r="F25" s="4">
        <v>-1.8503E-3</v>
      </c>
      <c r="G25" s="4">
        <v>-6.556E-4</v>
      </c>
      <c r="K25" s="10" t="s">
        <v>66</v>
      </c>
      <c r="L25" s="10" t="s">
        <v>78</v>
      </c>
      <c r="M25" s="10" t="s">
        <v>95</v>
      </c>
      <c r="N25" s="10" t="s">
        <v>87</v>
      </c>
      <c r="O25" s="10" t="s">
        <v>88</v>
      </c>
      <c r="P25" s="10" t="s">
        <v>99</v>
      </c>
      <c r="Q25" s="10" t="s">
        <v>90</v>
      </c>
    </row>
    <row r="26" spans="1:17" ht="15" x14ac:dyDescent="0.15">
      <c r="A26" s="4" t="s">
        <v>55</v>
      </c>
      <c r="B26" s="4">
        <v>-0.15540380000000001</v>
      </c>
      <c r="C26" s="4">
        <v>4.3306999999999998E-2</v>
      </c>
      <c r="D26" s="4">
        <v>-3.59</v>
      </c>
      <c r="E26" s="4">
        <v>0</v>
      </c>
      <c r="F26" s="4">
        <v>-0.2403033</v>
      </c>
      <c r="G26" s="4">
        <v>-7.0504300000000006E-2</v>
      </c>
      <c r="K26" s="4" t="s">
        <v>60</v>
      </c>
      <c r="L26" s="4">
        <v>7.2827900000000001E-2</v>
      </c>
      <c r="M26" s="4">
        <v>5.1433E-3</v>
      </c>
      <c r="N26" s="4">
        <v>14.16</v>
      </c>
      <c r="O26" s="4">
        <v>0</v>
      </c>
      <c r="P26" s="4">
        <v>6.2747300000000006E-2</v>
      </c>
      <c r="Q26" s="4">
        <v>8.2908499999999996E-2</v>
      </c>
    </row>
    <row r="27" spans="1:17" ht="15" x14ac:dyDescent="0.15">
      <c r="A27" s="4" t="s">
        <v>51</v>
      </c>
      <c r="B27" s="4">
        <v>-4.8367100000000003E-2</v>
      </c>
      <c r="C27" s="4">
        <v>9.6297099999999997E-2</v>
      </c>
      <c r="D27" s="4">
        <v>-0.5</v>
      </c>
      <c r="E27" s="4">
        <v>0.61499999999999999</v>
      </c>
      <c r="F27" s="4">
        <v>-0.2371491</v>
      </c>
      <c r="G27" s="4">
        <v>0.14041500000000001</v>
      </c>
      <c r="K27" s="4" t="s">
        <v>1</v>
      </c>
      <c r="L27" s="4">
        <v>-1.4172E-3</v>
      </c>
      <c r="M27" s="4">
        <v>2.8810000000000001E-4</v>
      </c>
      <c r="N27" s="4">
        <v>-4.92</v>
      </c>
      <c r="O27" s="4">
        <v>0</v>
      </c>
      <c r="P27" s="4">
        <v>-1.9818000000000001E-3</v>
      </c>
      <c r="Q27" s="4">
        <v>-8.5249999999999996E-4</v>
      </c>
    </row>
    <row r="28" spans="1:17" ht="15" x14ac:dyDescent="0.15">
      <c r="A28" s="4" t="s">
        <v>53</v>
      </c>
      <c r="B28" s="4">
        <v>-1.22652E-2</v>
      </c>
      <c r="C28" s="4">
        <v>8.7227999999999993E-3</v>
      </c>
      <c r="D28" s="4">
        <v>-1.41</v>
      </c>
      <c r="E28" s="4">
        <v>0.16</v>
      </c>
      <c r="F28" s="4">
        <v>-2.9365599999999999E-2</v>
      </c>
      <c r="G28" s="4">
        <v>4.8351000000000002E-3</v>
      </c>
      <c r="K28" s="4" t="s">
        <v>55</v>
      </c>
      <c r="L28" s="4">
        <v>-6.0310900000000001E-2</v>
      </c>
      <c r="M28" s="4">
        <v>3.81313E-2</v>
      </c>
      <c r="N28" s="4">
        <v>-1.58</v>
      </c>
      <c r="O28" s="4">
        <v>0.114</v>
      </c>
      <c r="P28" s="4">
        <v>-0.1350469</v>
      </c>
      <c r="Q28" s="4">
        <v>1.44251E-2</v>
      </c>
    </row>
    <row r="29" spans="1:17" ht="15" x14ac:dyDescent="0.15">
      <c r="A29" s="4" t="s">
        <v>47</v>
      </c>
      <c r="B29" s="4">
        <v>0.12836900000000001</v>
      </c>
      <c r="C29" s="4">
        <v>0.13363040000000001</v>
      </c>
      <c r="D29" s="4">
        <v>0.96</v>
      </c>
      <c r="E29" s="4">
        <v>0.33700000000000002</v>
      </c>
      <c r="F29" s="4">
        <v>-0.13360179999999999</v>
      </c>
      <c r="G29" s="4">
        <v>0.39033970000000001</v>
      </c>
      <c r="K29" s="4" t="s">
        <v>51</v>
      </c>
      <c r="L29" s="4">
        <v>0.17533389999999999</v>
      </c>
      <c r="M29" s="4">
        <v>8.4370000000000001E-2</v>
      </c>
      <c r="N29" s="4">
        <v>2.08</v>
      </c>
      <c r="O29" s="4">
        <v>3.7999999999999999E-2</v>
      </c>
      <c r="P29" s="4">
        <v>9.9717E-3</v>
      </c>
      <c r="Q29" s="4">
        <v>0.3406961</v>
      </c>
    </row>
    <row r="30" spans="1:17" ht="15" x14ac:dyDescent="0.15">
      <c r="A30" s="4" t="s">
        <v>58</v>
      </c>
      <c r="B30" s="4">
        <v>6.4884000000000001E-3</v>
      </c>
      <c r="C30" s="4">
        <v>3.2869000000000002E-3</v>
      </c>
      <c r="D30" s="4">
        <v>1.97</v>
      </c>
      <c r="E30" s="4">
        <v>4.8000000000000001E-2</v>
      </c>
      <c r="F30" s="4">
        <v>4.4700000000000002E-5</v>
      </c>
      <c r="G30" s="4">
        <v>1.29321E-2</v>
      </c>
      <c r="K30" s="4" t="s">
        <v>53</v>
      </c>
      <c r="L30" s="4">
        <v>1.0111800000000001E-2</v>
      </c>
      <c r="M30" s="4">
        <v>7.7457000000000003E-3</v>
      </c>
      <c r="N30" s="4">
        <v>1.31</v>
      </c>
      <c r="O30" s="4">
        <v>0.192</v>
      </c>
      <c r="P30" s="4">
        <v>-5.0695999999999996E-3</v>
      </c>
      <c r="Q30" s="4">
        <v>2.5293199999999998E-2</v>
      </c>
    </row>
    <row r="31" spans="1:17" ht="15" x14ac:dyDescent="0.15">
      <c r="A31" s="4" t="s">
        <v>50</v>
      </c>
      <c r="B31" s="4">
        <v>7.5851E-3</v>
      </c>
      <c r="C31" s="4">
        <v>9.6834999999999994E-3</v>
      </c>
      <c r="D31" s="4">
        <v>0.78</v>
      </c>
      <c r="E31" s="4">
        <v>0.433</v>
      </c>
      <c r="F31" s="4">
        <v>-1.13986E-2</v>
      </c>
      <c r="G31" s="4">
        <v>2.65688E-2</v>
      </c>
      <c r="K31" s="4" t="s">
        <v>47</v>
      </c>
      <c r="L31" s="4">
        <v>0.16834299999999999</v>
      </c>
      <c r="M31" s="4">
        <v>0.1114067</v>
      </c>
      <c r="N31" s="4">
        <v>1.51</v>
      </c>
      <c r="O31" s="4">
        <v>0.13100000000000001</v>
      </c>
      <c r="P31" s="4">
        <v>-5.0010100000000002E-2</v>
      </c>
      <c r="Q31" s="4">
        <v>0.38669609999999999</v>
      </c>
    </row>
    <row r="32" spans="1:17" ht="15" x14ac:dyDescent="0.15">
      <c r="A32" s="4" t="s">
        <v>61</v>
      </c>
      <c r="B32" s="4">
        <v>6.6360000000000004E-3</v>
      </c>
      <c r="C32" s="4">
        <v>3.4650000000000002E-4</v>
      </c>
      <c r="D32" s="4">
        <v>19.149999999999999</v>
      </c>
      <c r="E32" s="4">
        <v>0</v>
      </c>
      <c r="F32" s="4">
        <v>5.9566000000000003E-3</v>
      </c>
      <c r="G32" s="4">
        <v>7.3153000000000003E-3</v>
      </c>
      <c r="K32" s="4" t="s">
        <v>58</v>
      </c>
      <c r="L32" s="4">
        <v>8.3149999999999995E-3</v>
      </c>
      <c r="M32" s="4">
        <v>2.7661000000000001E-3</v>
      </c>
      <c r="N32" s="4">
        <v>3.01</v>
      </c>
      <c r="O32" s="4">
        <v>3.0000000000000001E-3</v>
      </c>
      <c r="P32" s="4">
        <v>2.8936000000000001E-3</v>
      </c>
      <c r="Q32" s="4">
        <v>1.3736399999999999E-2</v>
      </c>
    </row>
    <row r="33" spans="1:17" ht="15" x14ac:dyDescent="0.15">
      <c r="A33" s="4" t="s">
        <v>48</v>
      </c>
      <c r="B33" s="4">
        <v>-1.9129E-2</v>
      </c>
      <c r="C33" s="4">
        <v>1.48716E-2</v>
      </c>
      <c r="D33" s="4">
        <v>-1.29</v>
      </c>
      <c r="E33" s="4">
        <v>0.19800000000000001</v>
      </c>
      <c r="F33" s="4">
        <v>-4.82835E-2</v>
      </c>
      <c r="G33" s="4">
        <v>1.0025600000000001E-2</v>
      </c>
      <c r="K33" s="4" t="s">
        <v>50</v>
      </c>
      <c r="L33" s="4">
        <v>1.54555E-2</v>
      </c>
      <c r="M33" s="4">
        <v>8.6133000000000008E-3</v>
      </c>
      <c r="N33" s="4">
        <v>1.79</v>
      </c>
      <c r="O33" s="4">
        <v>7.2999999999999995E-2</v>
      </c>
      <c r="P33" s="4">
        <v>-1.4262000000000001E-3</v>
      </c>
      <c r="Q33" s="4">
        <v>3.2337299999999999E-2</v>
      </c>
    </row>
    <row r="34" spans="1:17" ht="15" x14ac:dyDescent="0.15">
      <c r="A34" s="4" t="s">
        <v>79</v>
      </c>
      <c r="B34" s="4">
        <v>1.98301E-2</v>
      </c>
      <c r="C34" s="4">
        <v>7.6096999999999996E-3</v>
      </c>
      <c r="D34" s="4">
        <v>2.61</v>
      </c>
      <c r="E34" s="4">
        <v>8.9999999999999993E-3</v>
      </c>
      <c r="F34" s="4">
        <v>4.9119000000000003E-3</v>
      </c>
      <c r="G34" s="4">
        <v>3.4748399999999999E-2</v>
      </c>
      <c r="K34" s="4" t="s">
        <v>61</v>
      </c>
      <c r="L34" s="4">
        <v>4.4910999999999996E-3</v>
      </c>
      <c r="M34" s="4">
        <v>3.2370000000000001E-4</v>
      </c>
      <c r="N34" s="4">
        <v>13.87</v>
      </c>
      <c r="O34" s="4">
        <v>0</v>
      </c>
      <c r="P34" s="4">
        <v>3.8566E-3</v>
      </c>
      <c r="Q34" s="4">
        <v>5.1256000000000001E-3</v>
      </c>
    </row>
    <row r="35" spans="1:17" ht="15" x14ac:dyDescent="0.15">
      <c r="A35" s="4" t="s">
        <v>80</v>
      </c>
      <c r="B35" s="4">
        <v>-2.1032999999999998E-3</v>
      </c>
      <c r="C35" s="4">
        <v>8.474E-4</v>
      </c>
      <c r="D35" s="4">
        <v>-2.48</v>
      </c>
      <c r="E35" s="4">
        <v>1.2999999999999999E-2</v>
      </c>
      <c r="F35" s="4">
        <v>-3.7645000000000001E-3</v>
      </c>
      <c r="G35" s="4">
        <v>-4.4210000000000001E-4</v>
      </c>
      <c r="K35" s="4" t="s">
        <v>48</v>
      </c>
      <c r="L35" s="4">
        <v>1.0792400000000001E-2</v>
      </c>
      <c r="M35" s="4">
        <v>1.2322899999999999E-2</v>
      </c>
      <c r="N35" s="4">
        <v>0.88</v>
      </c>
      <c r="O35" s="4">
        <v>0.38100000000000001</v>
      </c>
      <c r="P35" s="4">
        <v>-1.33601E-2</v>
      </c>
      <c r="Q35" s="4">
        <v>3.4944900000000001E-2</v>
      </c>
    </row>
    <row r="36" spans="1:17" ht="15" x14ac:dyDescent="0.15">
      <c r="A36" s="4" t="s">
        <v>56</v>
      </c>
      <c r="B36" s="4">
        <v>2.8232000000000001E-3</v>
      </c>
      <c r="C36" s="4">
        <v>7.4498999999999998E-3</v>
      </c>
      <c r="D36" s="4">
        <v>0.38</v>
      </c>
      <c r="E36" s="4">
        <v>0.70499999999999996</v>
      </c>
      <c r="F36" s="4">
        <v>-1.1781700000000001E-2</v>
      </c>
      <c r="G36" s="4">
        <v>1.7428200000000001E-2</v>
      </c>
      <c r="K36" s="4" t="s">
        <v>79</v>
      </c>
      <c r="L36" s="4">
        <v>5.6144000000000003E-3</v>
      </c>
      <c r="M36" s="4">
        <v>6.7730000000000004E-3</v>
      </c>
      <c r="N36" s="4">
        <v>0.83</v>
      </c>
      <c r="O36" s="4">
        <v>0.40699999999999997</v>
      </c>
      <c r="P36" s="4">
        <v>-7.6604999999999998E-3</v>
      </c>
      <c r="Q36" s="4">
        <v>1.8889300000000001E-2</v>
      </c>
    </row>
    <row r="37" spans="1:17" ht="15" x14ac:dyDescent="0.15">
      <c r="A37" s="4" t="s">
        <v>81</v>
      </c>
      <c r="B37" s="4">
        <v>2.0531999999999998E-3</v>
      </c>
      <c r="C37" s="4">
        <v>1.3667E-3</v>
      </c>
      <c r="D37" s="4">
        <v>1.5</v>
      </c>
      <c r="E37" s="4">
        <v>0.13300000000000001</v>
      </c>
      <c r="F37" s="4">
        <v>-6.2609999999999999E-4</v>
      </c>
      <c r="G37" s="4">
        <v>4.7324000000000003E-3</v>
      </c>
      <c r="K37" s="4" t="s">
        <v>80</v>
      </c>
      <c r="L37" s="4">
        <v>1.606E-4</v>
      </c>
      <c r="M37" s="4">
        <v>7.6610000000000003E-4</v>
      </c>
      <c r="N37" s="4">
        <v>0.21</v>
      </c>
      <c r="O37" s="4">
        <v>0.83399999999999996</v>
      </c>
      <c r="P37" s="4">
        <v>-1.3408999999999999E-3</v>
      </c>
      <c r="Q37" s="4">
        <v>1.6620999999999999E-3</v>
      </c>
    </row>
    <row r="38" spans="1:17" ht="15" x14ac:dyDescent="0.15">
      <c r="A38" s="4" t="s">
        <v>82</v>
      </c>
      <c r="B38" s="4">
        <v>2.0684299999999999E-2</v>
      </c>
      <c r="C38" s="4">
        <v>1.42104E-2</v>
      </c>
      <c r="D38" s="4">
        <v>1.46</v>
      </c>
      <c r="E38" s="4">
        <v>0.14599999999999999</v>
      </c>
      <c r="F38" s="4">
        <v>-7.1739999999999998E-3</v>
      </c>
      <c r="G38" s="4">
        <v>4.8542700000000001E-2</v>
      </c>
      <c r="K38" s="4" t="s">
        <v>56</v>
      </c>
      <c r="L38" s="4">
        <v>-2.6224999999999998E-3</v>
      </c>
      <c r="M38" s="4">
        <v>6.7631000000000002E-3</v>
      </c>
      <c r="N38" s="4">
        <v>-0.39</v>
      </c>
      <c r="O38" s="4">
        <v>0.69799999999999995</v>
      </c>
      <c r="P38" s="4">
        <v>-1.58779E-2</v>
      </c>
      <c r="Q38" s="4">
        <v>1.06328E-2</v>
      </c>
    </row>
    <row r="39" spans="1:17" ht="15" x14ac:dyDescent="0.15">
      <c r="A39" s="4" t="s">
        <v>83</v>
      </c>
      <c r="B39" s="4">
        <v>7.8422000000000006E-3</v>
      </c>
      <c r="C39" s="4">
        <v>1.5023E-3</v>
      </c>
      <c r="D39" s="4">
        <v>5.22</v>
      </c>
      <c r="E39" s="4">
        <v>0</v>
      </c>
      <c r="F39" s="4">
        <v>4.8970000000000003E-3</v>
      </c>
      <c r="G39" s="4">
        <v>1.07873E-2</v>
      </c>
      <c r="K39" s="4" t="s">
        <v>81</v>
      </c>
      <c r="L39" s="4">
        <v>-5.5300000000000002E-5</v>
      </c>
      <c r="M39" s="4">
        <v>1.2741E-3</v>
      </c>
      <c r="N39" s="4">
        <v>-0.04</v>
      </c>
      <c r="O39" s="4">
        <v>0.96499999999999997</v>
      </c>
      <c r="P39" s="4">
        <v>-2.5525000000000001E-3</v>
      </c>
      <c r="Q39" s="4">
        <v>2.4420000000000002E-3</v>
      </c>
    </row>
    <row r="40" spans="1:17" ht="15" x14ac:dyDescent="0.15">
      <c r="A40" s="4" t="s">
        <v>14</v>
      </c>
      <c r="B40" s="4">
        <v>-2.3345500000000002E-2</v>
      </c>
      <c r="C40" s="4">
        <v>1.06195E-2</v>
      </c>
      <c r="D40" s="4">
        <v>-2.2000000000000002</v>
      </c>
      <c r="E40" s="4">
        <v>2.8000000000000001E-2</v>
      </c>
      <c r="F40" s="4">
        <v>-4.4164099999999998E-2</v>
      </c>
      <c r="G40" s="4">
        <v>-2.5268000000000001E-3</v>
      </c>
      <c r="K40" s="4" t="s">
        <v>82</v>
      </c>
      <c r="L40" s="4">
        <v>-4.0263800000000002E-2</v>
      </c>
      <c r="M40" s="4">
        <v>1.23877E-2</v>
      </c>
      <c r="N40" s="4">
        <v>-3.25</v>
      </c>
      <c r="O40" s="4">
        <v>1E-3</v>
      </c>
      <c r="P40" s="4">
        <v>-6.4543299999999998E-2</v>
      </c>
      <c r="Q40" s="4">
        <v>-1.59843E-2</v>
      </c>
    </row>
    <row r="41" spans="1:17" ht="15" x14ac:dyDescent="0.15">
      <c r="A41" s="4" t="s">
        <v>15</v>
      </c>
      <c r="B41" s="4">
        <v>5.0799999999999999E-4</v>
      </c>
      <c r="C41" s="4">
        <v>3.2410000000000002E-4</v>
      </c>
      <c r="D41" s="4">
        <v>1.57</v>
      </c>
      <c r="E41" s="4">
        <v>0.11700000000000001</v>
      </c>
      <c r="F41" s="4">
        <v>-1.273E-4</v>
      </c>
      <c r="G41" s="4">
        <v>1.1433999999999999E-3</v>
      </c>
      <c r="K41" s="4" t="s">
        <v>83</v>
      </c>
      <c r="L41" s="4">
        <v>1.7681999999999999E-3</v>
      </c>
      <c r="M41" s="4">
        <v>1.3389000000000001E-3</v>
      </c>
      <c r="N41" s="4">
        <v>1.32</v>
      </c>
      <c r="O41" s="4">
        <v>0.187</v>
      </c>
      <c r="P41" s="4">
        <v>-8.5599999999999999E-4</v>
      </c>
      <c r="Q41" s="4">
        <v>4.3923E-3</v>
      </c>
    </row>
    <row r="42" spans="1:17" ht="15" x14ac:dyDescent="0.15">
      <c r="A42" s="4" t="s">
        <v>16</v>
      </c>
      <c r="B42" s="4">
        <v>6.8899999999999994E-5</v>
      </c>
      <c r="C42" s="4">
        <v>1.4251000000000001E-3</v>
      </c>
      <c r="D42" s="4">
        <v>0.05</v>
      </c>
      <c r="E42" s="4">
        <v>0.96099999999999997</v>
      </c>
      <c r="F42" s="4">
        <v>-2.7249000000000002E-3</v>
      </c>
      <c r="G42" s="4">
        <v>2.8627000000000001E-3</v>
      </c>
      <c r="K42" s="4" t="s">
        <v>14</v>
      </c>
      <c r="L42" s="4">
        <v>-8.9606000000000009E-3</v>
      </c>
      <c r="M42" s="4">
        <v>8.4332999999999995E-3</v>
      </c>
      <c r="N42" s="4">
        <v>-1.06</v>
      </c>
      <c r="O42" s="4">
        <v>0.28799999999999998</v>
      </c>
      <c r="P42" s="4">
        <v>-2.5489600000000001E-2</v>
      </c>
      <c r="Q42" s="4">
        <v>7.5684999999999997E-3</v>
      </c>
    </row>
    <row r="43" spans="1:17" ht="15" x14ac:dyDescent="0.15">
      <c r="A43" s="4" t="s">
        <v>17</v>
      </c>
      <c r="B43" s="4">
        <v>1.21367E-2</v>
      </c>
      <c r="C43" s="4">
        <v>1.0227699999999999E-2</v>
      </c>
      <c r="D43" s="4">
        <v>1.19</v>
      </c>
      <c r="E43" s="4">
        <v>0.23499999999999999</v>
      </c>
      <c r="F43" s="4">
        <v>-7.9136999999999992E-3</v>
      </c>
      <c r="G43" s="4">
        <v>3.2187199999999999E-2</v>
      </c>
      <c r="K43" s="4" t="s">
        <v>15</v>
      </c>
      <c r="L43" s="4">
        <v>4.975E-4</v>
      </c>
      <c r="M43" s="4">
        <v>2.7310000000000002E-4</v>
      </c>
      <c r="N43" s="4">
        <v>1.82</v>
      </c>
      <c r="O43" s="4">
        <v>6.9000000000000006E-2</v>
      </c>
      <c r="P43" s="4">
        <v>-3.7799999999999997E-5</v>
      </c>
      <c r="Q43" s="4">
        <v>1.0326999999999999E-3</v>
      </c>
    </row>
    <row r="44" spans="1:17" ht="15" x14ac:dyDescent="0.15">
      <c r="A44" s="4" t="s">
        <v>18</v>
      </c>
      <c r="B44" s="4">
        <v>3.7557500000000001E-2</v>
      </c>
      <c r="C44" s="4">
        <v>4.6078999999999998E-3</v>
      </c>
      <c r="D44" s="4">
        <v>8.15</v>
      </c>
      <c r="E44" s="4">
        <v>0</v>
      </c>
      <c r="F44" s="4">
        <v>2.85242E-2</v>
      </c>
      <c r="G44" s="4">
        <v>4.6590899999999998E-2</v>
      </c>
      <c r="K44" s="4" t="s">
        <v>16</v>
      </c>
      <c r="L44" s="4">
        <v>2.3194000000000001E-3</v>
      </c>
      <c r="M44" s="4">
        <v>1.1899E-3</v>
      </c>
      <c r="N44" s="4">
        <v>1.95</v>
      </c>
      <c r="O44" s="4">
        <v>5.0999999999999997E-2</v>
      </c>
      <c r="P44" s="4">
        <v>-1.27E-5</v>
      </c>
      <c r="Q44" s="4">
        <v>4.6515000000000003E-3</v>
      </c>
    </row>
    <row r="45" spans="1:17" ht="15" x14ac:dyDescent="0.15">
      <c r="A45" s="4" t="s">
        <v>19</v>
      </c>
      <c r="B45" s="4">
        <v>-5.1102999999999999E-3</v>
      </c>
      <c r="C45" s="4">
        <v>7.0077000000000004E-3</v>
      </c>
      <c r="D45" s="4">
        <v>-0.73</v>
      </c>
      <c r="E45" s="4">
        <v>0.46600000000000003</v>
      </c>
      <c r="F45" s="4">
        <v>-1.8848299999999998E-2</v>
      </c>
      <c r="G45" s="4">
        <v>8.6277999999999997E-3</v>
      </c>
      <c r="K45" s="4" t="s">
        <v>17</v>
      </c>
      <c r="L45" s="4">
        <v>-1.7815399999999999E-2</v>
      </c>
      <c r="M45" s="4">
        <v>7.9450000000000007E-3</v>
      </c>
      <c r="N45" s="4">
        <v>-2.2400000000000002</v>
      </c>
      <c r="O45" s="4">
        <v>2.5000000000000001E-2</v>
      </c>
      <c r="P45" s="4">
        <v>-3.3387300000000002E-2</v>
      </c>
      <c r="Q45" s="4">
        <v>-2.2434999999999998E-3</v>
      </c>
    </row>
    <row r="46" spans="1:17" ht="15" x14ac:dyDescent="0.15">
      <c r="A46" s="4" t="s">
        <v>11</v>
      </c>
      <c r="B46" s="4">
        <v>2.8970699999999999E-2</v>
      </c>
      <c r="C46" s="4">
        <v>6.4383000000000001E-3</v>
      </c>
      <c r="D46" s="4">
        <v>4.5</v>
      </c>
      <c r="E46" s="4">
        <v>0</v>
      </c>
      <c r="F46" s="4">
        <v>1.63489E-2</v>
      </c>
      <c r="G46" s="4">
        <v>4.1592499999999998E-2</v>
      </c>
      <c r="K46" s="4" t="s">
        <v>18</v>
      </c>
      <c r="L46" s="4">
        <v>3.3798599999999998E-2</v>
      </c>
      <c r="M46" s="4">
        <v>4.0296999999999998E-3</v>
      </c>
      <c r="N46" s="4">
        <v>8.39</v>
      </c>
      <c r="O46" s="4">
        <v>0</v>
      </c>
      <c r="P46" s="4">
        <v>2.5900599999999999E-2</v>
      </c>
      <c r="Q46" s="4">
        <v>4.16966E-2</v>
      </c>
    </row>
    <row r="47" spans="1:17" ht="15" x14ac:dyDescent="0.15">
      <c r="A47" s="4" t="s">
        <v>10</v>
      </c>
      <c r="B47" s="4">
        <v>-1.029E-3</v>
      </c>
      <c r="C47" s="4">
        <v>1.0888E-3</v>
      </c>
      <c r="D47" s="4">
        <v>-0.95</v>
      </c>
      <c r="E47" s="4">
        <v>0.34499999999999997</v>
      </c>
      <c r="F47" s="4">
        <v>-3.1633999999999998E-3</v>
      </c>
      <c r="G47" s="4">
        <v>1.1054999999999999E-3</v>
      </c>
      <c r="K47" s="4" t="s">
        <v>19</v>
      </c>
      <c r="L47" s="4">
        <v>-7.0889000000000004E-3</v>
      </c>
      <c r="M47" s="4">
        <v>5.6885E-3</v>
      </c>
      <c r="N47" s="4">
        <v>-1.25</v>
      </c>
      <c r="O47" s="4">
        <v>0.21299999999999999</v>
      </c>
      <c r="P47" s="4">
        <v>-1.8238000000000001E-2</v>
      </c>
      <c r="Q47" s="4">
        <v>4.0603000000000002E-3</v>
      </c>
    </row>
    <row r="48" spans="1:17" ht="15" x14ac:dyDescent="0.15">
      <c r="A48" s="4" t="s">
        <v>64</v>
      </c>
      <c r="B48" s="4">
        <v>-3.9895600000000003E-2</v>
      </c>
      <c r="C48" s="4">
        <v>7.4812000000000003E-3</v>
      </c>
      <c r="D48" s="4">
        <v>-5.33</v>
      </c>
      <c r="E48" s="4">
        <v>0</v>
      </c>
      <c r="F48" s="4">
        <v>-5.4561800000000001E-2</v>
      </c>
      <c r="G48" s="4">
        <v>-2.5229399999999999E-2</v>
      </c>
      <c r="K48" s="4" t="s">
        <v>11</v>
      </c>
      <c r="L48" s="4">
        <v>1.1424699999999999E-2</v>
      </c>
      <c r="M48" s="4">
        <v>5.1656999999999996E-3</v>
      </c>
      <c r="N48" s="4">
        <v>2.21</v>
      </c>
      <c r="O48" s="4">
        <v>2.7E-2</v>
      </c>
      <c r="P48" s="4">
        <v>1.3002000000000001E-3</v>
      </c>
      <c r="Q48" s="4">
        <v>2.1549200000000001E-2</v>
      </c>
    </row>
    <row r="49" spans="1:17" ht="15" x14ac:dyDescent="0.15">
      <c r="A49" s="4" t="s">
        <v>62</v>
      </c>
      <c r="B49" s="4">
        <v>1.03213E-2</v>
      </c>
      <c r="C49" s="4">
        <v>1.09946E-2</v>
      </c>
      <c r="D49" s="4">
        <v>0.94</v>
      </c>
      <c r="E49" s="4">
        <v>0.34799999999999998</v>
      </c>
      <c r="F49" s="4">
        <v>-1.1232600000000001E-2</v>
      </c>
      <c r="G49" s="4">
        <v>3.1875300000000002E-2</v>
      </c>
      <c r="K49" s="4" t="s">
        <v>10</v>
      </c>
      <c r="L49" s="4">
        <v>-1.4666E-3</v>
      </c>
      <c r="M49" s="4">
        <v>9.6009999999999997E-4</v>
      </c>
      <c r="N49" s="4">
        <v>-1.53</v>
      </c>
      <c r="O49" s="4">
        <v>0.127</v>
      </c>
      <c r="P49" s="4">
        <v>-3.3482999999999998E-3</v>
      </c>
      <c r="Q49" s="4">
        <v>4.1520000000000001E-4</v>
      </c>
    </row>
    <row r="50" spans="1:17" ht="15" x14ac:dyDescent="0.15">
      <c r="A50" s="4" t="s">
        <v>12</v>
      </c>
      <c r="B50" s="4">
        <v>-4.0546000000000002E-3</v>
      </c>
      <c r="C50" s="4">
        <v>1.0396900000000001E-2</v>
      </c>
      <c r="D50" s="4">
        <v>-0.39</v>
      </c>
      <c r="E50" s="4">
        <v>0.69699999999999995</v>
      </c>
      <c r="F50" s="4">
        <v>-2.4436800000000002E-2</v>
      </c>
      <c r="G50" s="4">
        <v>1.6327600000000001E-2</v>
      </c>
      <c r="K50" s="4" t="s">
        <v>64</v>
      </c>
      <c r="L50" s="4">
        <v>-3.7861699999999998E-2</v>
      </c>
      <c r="M50" s="4">
        <v>7.1421999999999996E-3</v>
      </c>
      <c r="N50" s="4">
        <v>-5.3</v>
      </c>
      <c r="O50" s="4">
        <v>0</v>
      </c>
      <c r="P50" s="4">
        <v>-5.1860299999999998E-2</v>
      </c>
      <c r="Q50" s="4">
        <v>-2.3863200000000001E-2</v>
      </c>
    </row>
    <row r="51" spans="1:17" ht="15" x14ac:dyDescent="0.15">
      <c r="A51" s="4" t="s">
        <v>63</v>
      </c>
      <c r="B51" s="4">
        <v>-4.1672999999999997E-3</v>
      </c>
      <c r="C51" s="4">
        <v>1.5468000000000001E-3</v>
      </c>
      <c r="D51" s="4">
        <v>-2.69</v>
      </c>
      <c r="E51" s="4">
        <v>7.0000000000000001E-3</v>
      </c>
      <c r="F51" s="4">
        <v>-7.1998000000000001E-3</v>
      </c>
      <c r="G51" s="4">
        <v>-1.1349000000000001E-3</v>
      </c>
      <c r="K51" s="4" t="s">
        <v>62</v>
      </c>
      <c r="L51" s="4">
        <v>1.6843500000000001E-2</v>
      </c>
      <c r="M51" s="4">
        <v>9.4731999999999993E-3</v>
      </c>
      <c r="N51" s="4">
        <v>1.78</v>
      </c>
      <c r="O51" s="4">
        <v>7.4999999999999997E-2</v>
      </c>
      <c r="P51" s="4">
        <v>-1.7237000000000001E-3</v>
      </c>
      <c r="Q51" s="4">
        <v>3.54106E-2</v>
      </c>
    </row>
    <row r="52" spans="1:17" ht="15" x14ac:dyDescent="0.15">
      <c r="A52" s="4" t="s">
        <v>84</v>
      </c>
      <c r="B52" s="4"/>
      <c r="C52" s="4"/>
      <c r="D52" s="4"/>
      <c r="E52" s="4"/>
      <c r="F52" s="4"/>
      <c r="G52" s="4"/>
      <c r="K52" s="4" t="s">
        <v>12</v>
      </c>
      <c r="L52" s="4">
        <v>-2.1919500000000001E-2</v>
      </c>
      <c r="M52" s="4">
        <v>9.2399000000000005E-3</v>
      </c>
      <c r="N52" s="4">
        <v>-2.37</v>
      </c>
      <c r="O52" s="4">
        <v>1.7999999999999999E-2</v>
      </c>
      <c r="P52" s="4">
        <v>-4.00294E-2</v>
      </c>
      <c r="Q52" s="4">
        <v>-3.8095999999999998E-3</v>
      </c>
    </row>
    <row r="53" spans="1:17" ht="15" x14ac:dyDescent="0.15">
      <c r="A53" s="4">
        <v>14</v>
      </c>
      <c r="B53" s="4">
        <v>8.6537699999999995E-2</v>
      </c>
      <c r="C53" s="4">
        <v>1.25542E-2</v>
      </c>
      <c r="D53" s="4">
        <v>6.89</v>
      </c>
      <c r="E53" s="4">
        <v>0</v>
      </c>
      <c r="F53" s="4">
        <v>6.1926299999999997E-2</v>
      </c>
      <c r="G53" s="4">
        <v>0.1111491</v>
      </c>
      <c r="K53" s="4" t="s">
        <v>63</v>
      </c>
      <c r="L53" s="4">
        <v>-1.9391E-3</v>
      </c>
      <c r="M53" s="4">
        <v>1.2222999999999999E-3</v>
      </c>
      <c r="N53" s="4">
        <v>-1.59</v>
      </c>
      <c r="O53" s="4">
        <v>0.113</v>
      </c>
      <c r="P53" s="4">
        <v>-4.3347999999999998E-3</v>
      </c>
      <c r="Q53" s="4">
        <v>4.5659999999999999E-4</v>
      </c>
    </row>
    <row r="54" spans="1:17" ht="15" x14ac:dyDescent="0.15">
      <c r="A54" s="4">
        <v>15</v>
      </c>
      <c r="B54" s="4">
        <v>0.27074500000000001</v>
      </c>
      <c r="C54" s="4">
        <v>1.7982999999999999E-2</v>
      </c>
      <c r="D54" s="4">
        <v>15.06</v>
      </c>
      <c r="E54" s="4">
        <v>0</v>
      </c>
      <c r="F54" s="4">
        <v>0.23549100000000001</v>
      </c>
      <c r="G54" s="4">
        <v>0.30599900000000002</v>
      </c>
      <c r="K54" s="4" t="s">
        <v>85</v>
      </c>
      <c r="L54" s="4"/>
      <c r="M54" s="4"/>
      <c r="N54" s="4"/>
      <c r="O54" s="4"/>
      <c r="P54" s="4"/>
      <c r="Q54" s="4"/>
    </row>
    <row r="55" spans="1:17" ht="15" x14ac:dyDescent="0.15">
      <c r="A55" s="4">
        <v>21</v>
      </c>
      <c r="B55" s="4">
        <v>0.1626861</v>
      </c>
      <c r="C55" s="4">
        <v>9.6036999999999997E-3</v>
      </c>
      <c r="D55" s="4">
        <v>16.940000000000001</v>
      </c>
      <c r="E55" s="4">
        <v>0</v>
      </c>
      <c r="F55" s="4">
        <v>0.14385899999999999</v>
      </c>
      <c r="G55" s="4">
        <v>0.18151329999999999</v>
      </c>
      <c r="K55" s="4">
        <v>2012</v>
      </c>
      <c r="L55" s="4">
        <v>6.1392E-3</v>
      </c>
      <c r="M55" s="4">
        <v>3.8444E-3</v>
      </c>
      <c r="N55" s="4">
        <v>1.6</v>
      </c>
      <c r="O55" s="4">
        <v>0.11</v>
      </c>
      <c r="P55" s="4">
        <v>-1.3958E-3</v>
      </c>
      <c r="Q55" s="4">
        <v>1.3674199999999999E-2</v>
      </c>
    </row>
    <row r="56" spans="1:17" ht="15" x14ac:dyDescent="0.15">
      <c r="A56" s="4">
        <v>22</v>
      </c>
      <c r="B56" s="4">
        <v>0.20873169999999999</v>
      </c>
      <c r="C56" s="4">
        <v>1.1616700000000001E-2</v>
      </c>
      <c r="D56" s="4">
        <v>17.97</v>
      </c>
      <c r="E56" s="4">
        <v>0</v>
      </c>
      <c r="F56" s="4">
        <v>0.18595809999999999</v>
      </c>
      <c r="G56" s="4">
        <v>0.2315053</v>
      </c>
      <c r="K56" s="4">
        <v>2013</v>
      </c>
      <c r="L56" s="4">
        <v>-1.5664600000000001E-2</v>
      </c>
      <c r="M56" s="4">
        <v>9.1392000000000001E-3</v>
      </c>
      <c r="N56" s="4">
        <v>-1.71</v>
      </c>
      <c r="O56" s="4">
        <v>8.6999999999999994E-2</v>
      </c>
      <c r="P56" s="4">
        <v>-3.3577099999999999E-2</v>
      </c>
      <c r="Q56" s="4">
        <v>2.2479000000000002E-3</v>
      </c>
    </row>
    <row r="57" spans="1:17" ht="15" x14ac:dyDescent="0.15">
      <c r="A57" s="4">
        <v>23</v>
      </c>
      <c r="B57" s="4">
        <v>0.1024846</v>
      </c>
      <c r="C57" s="4">
        <v>1.2098299999999999E-2</v>
      </c>
      <c r="D57" s="4">
        <v>8.4700000000000006</v>
      </c>
      <c r="E57" s="4">
        <v>0</v>
      </c>
      <c r="F57" s="4">
        <v>7.8766900000000001E-2</v>
      </c>
      <c r="G57" s="4">
        <v>0.12620219999999999</v>
      </c>
      <c r="K57" s="4">
        <v>2014</v>
      </c>
      <c r="L57" s="4">
        <v>4.3474999999999998E-3</v>
      </c>
      <c r="M57" s="4">
        <v>5.4149999999999997E-3</v>
      </c>
      <c r="N57" s="4">
        <v>0.8</v>
      </c>
      <c r="O57" s="4">
        <v>0.42199999999999999</v>
      </c>
      <c r="P57" s="4">
        <v>-6.2655999999999996E-3</v>
      </c>
      <c r="Q57" s="4">
        <v>1.4960599999999999E-2</v>
      </c>
    </row>
    <row r="58" spans="1:17" ht="15" x14ac:dyDescent="0.15">
      <c r="A58" s="4">
        <v>61</v>
      </c>
      <c r="B58" s="4">
        <v>-7.0868100000000003E-2</v>
      </c>
      <c r="C58" s="4">
        <v>1.3246300000000001E-2</v>
      </c>
      <c r="D58" s="4">
        <v>-5.35</v>
      </c>
      <c r="E58" s="4">
        <v>0</v>
      </c>
      <c r="F58" s="4">
        <v>-9.68363E-2</v>
      </c>
      <c r="G58" s="4">
        <v>-4.4900000000000002E-2</v>
      </c>
      <c r="K58" s="4">
        <v>2015</v>
      </c>
      <c r="L58" s="4">
        <v>-1.7213800000000001E-2</v>
      </c>
      <c r="M58" s="4">
        <v>9.9848999999999997E-3</v>
      </c>
      <c r="N58" s="4">
        <v>-1.72</v>
      </c>
      <c r="O58" s="4">
        <v>8.5000000000000006E-2</v>
      </c>
      <c r="P58" s="4">
        <v>-3.6783900000000001E-2</v>
      </c>
      <c r="Q58" s="4">
        <v>2.3562000000000001E-3</v>
      </c>
    </row>
    <row r="59" spans="1:17" ht="15" x14ac:dyDescent="0.15">
      <c r="A59" s="4">
        <v>62</v>
      </c>
      <c r="B59" s="4">
        <v>4.4950200000000003E-2</v>
      </c>
      <c r="C59" s="4">
        <v>1.6846199999999999E-2</v>
      </c>
      <c r="D59" s="4">
        <v>2.67</v>
      </c>
      <c r="E59" s="4">
        <v>8.0000000000000002E-3</v>
      </c>
      <c r="F59" s="4">
        <v>1.1924799999999999E-2</v>
      </c>
      <c r="G59" s="4">
        <v>7.7975600000000006E-2</v>
      </c>
      <c r="K59" s="4" t="s">
        <v>86</v>
      </c>
      <c r="L59" s="4">
        <v>4.5600899999999998</v>
      </c>
      <c r="M59" s="4">
        <v>0.33264549999999998</v>
      </c>
      <c r="N59" s="4">
        <v>13.71</v>
      </c>
      <c r="O59" s="4">
        <v>0</v>
      </c>
      <c r="P59" s="4">
        <v>3.9081169999999998</v>
      </c>
      <c r="Q59" s="4">
        <v>5.2120629999999997</v>
      </c>
    </row>
    <row r="60" spans="1:17" ht="15" x14ac:dyDescent="0.15">
      <c r="A60" s="4">
        <v>64</v>
      </c>
      <c r="B60" s="4">
        <v>0.14923439999999999</v>
      </c>
      <c r="C60" s="4">
        <v>1.7932400000000001E-2</v>
      </c>
      <c r="D60" s="4">
        <v>8.32</v>
      </c>
      <c r="E60" s="4">
        <v>0</v>
      </c>
      <c r="F60" s="4">
        <v>0.1140795</v>
      </c>
      <c r="G60" s="4">
        <v>0.18438930000000001</v>
      </c>
      <c r="K60" s="4" t="s">
        <v>96</v>
      </c>
      <c r="L60" s="4">
        <v>0.19951271000000001</v>
      </c>
      <c r="M60" s="4"/>
      <c r="N60" s="4"/>
      <c r="O60" s="4"/>
      <c r="P60" s="4"/>
      <c r="Q60" s="4"/>
    </row>
    <row r="61" spans="1:17" ht="15" x14ac:dyDescent="0.15">
      <c r="A61" s="4">
        <v>65</v>
      </c>
      <c r="B61" s="4">
        <v>-0.21806239999999999</v>
      </c>
      <c r="C61" s="4">
        <v>2.9934800000000001E-2</v>
      </c>
      <c r="D61" s="4">
        <v>-7.28</v>
      </c>
      <c r="E61" s="4">
        <v>0</v>
      </c>
      <c r="F61" s="4">
        <v>-0.27674700000000002</v>
      </c>
      <c r="G61" s="4">
        <v>-0.15937779999999999</v>
      </c>
      <c r="K61" s="4" t="s">
        <v>97</v>
      </c>
      <c r="L61" s="4">
        <v>0.19524606999999999</v>
      </c>
      <c r="M61" s="4"/>
      <c r="N61" s="4"/>
      <c r="O61" s="4"/>
      <c r="P61" s="4"/>
      <c r="Q61" s="4"/>
    </row>
    <row r="62" spans="1:17" ht="15" x14ac:dyDescent="0.15">
      <c r="A62" s="4" t="s">
        <v>85</v>
      </c>
      <c r="B62" s="4"/>
      <c r="C62" s="4"/>
      <c r="D62" s="4"/>
      <c r="E62" s="4"/>
      <c r="F62" s="4"/>
      <c r="G62" s="4"/>
      <c r="K62" s="6" t="s">
        <v>100</v>
      </c>
      <c r="L62" s="6">
        <v>0.51080698000000002</v>
      </c>
      <c r="M62" s="6" t="s">
        <v>127</v>
      </c>
      <c r="N62" s="6"/>
      <c r="O62" s="6"/>
      <c r="P62" s="6"/>
      <c r="Q62" s="6"/>
    </row>
    <row r="63" spans="1:17" ht="15" x14ac:dyDescent="0.15">
      <c r="A63" s="4">
        <v>2012</v>
      </c>
      <c r="B63" s="4">
        <v>7.0295000000000002E-3</v>
      </c>
      <c r="C63" s="4">
        <v>4.3861999999999998E-3</v>
      </c>
      <c r="D63" s="4">
        <v>1.6</v>
      </c>
      <c r="E63" s="4">
        <v>0.109</v>
      </c>
      <c r="F63" s="4">
        <v>-1.5692E-3</v>
      </c>
      <c r="G63" s="4">
        <v>1.5628199999999998E-2</v>
      </c>
    </row>
    <row r="64" spans="1:17" ht="15" x14ac:dyDescent="0.15">
      <c r="A64" s="4">
        <v>2013</v>
      </c>
      <c r="B64" s="4">
        <v>-1.77631E-2</v>
      </c>
      <c r="C64" s="4">
        <v>1.12231E-2</v>
      </c>
      <c r="D64" s="4">
        <v>-1.58</v>
      </c>
      <c r="E64" s="4">
        <v>0.114</v>
      </c>
      <c r="F64" s="4">
        <v>-3.9765099999999998E-2</v>
      </c>
      <c r="G64" s="4">
        <v>4.2388E-3</v>
      </c>
    </row>
    <row r="65" spans="1:10" ht="15" x14ac:dyDescent="0.15">
      <c r="A65" s="4">
        <v>2014</v>
      </c>
      <c r="B65" s="4">
        <v>9.0734000000000006E-3</v>
      </c>
      <c r="C65" s="4">
        <v>5.9204000000000001E-3</v>
      </c>
      <c r="D65" s="4">
        <v>1.53</v>
      </c>
      <c r="E65" s="4">
        <v>0.125</v>
      </c>
      <c r="F65" s="4">
        <v>-2.5330000000000001E-3</v>
      </c>
      <c r="G65" s="4">
        <v>2.0679800000000002E-2</v>
      </c>
    </row>
    <row r="66" spans="1:10" ht="15" x14ac:dyDescent="0.15">
      <c r="A66" s="4">
        <v>2015</v>
      </c>
      <c r="B66" s="4">
        <v>-1.4293999999999999E-2</v>
      </c>
      <c r="C66" s="4">
        <v>1.1805E-2</v>
      </c>
      <c r="D66" s="4">
        <v>-1.21</v>
      </c>
      <c r="E66" s="4">
        <v>0.22600000000000001</v>
      </c>
      <c r="F66" s="4">
        <v>-3.7436799999999999E-2</v>
      </c>
      <c r="G66" s="4">
        <v>8.8486999999999993E-3</v>
      </c>
    </row>
    <row r="67" spans="1:10" ht="15" x14ac:dyDescent="0.15">
      <c r="A67" s="4" t="s">
        <v>86</v>
      </c>
      <c r="B67" s="4">
        <v>5.2090019999999999</v>
      </c>
      <c r="C67" s="4">
        <v>0.39704430000000002</v>
      </c>
      <c r="D67" s="4">
        <v>13.12</v>
      </c>
      <c r="E67" s="4">
        <v>0</v>
      </c>
      <c r="F67" s="4">
        <v>4.4306320000000001</v>
      </c>
      <c r="G67" s="4">
        <v>5.9873729999999998</v>
      </c>
    </row>
    <row r="68" spans="1:10" ht="15" x14ac:dyDescent="0.15">
      <c r="A68" s="3" t="s">
        <v>91</v>
      </c>
      <c r="B68" s="3">
        <v>0</v>
      </c>
      <c r="C68" s="3"/>
      <c r="D68" s="3"/>
      <c r="E68" s="3"/>
      <c r="F68" s="3"/>
      <c r="G68" s="3"/>
      <c r="H68" s="11"/>
      <c r="I68" s="11"/>
      <c r="J68" s="11"/>
    </row>
    <row r="69" spans="1:10" ht="15" x14ac:dyDescent="0.15">
      <c r="A69" s="4" t="s">
        <v>92</v>
      </c>
      <c r="B69" s="4">
        <v>0.34010000000000001</v>
      </c>
      <c r="C69" s="4"/>
      <c r="D69" s="4"/>
      <c r="E69" s="4"/>
      <c r="F69" s="4"/>
      <c r="G69" s="4"/>
    </row>
    <row r="70" spans="1:10" ht="15" x14ac:dyDescent="0.15">
      <c r="A70" s="6" t="s">
        <v>93</v>
      </c>
      <c r="B70" s="6">
        <v>0.26761000000000001</v>
      </c>
      <c r="C70" s="6"/>
      <c r="D70" s="6"/>
      <c r="E70" s="6"/>
      <c r="F70" s="6"/>
      <c r="G70" s="6"/>
    </row>
    <row r="72" spans="1:10" ht="15" x14ac:dyDescent="0.15">
      <c r="E72" s="11"/>
      <c r="F72" s="11"/>
      <c r="G72" s="11"/>
    </row>
    <row r="84" spans="1:12" x14ac:dyDescent="0.15">
      <c r="J84" s="95" t="s">
        <v>112</v>
      </c>
      <c r="K84" s="95"/>
    </row>
    <row r="85" spans="1:12" ht="15" x14ac:dyDescent="0.15">
      <c r="J85" s="13">
        <v>-1</v>
      </c>
      <c r="K85" s="14" t="s">
        <v>102</v>
      </c>
      <c r="L85" s="2"/>
    </row>
    <row r="86" spans="1:12" ht="15" x14ac:dyDescent="0.15">
      <c r="A86" s="84" t="s">
        <v>128</v>
      </c>
      <c r="B86" s="81"/>
      <c r="C86" s="81"/>
      <c r="D86" s="81"/>
      <c r="E86" s="81"/>
      <c r="F86" s="81"/>
      <c r="G86" s="81"/>
      <c r="J86" s="15">
        <v>-2</v>
      </c>
      <c r="K86" s="16" t="s">
        <v>108</v>
      </c>
      <c r="L86" s="2"/>
    </row>
    <row r="87" spans="1:12" ht="15" x14ac:dyDescent="0.15">
      <c r="A87" s="94" t="s">
        <v>94</v>
      </c>
      <c r="B87" s="94"/>
      <c r="C87" s="94"/>
      <c r="D87" s="94"/>
      <c r="E87" s="94"/>
      <c r="F87" s="94"/>
      <c r="G87" s="94"/>
      <c r="J87" s="15">
        <v>-3</v>
      </c>
      <c r="K87" s="16" t="s">
        <v>103</v>
      </c>
      <c r="L87" s="2"/>
    </row>
    <row r="88" spans="1:12" ht="15" x14ac:dyDescent="0.15">
      <c r="A88" s="10" t="s">
        <v>66</v>
      </c>
      <c r="B88" s="10" t="s">
        <v>78</v>
      </c>
      <c r="C88" s="10" t="s">
        <v>95</v>
      </c>
      <c r="D88" s="10" t="s">
        <v>87</v>
      </c>
      <c r="E88" s="10" t="s">
        <v>88</v>
      </c>
      <c r="F88" s="10" t="s">
        <v>98</v>
      </c>
      <c r="G88" s="10" t="s">
        <v>90</v>
      </c>
      <c r="J88" s="15">
        <v>-4</v>
      </c>
      <c r="K88" s="16" t="s">
        <v>104</v>
      </c>
      <c r="L88" s="2"/>
    </row>
    <row r="89" spans="1:12" ht="15" x14ac:dyDescent="0.15">
      <c r="A89" s="4" t="s">
        <v>60</v>
      </c>
      <c r="B89" s="4">
        <v>1.35129E-2</v>
      </c>
      <c r="C89" s="4">
        <v>8.4238000000000004E-3</v>
      </c>
      <c r="D89" s="4">
        <v>1.6</v>
      </c>
      <c r="E89" s="4">
        <v>0.109</v>
      </c>
      <c r="F89" s="4">
        <v>-3.0011999999999999E-3</v>
      </c>
      <c r="G89" s="4">
        <v>3.0026899999999999E-2</v>
      </c>
      <c r="J89" s="15">
        <v>-5</v>
      </c>
      <c r="K89" s="16" t="s">
        <v>109</v>
      </c>
      <c r="L89" s="2"/>
    </row>
    <row r="90" spans="1:12" ht="15" x14ac:dyDescent="0.15">
      <c r="A90" s="4" t="s">
        <v>1</v>
      </c>
      <c r="B90" s="4">
        <v>-7.4999999999999993E-5</v>
      </c>
      <c r="C90" s="4">
        <v>3.6420000000000002E-4</v>
      </c>
      <c r="D90" s="4">
        <v>-0.21</v>
      </c>
      <c r="E90" s="4">
        <v>0.83699999999999997</v>
      </c>
      <c r="F90" s="4">
        <v>-7.8899999999999999E-4</v>
      </c>
      <c r="G90" s="4">
        <v>6.3900000000000003E-4</v>
      </c>
      <c r="J90" s="15">
        <v>-6</v>
      </c>
      <c r="K90" s="16" t="s">
        <v>110</v>
      </c>
      <c r="L90" s="2"/>
    </row>
    <row r="91" spans="1:12" ht="15" x14ac:dyDescent="0.15">
      <c r="A91" s="4" t="s">
        <v>55</v>
      </c>
      <c r="B91" s="4">
        <v>-2.5562100000000001E-2</v>
      </c>
      <c r="C91" s="4">
        <v>4.8010799999999999E-2</v>
      </c>
      <c r="D91" s="4">
        <v>-0.53</v>
      </c>
      <c r="E91" s="4">
        <v>0.59399999999999997</v>
      </c>
      <c r="F91" s="4">
        <v>-0.119683</v>
      </c>
      <c r="G91" s="4">
        <v>6.8558900000000006E-2</v>
      </c>
      <c r="J91" s="15">
        <v>-7</v>
      </c>
      <c r="K91" s="16" t="s">
        <v>105</v>
      </c>
      <c r="L91" s="2"/>
    </row>
    <row r="92" spans="1:12" ht="15" x14ac:dyDescent="0.15">
      <c r="A92" s="4" t="s">
        <v>51</v>
      </c>
      <c r="B92" s="4">
        <v>0.36421379999999998</v>
      </c>
      <c r="C92" s="4">
        <v>9.8022899999999996E-2</v>
      </c>
      <c r="D92" s="4">
        <v>3.72</v>
      </c>
      <c r="E92" s="4">
        <v>0</v>
      </c>
      <c r="F92" s="4">
        <v>0.17204849999999999</v>
      </c>
      <c r="G92" s="4">
        <v>0.55637910000000002</v>
      </c>
      <c r="J92" s="15">
        <v>-8</v>
      </c>
      <c r="K92" s="16" t="s">
        <v>111</v>
      </c>
      <c r="L92" s="2"/>
    </row>
    <row r="93" spans="1:12" ht="15" x14ac:dyDescent="0.15">
      <c r="A93" s="4" t="s">
        <v>53</v>
      </c>
      <c r="B93" s="4">
        <v>2.4553499999999999E-2</v>
      </c>
      <c r="C93" s="4">
        <v>9.1520000000000004E-3</v>
      </c>
      <c r="D93" s="4">
        <v>2.68</v>
      </c>
      <c r="E93" s="4">
        <v>7.0000000000000001E-3</v>
      </c>
      <c r="F93" s="4">
        <v>6.6118000000000001E-3</v>
      </c>
      <c r="G93" s="4">
        <v>4.24953E-2</v>
      </c>
      <c r="J93" s="15">
        <v>-9</v>
      </c>
      <c r="K93" s="16" t="s">
        <v>106</v>
      </c>
      <c r="L93" s="2"/>
    </row>
    <row r="94" spans="1:12" ht="15" x14ac:dyDescent="0.15">
      <c r="A94" s="4" t="s">
        <v>47</v>
      </c>
      <c r="B94" s="4">
        <v>-3.9995000000000003E-2</v>
      </c>
      <c r="C94" s="4">
        <v>0.12659599999999999</v>
      </c>
      <c r="D94" s="4">
        <v>-0.32</v>
      </c>
      <c r="E94" s="4">
        <v>0.752</v>
      </c>
      <c r="F94" s="4">
        <v>-0.28817540000000003</v>
      </c>
      <c r="G94" s="4">
        <v>0.20818529999999999</v>
      </c>
      <c r="J94" s="15">
        <v>-10</v>
      </c>
      <c r="K94" s="16" t="s">
        <v>107</v>
      </c>
      <c r="L94" s="2"/>
    </row>
    <row r="95" spans="1:12" ht="15" x14ac:dyDescent="0.15">
      <c r="A95" s="4" t="s">
        <v>58</v>
      </c>
      <c r="B95" s="4">
        <v>1.46658E-2</v>
      </c>
      <c r="C95" s="4">
        <v>3.6614E-3</v>
      </c>
      <c r="D95" s="4">
        <v>4.01</v>
      </c>
      <c r="E95" s="4">
        <v>0</v>
      </c>
      <c r="F95" s="4">
        <v>7.4878999999999996E-3</v>
      </c>
      <c r="G95" s="4">
        <v>2.18438E-2</v>
      </c>
      <c r="J95" s="17"/>
      <c r="K95" s="16" t="s">
        <v>129</v>
      </c>
      <c r="L95" s="2"/>
    </row>
    <row r="96" spans="1:12" ht="15" x14ac:dyDescent="0.15">
      <c r="A96" s="4" t="s">
        <v>50</v>
      </c>
      <c r="B96" s="4">
        <v>-1.28428E-2</v>
      </c>
      <c r="C96" s="4">
        <v>9.7205E-3</v>
      </c>
      <c r="D96" s="4">
        <v>-1.32</v>
      </c>
      <c r="E96" s="4">
        <v>0.186</v>
      </c>
      <c r="F96" s="4">
        <v>-3.1898900000000001E-2</v>
      </c>
      <c r="G96" s="4">
        <v>6.2132999999999997E-3</v>
      </c>
      <c r="J96" s="9"/>
      <c r="K96" s="18" t="s">
        <v>118</v>
      </c>
      <c r="L96" s="2"/>
    </row>
    <row r="97" spans="1:13" ht="15" x14ac:dyDescent="0.15">
      <c r="A97" s="4" t="s">
        <v>61</v>
      </c>
      <c r="B97" s="4">
        <v>2.3506E-3</v>
      </c>
      <c r="C97" s="4">
        <v>3.812E-4</v>
      </c>
      <c r="D97" s="4">
        <v>6.17</v>
      </c>
      <c r="E97" s="4">
        <v>0</v>
      </c>
      <c r="F97" s="4">
        <v>1.6034000000000001E-3</v>
      </c>
      <c r="G97" s="4">
        <v>3.0977999999999999E-3</v>
      </c>
    </row>
    <row r="98" spans="1:13" ht="15" x14ac:dyDescent="0.15">
      <c r="A98" s="4" t="s">
        <v>48</v>
      </c>
      <c r="B98" s="4">
        <v>3.4789199999999999E-2</v>
      </c>
      <c r="C98" s="4">
        <v>1.3561E-2</v>
      </c>
      <c r="D98" s="4">
        <v>2.57</v>
      </c>
      <c r="E98" s="4">
        <v>0.01</v>
      </c>
      <c r="F98" s="4">
        <v>8.2039999999999995E-3</v>
      </c>
      <c r="G98" s="4">
        <v>6.13743E-2</v>
      </c>
      <c r="J98" s="96" t="s">
        <v>117</v>
      </c>
      <c r="K98" s="96"/>
      <c r="L98" s="20"/>
      <c r="M98" s="20"/>
    </row>
    <row r="99" spans="1:13" ht="15" x14ac:dyDescent="0.15">
      <c r="A99" s="4" t="s">
        <v>79</v>
      </c>
      <c r="B99" s="4">
        <v>1.47087E-2</v>
      </c>
      <c r="C99" s="4">
        <v>7.8589999999999997E-3</v>
      </c>
      <c r="D99" s="4">
        <v>1.87</v>
      </c>
      <c r="E99" s="4">
        <v>6.0999999999999999E-2</v>
      </c>
      <c r="F99" s="4">
        <v>-6.9819999999999995E-4</v>
      </c>
      <c r="G99" s="4">
        <v>3.01155E-2</v>
      </c>
      <c r="J99" s="21">
        <v>-1</v>
      </c>
      <c r="K99" s="22" t="s">
        <v>113</v>
      </c>
      <c r="L99" s="20"/>
      <c r="M99" s="20"/>
    </row>
    <row r="100" spans="1:13" ht="15" x14ac:dyDescent="0.15">
      <c r="A100" s="4" t="s">
        <v>80</v>
      </c>
      <c r="B100" s="4">
        <v>-1.5890000000000001E-4</v>
      </c>
      <c r="C100" s="4">
        <v>9.8590000000000006E-4</v>
      </c>
      <c r="D100" s="4">
        <v>-0.16</v>
      </c>
      <c r="E100" s="4">
        <v>0.872</v>
      </c>
      <c r="F100" s="4">
        <v>-2.0915999999999999E-3</v>
      </c>
      <c r="G100" s="4">
        <v>1.7738000000000001E-3</v>
      </c>
      <c r="J100" s="19">
        <v>-2</v>
      </c>
      <c r="K100" s="20" t="s">
        <v>114</v>
      </c>
      <c r="L100" s="20"/>
      <c r="M100" s="20"/>
    </row>
    <row r="101" spans="1:13" ht="15" x14ac:dyDescent="0.15">
      <c r="A101" s="4" t="s">
        <v>56</v>
      </c>
      <c r="B101" s="4">
        <v>-1.5904999999999999E-2</v>
      </c>
      <c r="C101" s="4">
        <v>8.4533000000000004E-3</v>
      </c>
      <c r="D101" s="4">
        <v>-1.88</v>
      </c>
      <c r="E101" s="4">
        <v>0.06</v>
      </c>
      <c r="F101" s="4">
        <v>-3.24768E-2</v>
      </c>
      <c r="G101" s="4">
        <v>6.669E-4</v>
      </c>
      <c r="J101" s="19">
        <v>-3</v>
      </c>
      <c r="K101" s="20" t="s">
        <v>115</v>
      </c>
      <c r="L101" s="20"/>
      <c r="M101" s="20"/>
    </row>
    <row r="102" spans="1:13" ht="15" x14ac:dyDescent="0.15">
      <c r="A102" s="4" t="s">
        <v>81</v>
      </c>
      <c r="B102" s="4">
        <v>-1.9396999999999999E-3</v>
      </c>
      <c r="C102" s="4">
        <v>1.4404000000000001E-3</v>
      </c>
      <c r="D102" s="4">
        <v>-1.35</v>
      </c>
      <c r="E102" s="4">
        <v>0.17799999999999999</v>
      </c>
      <c r="F102" s="4">
        <v>-4.7635000000000004E-3</v>
      </c>
      <c r="G102" s="4">
        <v>8.8420000000000002E-4</v>
      </c>
      <c r="J102" s="19">
        <v>-4</v>
      </c>
      <c r="K102" s="20" t="s">
        <v>116</v>
      </c>
      <c r="L102" s="4"/>
      <c r="M102" s="4"/>
    </row>
    <row r="103" spans="1:13" ht="15" x14ac:dyDescent="0.15">
      <c r="A103" s="4" t="s">
        <v>82</v>
      </c>
      <c r="B103" s="4">
        <v>-4.4389900000000003E-2</v>
      </c>
      <c r="C103" s="4">
        <v>1.3804800000000001E-2</v>
      </c>
      <c r="D103" s="4">
        <v>-3.22</v>
      </c>
      <c r="E103" s="4">
        <v>1E-3</v>
      </c>
      <c r="F103" s="4">
        <v>-7.1453100000000005E-2</v>
      </c>
      <c r="G103" s="4">
        <v>-1.73268E-2</v>
      </c>
      <c r="J103" s="4"/>
      <c r="K103" s="16" t="s">
        <v>130</v>
      </c>
      <c r="L103" s="4"/>
      <c r="M103" s="4"/>
    </row>
    <row r="104" spans="1:13" ht="15" x14ac:dyDescent="0.15">
      <c r="A104" s="4" t="s">
        <v>83</v>
      </c>
      <c r="B104" s="4">
        <v>-1.5807E-3</v>
      </c>
      <c r="C104" s="4">
        <v>1.5215999999999999E-3</v>
      </c>
      <c r="D104" s="4">
        <v>-1.04</v>
      </c>
      <c r="E104" s="4">
        <v>0.29899999999999999</v>
      </c>
      <c r="F104" s="4">
        <v>-4.5636000000000001E-3</v>
      </c>
      <c r="G104" s="4">
        <v>1.4023E-3</v>
      </c>
      <c r="J104" s="6"/>
      <c r="K104" s="18" t="s">
        <v>118</v>
      </c>
    </row>
    <row r="105" spans="1:13" ht="15" x14ac:dyDescent="0.15">
      <c r="A105" s="4" t="s">
        <v>14</v>
      </c>
      <c r="B105" s="4">
        <v>-3.6581999999999999E-3</v>
      </c>
      <c r="C105" s="4">
        <v>9.4710000000000003E-3</v>
      </c>
      <c r="D105" s="4">
        <v>-0.39</v>
      </c>
      <c r="E105" s="4">
        <v>0.69899999999999995</v>
      </c>
      <c r="F105" s="4">
        <v>-2.22253E-2</v>
      </c>
      <c r="G105" s="4">
        <v>1.4908899999999999E-2</v>
      </c>
    </row>
    <row r="106" spans="1:13" ht="15" x14ac:dyDescent="0.15">
      <c r="A106" s="4" t="s">
        <v>15</v>
      </c>
      <c r="B106" s="4">
        <v>8.4389999999999997E-4</v>
      </c>
      <c r="C106" s="4">
        <v>3.2200000000000002E-4</v>
      </c>
      <c r="D106" s="4">
        <v>2.62</v>
      </c>
      <c r="E106" s="4">
        <v>8.9999999999999993E-3</v>
      </c>
      <c r="F106" s="4">
        <v>2.1259999999999999E-4</v>
      </c>
      <c r="G106" s="4">
        <v>1.4752000000000001E-3</v>
      </c>
    </row>
    <row r="107" spans="1:13" ht="15" x14ac:dyDescent="0.15">
      <c r="A107" s="4" t="s">
        <v>16</v>
      </c>
      <c r="B107" s="4">
        <v>2.8021999999999999E-3</v>
      </c>
      <c r="C107" s="4">
        <v>1.4182000000000001E-3</v>
      </c>
      <c r="D107" s="4">
        <v>1.98</v>
      </c>
      <c r="E107" s="4">
        <v>4.8000000000000001E-2</v>
      </c>
      <c r="F107" s="4">
        <v>2.1999999999999999E-5</v>
      </c>
      <c r="G107" s="4">
        <v>5.5824999999999998E-3</v>
      </c>
    </row>
    <row r="108" spans="1:13" ht="15" x14ac:dyDescent="0.15">
      <c r="A108" s="4" t="s">
        <v>17</v>
      </c>
      <c r="B108" s="4">
        <v>-1.44487E-2</v>
      </c>
      <c r="C108" s="4">
        <v>8.2039999999999995E-3</v>
      </c>
      <c r="D108" s="4">
        <v>-1.76</v>
      </c>
      <c r="E108" s="4">
        <v>7.8E-2</v>
      </c>
      <c r="F108" s="4">
        <v>-3.0531900000000001E-2</v>
      </c>
      <c r="G108" s="4">
        <v>1.6345000000000001E-3</v>
      </c>
    </row>
    <row r="109" spans="1:13" ht="15" x14ac:dyDescent="0.15">
      <c r="A109" s="4" t="s">
        <v>18</v>
      </c>
      <c r="B109" s="4">
        <v>2.2779000000000001E-2</v>
      </c>
      <c r="C109" s="4">
        <v>4.5101000000000004E-3</v>
      </c>
      <c r="D109" s="4">
        <v>5.05</v>
      </c>
      <c r="E109" s="4">
        <v>0</v>
      </c>
      <c r="F109" s="4">
        <v>1.39373E-2</v>
      </c>
      <c r="G109" s="4">
        <v>3.1620799999999998E-2</v>
      </c>
    </row>
    <row r="110" spans="1:13" ht="15" x14ac:dyDescent="0.15">
      <c r="A110" s="4" t="s">
        <v>19</v>
      </c>
      <c r="B110" s="4">
        <v>6.8219999999999999E-4</v>
      </c>
      <c r="C110" s="4">
        <v>6.3163000000000004E-3</v>
      </c>
      <c r="D110" s="4">
        <v>0.11</v>
      </c>
      <c r="E110" s="4">
        <v>0.91400000000000003</v>
      </c>
      <c r="F110" s="4">
        <v>-1.17004E-2</v>
      </c>
      <c r="G110" s="4">
        <v>1.3064900000000001E-2</v>
      </c>
    </row>
    <row r="111" spans="1:13" ht="15" x14ac:dyDescent="0.15">
      <c r="A111" s="4" t="s">
        <v>11</v>
      </c>
      <c r="B111" s="4">
        <v>-1.1635E-2</v>
      </c>
      <c r="C111" s="4">
        <v>5.3680000000000004E-3</v>
      </c>
      <c r="D111" s="4">
        <v>-2.17</v>
      </c>
      <c r="E111" s="4">
        <v>0.03</v>
      </c>
      <c r="F111" s="4">
        <v>-2.2158500000000001E-2</v>
      </c>
      <c r="G111" s="4">
        <v>-1.1115000000000001E-3</v>
      </c>
    </row>
    <row r="112" spans="1:13" ht="15" x14ac:dyDescent="0.15">
      <c r="A112" s="4" t="s">
        <v>10</v>
      </c>
      <c r="B112" s="4">
        <v>-4.9348999999999999E-3</v>
      </c>
      <c r="C112" s="4">
        <v>1.1677E-3</v>
      </c>
      <c r="D112" s="4">
        <v>-4.2300000000000004</v>
      </c>
      <c r="E112" s="4">
        <v>0</v>
      </c>
      <c r="F112" s="4">
        <v>-7.2240999999999998E-3</v>
      </c>
      <c r="G112" s="4">
        <v>-2.6456000000000001E-3</v>
      </c>
    </row>
    <row r="113" spans="1:17" ht="15" x14ac:dyDescent="0.15">
      <c r="A113" s="4" t="s">
        <v>64</v>
      </c>
      <c r="B113" s="4">
        <v>-8.2127400000000003E-2</v>
      </c>
      <c r="C113" s="4">
        <v>8.3478000000000007E-3</v>
      </c>
      <c r="D113" s="4">
        <v>-9.84</v>
      </c>
      <c r="E113" s="4">
        <v>0</v>
      </c>
      <c r="F113" s="4">
        <v>-9.8492499999999997E-2</v>
      </c>
      <c r="G113" s="4">
        <v>-6.5762299999999996E-2</v>
      </c>
    </row>
    <row r="114" spans="1:17" ht="15" x14ac:dyDescent="0.15">
      <c r="A114" s="4" t="s">
        <v>62</v>
      </c>
      <c r="B114" s="4">
        <v>4.5275000000000003E-3</v>
      </c>
      <c r="C114" s="4">
        <v>9.3638000000000002E-3</v>
      </c>
      <c r="D114" s="4">
        <v>0.48</v>
      </c>
      <c r="E114" s="4">
        <v>0.629</v>
      </c>
      <c r="F114" s="4">
        <v>-1.38295E-2</v>
      </c>
      <c r="G114" s="4">
        <v>2.2884499999999999E-2</v>
      </c>
      <c r="K114" t="s">
        <v>60</v>
      </c>
      <c r="L114">
        <v>0.27245170000000002</v>
      </c>
      <c r="M114" s="65">
        <v>0.1489106</v>
      </c>
      <c r="N114">
        <v>-9.1999999999999993</v>
      </c>
      <c r="O114" t="s">
        <v>290</v>
      </c>
      <c r="P114">
        <f>ROUND(L114,3)</f>
        <v>0.27200000000000002</v>
      </c>
      <c r="Q114" t="str">
        <f>P114&amp;O114</f>
        <v>0.272***</v>
      </c>
    </row>
    <row r="115" spans="1:17" ht="15" x14ac:dyDescent="0.15">
      <c r="A115" s="4" t="s">
        <v>12</v>
      </c>
      <c r="B115" s="4">
        <v>1.50279E-2</v>
      </c>
      <c r="C115" s="4">
        <v>1.1317300000000001E-2</v>
      </c>
      <c r="D115" s="4">
        <v>1.33</v>
      </c>
      <c r="E115" s="4">
        <v>0.184</v>
      </c>
      <c r="F115" s="4">
        <v>-7.1586999999999996E-3</v>
      </c>
      <c r="G115" s="4">
        <v>3.72146E-2</v>
      </c>
      <c r="K115" t="s">
        <v>265</v>
      </c>
      <c r="L115">
        <v>-3.4261699999999999E-2</v>
      </c>
      <c r="M115" s="65">
        <v>3.0981499999999999E-2</v>
      </c>
      <c r="N115">
        <v>-4.26</v>
      </c>
      <c r="O115" t="s">
        <v>290</v>
      </c>
      <c r="P115">
        <f>ROUND(L115,3)</f>
        <v>-3.4000000000000002E-2</v>
      </c>
      <c r="Q115" t="str">
        <f>P115&amp;O115</f>
        <v>-0.034***</v>
      </c>
    </row>
    <row r="116" spans="1:17" ht="15" x14ac:dyDescent="0.15">
      <c r="A116" s="4" t="s">
        <v>63</v>
      </c>
      <c r="B116" s="4">
        <v>-3.7802999999999999E-3</v>
      </c>
      <c r="C116" s="4">
        <v>1.5499999999999999E-3</v>
      </c>
      <c r="D116" s="4">
        <v>-2.44</v>
      </c>
      <c r="E116" s="4">
        <v>1.4999999999999999E-2</v>
      </c>
      <c r="F116" s="4">
        <v>-6.8190000000000004E-3</v>
      </c>
      <c r="G116" s="4">
        <v>-7.4169999999999998E-4</v>
      </c>
    </row>
    <row r="117" spans="1:17" ht="15" x14ac:dyDescent="0.15">
      <c r="A117" s="4" t="s">
        <v>85</v>
      </c>
      <c r="B117" s="4"/>
      <c r="C117" s="4"/>
      <c r="D117" s="4"/>
      <c r="E117" s="4"/>
      <c r="F117" s="4"/>
      <c r="G117" s="4"/>
    </row>
    <row r="118" spans="1:17" ht="15" x14ac:dyDescent="0.15">
      <c r="A118" s="4">
        <v>2012</v>
      </c>
      <c r="B118" s="4">
        <v>3.1548800000000002E-2</v>
      </c>
      <c r="C118" s="4">
        <v>3.8413000000000002E-3</v>
      </c>
      <c r="D118" s="4">
        <v>8.2100000000000009</v>
      </c>
      <c r="E118" s="4">
        <v>0</v>
      </c>
      <c r="F118" s="4">
        <v>2.40182E-2</v>
      </c>
      <c r="G118" s="4">
        <v>3.9079299999999997E-2</v>
      </c>
    </row>
    <row r="119" spans="1:17" ht="15" x14ac:dyDescent="0.15">
      <c r="A119" s="4">
        <v>2013</v>
      </c>
      <c r="B119" s="4">
        <v>1.4101799999999999E-2</v>
      </c>
      <c r="C119" s="4">
        <v>9.9748000000000007E-3</v>
      </c>
      <c r="D119" s="4">
        <v>1.41</v>
      </c>
      <c r="E119" s="4">
        <v>0.157</v>
      </c>
      <c r="F119" s="4">
        <v>-5.4527999999999998E-3</v>
      </c>
      <c r="G119" s="4">
        <v>3.3656499999999999E-2</v>
      </c>
    </row>
    <row r="120" spans="1:17" ht="15" x14ac:dyDescent="0.15">
      <c r="A120" s="4">
        <v>2014</v>
      </c>
      <c r="B120" s="4">
        <v>3.3637599999999997E-2</v>
      </c>
      <c r="C120" s="4">
        <v>5.6397000000000001E-3</v>
      </c>
      <c r="D120" s="4">
        <v>5.96</v>
      </c>
      <c r="E120" s="4">
        <v>0</v>
      </c>
      <c r="F120" s="4">
        <v>2.2581400000000001E-2</v>
      </c>
      <c r="G120" s="4">
        <v>4.4693700000000003E-2</v>
      </c>
    </row>
    <row r="121" spans="1:17" ht="15" x14ac:dyDescent="0.15">
      <c r="A121" s="4">
        <v>2015</v>
      </c>
      <c r="B121" s="4">
        <v>1.3267899999999999E-2</v>
      </c>
      <c r="C121" s="4">
        <v>1.0956799999999999E-2</v>
      </c>
      <c r="D121" s="4">
        <v>1.21</v>
      </c>
      <c r="E121" s="4">
        <v>0.22600000000000001</v>
      </c>
      <c r="F121" s="4">
        <v>-8.2118999999999994E-3</v>
      </c>
      <c r="G121" s="4">
        <v>3.4747699999999999E-2</v>
      </c>
    </row>
    <row r="122" spans="1:17" ht="15" x14ac:dyDescent="0.15">
      <c r="A122" s="4" t="s">
        <v>86</v>
      </c>
      <c r="B122" s="4">
        <v>5.0056969999999996</v>
      </c>
      <c r="C122" s="4">
        <v>0.39273010000000003</v>
      </c>
      <c r="D122" s="4">
        <v>12.75</v>
      </c>
      <c r="E122" s="4">
        <v>0</v>
      </c>
      <c r="F122" s="4">
        <v>4.2357839999999998</v>
      </c>
      <c r="G122" s="4">
        <v>5.7756100000000004</v>
      </c>
    </row>
    <row r="123" spans="1:17" ht="15" x14ac:dyDescent="0.15">
      <c r="A123" s="3" t="s">
        <v>96</v>
      </c>
      <c r="B123" s="3">
        <v>0.29920292999999998</v>
      </c>
      <c r="C123" s="3"/>
      <c r="D123" s="3"/>
      <c r="E123" s="3"/>
      <c r="F123" s="3"/>
      <c r="G123" s="3"/>
    </row>
    <row r="124" spans="1:17" ht="15" x14ac:dyDescent="0.15">
      <c r="A124" s="4" t="s">
        <v>97</v>
      </c>
      <c r="B124" s="4">
        <v>0.19524606999999999</v>
      </c>
      <c r="C124" s="4"/>
      <c r="D124" s="4"/>
      <c r="E124" s="4"/>
      <c r="F124" s="4"/>
      <c r="G124" s="4"/>
    </row>
    <row r="125" spans="1:17" ht="15" x14ac:dyDescent="0.15">
      <c r="A125" s="6" t="s">
        <v>101</v>
      </c>
      <c r="B125" s="6">
        <v>0.70134750000000001</v>
      </c>
      <c r="C125" s="6" t="s">
        <v>127</v>
      </c>
      <c r="D125" s="6"/>
      <c r="E125" s="6"/>
      <c r="F125" s="6"/>
      <c r="G125" s="6"/>
    </row>
    <row r="130" spans="3:15" ht="15" x14ac:dyDescent="0.15">
      <c r="C130" s="10" t="s">
        <v>298</v>
      </c>
      <c r="D130" s="99" t="s">
        <v>301</v>
      </c>
      <c r="E130" s="99"/>
      <c r="F130" s="82" t="s">
        <v>286</v>
      </c>
      <c r="G130" s="82"/>
      <c r="H130" s="82" t="s">
        <v>287</v>
      </c>
      <c r="I130" s="82"/>
      <c r="J130" s="82" t="s">
        <v>288</v>
      </c>
      <c r="K130" s="82"/>
    </row>
    <row r="131" spans="3:15" ht="15" x14ac:dyDescent="0.15">
      <c r="C131" s="4" t="s">
        <v>60</v>
      </c>
      <c r="D131" s="66" t="s">
        <v>172</v>
      </c>
      <c r="E131" s="67">
        <v>8.4238000000000004E-3</v>
      </c>
      <c r="F131" s="43" t="s">
        <v>291</v>
      </c>
      <c r="G131" s="67">
        <v>2.2884700000000001E-2</v>
      </c>
      <c r="H131" s="43" t="s">
        <v>294</v>
      </c>
      <c r="I131" s="67">
        <v>2.1470400000000001E-2</v>
      </c>
      <c r="J131" s="43" t="s">
        <v>296</v>
      </c>
      <c r="K131" s="67">
        <v>0.1489106</v>
      </c>
    </row>
    <row r="132" spans="3:15" ht="15" x14ac:dyDescent="0.15">
      <c r="C132" s="4" t="s">
        <v>1</v>
      </c>
      <c r="D132" s="66">
        <v>0</v>
      </c>
      <c r="E132" s="67">
        <v>3.6420000000000002E-4</v>
      </c>
      <c r="F132" s="43"/>
      <c r="G132" s="67"/>
      <c r="H132" s="43"/>
      <c r="I132" s="67"/>
      <c r="J132" s="43"/>
      <c r="K132" s="67"/>
    </row>
    <row r="133" spans="3:15" ht="15" x14ac:dyDescent="0.15">
      <c r="C133" s="4" t="s">
        <v>293</v>
      </c>
      <c r="D133" s="66"/>
      <c r="E133" s="67"/>
      <c r="F133" s="43" t="s">
        <v>292</v>
      </c>
      <c r="G133" s="67">
        <v>5.2874000000000003E-3</v>
      </c>
      <c r="H133" s="43" t="s">
        <v>295</v>
      </c>
      <c r="I133" s="67">
        <v>4.6338999999999998E-3</v>
      </c>
      <c r="J133" s="43" t="s">
        <v>297</v>
      </c>
      <c r="K133" s="67">
        <v>3.0981499999999999E-2</v>
      </c>
    </row>
    <row r="134" spans="3:15" ht="15" x14ac:dyDescent="0.15">
      <c r="C134" s="4" t="s">
        <v>55</v>
      </c>
      <c r="D134" s="66" t="s">
        <v>177</v>
      </c>
      <c r="E134" s="67">
        <v>4.8010799999999999E-2</v>
      </c>
      <c r="F134" s="4"/>
      <c r="G134" s="4"/>
      <c r="H134" s="4"/>
      <c r="I134" s="4"/>
      <c r="J134" s="4"/>
      <c r="K134" s="4"/>
    </row>
    <row r="135" spans="3:15" ht="15" x14ac:dyDescent="0.15">
      <c r="C135" s="4" t="s">
        <v>51</v>
      </c>
      <c r="D135" s="66" t="s">
        <v>180</v>
      </c>
      <c r="E135" s="67">
        <v>9.8022899999999996E-2</v>
      </c>
      <c r="F135" s="4"/>
      <c r="G135" s="4"/>
      <c r="H135" s="4"/>
      <c r="I135" s="4"/>
      <c r="J135" s="4"/>
      <c r="K135" s="4"/>
      <c r="O135" t="str">
        <f>M135&amp;N135</f>
        <v/>
      </c>
    </row>
    <row r="136" spans="3:15" ht="15" x14ac:dyDescent="0.15">
      <c r="C136" s="4" t="s">
        <v>53</v>
      </c>
      <c r="D136" s="66" t="s">
        <v>183</v>
      </c>
      <c r="E136" s="67">
        <v>9.1520000000000004E-3</v>
      </c>
      <c r="F136" s="4"/>
      <c r="G136" s="4"/>
      <c r="H136" s="4"/>
      <c r="I136" s="4"/>
      <c r="J136" s="4"/>
      <c r="K136" s="4"/>
      <c r="O136" t="str">
        <f>M136&amp;N136</f>
        <v/>
      </c>
    </row>
    <row r="137" spans="3:15" ht="15" x14ac:dyDescent="0.15">
      <c r="C137" s="4" t="s">
        <v>47</v>
      </c>
      <c r="D137" s="66" t="s">
        <v>186</v>
      </c>
      <c r="E137" s="67">
        <v>0.12659599999999999</v>
      </c>
      <c r="F137" s="4"/>
      <c r="G137" s="4"/>
      <c r="H137" s="4"/>
      <c r="I137" s="4"/>
      <c r="J137" s="4"/>
      <c r="K137" s="4"/>
    </row>
    <row r="138" spans="3:15" ht="15" x14ac:dyDescent="0.15">
      <c r="C138" s="4" t="s">
        <v>58</v>
      </c>
      <c r="D138" s="66" t="s">
        <v>189</v>
      </c>
      <c r="E138" s="67">
        <v>3.6614E-3</v>
      </c>
      <c r="F138" s="4"/>
      <c r="G138" s="4"/>
      <c r="H138" s="4"/>
      <c r="I138" s="4"/>
      <c r="J138" s="4"/>
      <c r="K138" s="4"/>
    </row>
    <row r="139" spans="3:15" ht="15" x14ac:dyDescent="0.15">
      <c r="C139" s="4" t="s">
        <v>50</v>
      </c>
      <c r="D139" s="66" t="s">
        <v>192</v>
      </c>
      <c r="E139" s="67">
        <v>9.7205E-3</v>
      </c>
      <c r="F139" s="4"/>
      <c r="G139" s="4"/>
      <c r="H139" s="4"/>
      <c r="I139" s="4"/>
      <c r="J139" s="4"/>
      <c r="K139" s="4"/>
    </row>
    <row r="140" spans="3:15" ht="15" x14ac:dyDescent="0.15">
      <c r="C140" s="4" t="s">
        <v>61</v>
      </c>
      <c r="D140" s="66" t="s">
        <v>156</v>
      </c>
      <c r="E140" s="67">
        <v>3.812E-4</v>
      </c>
      <c r="F140" s="4"/>
      <c r="G140" s="4"/>
      <c r="H140" s="4"/>
      <c r="I140" s="4"/>
      <c r="J140" s="4"/>
      <c r="K140" s="4"/>
    </row>
    <row r="141" spans="3:15" ht="15" x14ac:dyDescent="0.15">
      <c r="C141" s="4" t="s">
        <v>48</v>
      </c>
      <c r="D141" s="66" t="s">
        <v>197</v>
      </c>
      <c r="E141" s="67">
        <v>1.3561E-2</v>
      </c>
      <c r="F141" s="4"/>
      <c r="G141" s="4"/>
      <c r="H141" s="4"/>
      <c r="I141" s="4"/>
      <c r="J141" s="4"/>
      <c r="K141" s="4"/>
    </row>
    <row r="142" spans="3:15" ht="15" x14ac:dyDescent="0.15">
      <c r="C142" s="4" t="s">
        <v>79</v>
      </c>
      <c r="D142" s="66" t="s">
        <v>200</v>
      </c>
      <c r="E142" s="67">
        <v>7.8589999999999997E-3</v>
      </c>
      <c r="F142" s="4"/>
      <c r="G142" s="4"/>
      <c r="H142" s="4"/>
      <c r="I142" s="4"/>
      <c r="J142" s="4"/>
      <c r="K142" s="4"/>
    </row>
    <row r="143" spans="3:15" ht="15" x14ac:dyDescent="0.15">
      <c r="C143" s="4" t="s">
        <v>80</v>
      </c>
      <c r="D143" s="66" t="s">
        <v>174</v>
      </c>
      <c r="E143" s="67">
        <v>9.8590000000000006E-4</v>
      </c>
      <c r="F143" s="4"/>
      <c r="G143" s="4"/>
      <c r="H143" s="4"/>
      <c r="I143" s="4"/>
      <c r="J143" s="4"/>
      <c r="K143" s="4"/>
    </row>
    <row r="144" spans="3:15" ht="15" x14ac:dyDescent="0.15">
      <c r="C144" s="4" t="s">
        <v>56</v>
      </c>
      <c r="D144" s="66" t="s">
        <v>204</v>
      </c>
      <c r="E144" s="67">
        <v>8.4533000000000004E-3</v>
      </c>
      <c r="F144" s="4"/>
      <c r="G144" s="4"/>
      <c r="H144" s="4"/>
      <c r="I144" s="4"/>
      <c r="J144" s="4"/>
      <c r="K144" s="4"/>
    </row>
    <row r="145" spans="3:11" ht="15" x14ac:dyDescent="0.15">
      <c r="C145" s="4" t="s">
        <v>81</v>
      </c>
      <c r="D145" s="66" t="s">
        <v>206</v>
      </c>
      <c r="E145" s="67">
        <v>1.4404000000000001E-3</v>
      </c>
      <c r="F145" s="4"/>
      <c r="G145" s="4"/>
      <c r="H145" s="4"/>
      <c r="I145" s="4"/>
      <c r="J145" s="4"/>
      <c r="K145" s="4"/>
    </row>
    <row r="146" spans="3:11" ht="15" x14ac:dyDescent="0.15">
      <c r="C146" s="4" t="s">
        <v>82</v>
      </c>
      <c r="D146" s="66" t="s">
        <v>209</v>
      </c>
      <c r="E146" s="67">
        <v>1.3804800000000001E-2</v>
      </c>
      <c r="F146" s="4"/>
      <c r="G146" s="4"/>
      <c r="H146" s="4"/>
      <c r="I146" s="4"/>
      <c r="J146" s="4"/>
      <c r="K146" s="4"/>
    </row>
    <row r="147" spans="3:11" ht="15" x14ac:dyDescent="0.15">
      <c r="C147" s="4" t="s">
        <v>83</v>
      </c>
      <c r="D147" s="66" t="s">
        <v>206</v>
      </c>
      <c r="E147" s="67">
        <v>1.5215999999999999E-3</v>
      </c>
      <c r="F147" s="4"/>
      <c r="G147" s="4"/>
      <c r="H147" s="4"/>
      <c r="I147" s="4"/>
      <c r="J147" s="4"/>
      <c r="K147" s="4"/>
    </row>
    <row r="148" spans="3:11" ht="15" x14ac:dyDescent="0.15">
      <c r="C148" s="4" t="s">
        <v>14</v>
      </c>
      <c r="D148" s="66" t="s">
        <v>212</v>
      </c>
      <c r="E148" s="67">
        <v>9.4710000000000003E-3</v>
      </c>
      <c r="F148" s="4"/>
      <c r="G148" s="4"/>
      <c r="H148" s="4"/>
      <c r="I148" s="4"/>
      <c r="J148" s="4"/>
      <c r="K148" s="4"/>
    </row>
    <row r="149" spans="3:11" ht="15" x14ac:dyDescent="0.15">
      <c r="C149" s="4" t="s">
        <v>15</v>
      </c>
      <c r="D149" s="66" t="s">
        <v>215</v>
      </c>
      <c r="E149" s="67">
        <v>3.2200000000000002E-4</v>
      </c>
      <c r="F149" s="4"/>
      <c r="G149" s="4"/>
      <c r="H149" s="4"/>
      <c r="I149" s="4"/>
      <c r="J149" s="4"/>
      <c r="K149" s="4"/>
    </row>
    <row r="150" spans="3:11" ht="15" x14ac:dyDescent="0.15">
      <c r="C150" s="4" t="s">
        <v>16</v>
      </c>
      <c r="D150" s="66" t="s">
        <v>216</v>
      </c>
      <c r="E150" s="67">
        <v>1.4182000000000001E-3</v>
      </c>
      <c r="F150" s="4"/>
      <c r="G150" s="4"/>
      <c r="H150" s="4"/>
      <c r="I150" s="4"/>
      <c r="J150" s="4"/>
      <c r="K150" s="4"/>
    </row>
    <row r="151" spans="3:11" ht="15" x14ac:dyDescent="0.15">
      <c r="C151" s="4" t="s">
        <v>17</v>
      </c>
      <c r="D151" s="66" t="s">
        <v>219</v>
      </c>
      <c r="E151" s="67">
        <v>8.2039999999999995E-3</v>
      </c>
      <c r="F151" s="4"/>
      <c r="G151" s="4"/>
      <c r="H151" s="4"/>
      <c r="I151" s="4"/>
      <c r="J151" s="4"/>
      <c r="K151" s="4"/>
    </row>
    <row r="152" spans="3:11" ht="15" x14ac:dyDescent="0.15">
      <c r="C152" s="4" t="s">
        <v>18</v>
      </c>
      <c r="D152" s="66" t="s">
        <v>222</v>
      </c>
      <c r="E152" s="67">
        <v>4.5101000000000004E-3</v>
      </c>
      <c r="F152" s="4"/>
      <c r="G152" s="4"/>
      <c r="H152" s="4"/>
      <c r="I152" s="4"/>
      <c r="J152" s="4"/>
      <c r="K152" s="4"/>
    </row>
    <row r="153" spans="3:11" ht="15" x14ac:dyDescent="0.15">
      <c r="C153" s="4" t="s">
        <v>19</v>
      </c>
      <c r="D153" s="66" t="s">
        <v>213</v>
      </c>
      <c r="E153" s="67">
        <v>6.3163000000000004E-3</v>
      </c>
      <c r="F153" s="4"/>
      <c r="G153" s="4"/>
      <c r="H153" s="4"/>
      <c r="I153" s="4"/>
      <c r="J153" s="4"/>
      <c r="K153" s="4"/>
    </row>
    <row r="154" spans="3:11" ht="15" x14ac:dyDescent="0.15">
      <c r="C154" s="4" t="s">
        <v>11</v>
      </c>
      <c r="D154" s="66" t="s">
        <v>227</v>
      </c>
      <c r="E154" s="67">
        <v>5.3680000000000004E-3</v>
      </c>
      <c r="F154" s="4"/>
      <c r="G154" s="4"/>
      <c r="H154" s="4"/>
      <c r="I154" s="4"/>
      <c r="J154" s="4"/>
      <c r="K154" s="4"/>
    </row>
    <row r="155" spans="3:11" ht="15" x14ac:dyDescent="0.15">
      <c r="C155" s="4" t="s">
        <v>10</v>
      </c>
      <c r="D155" s="66" t="s">
        <v>229</v>
      </c>
      <c r="E155" s="67">
        <v>1.1677E-3</v>
      </c>
      <c r="F155" s="4"/>
      <c r="G155" s="4"/>
      <c r="H155" s="4"/>
      <c r="I155" s="4"/>
      <c r="J155" s="4"/>
      <c r="K155" s="4"/>
    </row>
    <row r="156" spans="3:11" ht="15" x14ac:dyDescent="0.15">
      <c r="C156" s="4" t="s">
        <v>64</v>
      </c>
      <c r="D156" s="66" t="s">
        <v>231</v>
      </c>
      <c r="E156" s="67">
        <v>8.3478000000000007E-3</v>
      </c>
      <c r="F156" s="4"/>
      <c r="G156" s="4"/>
      <c r="H156" s="4"/>
      <c r="I156" s="4"/>
      <c r="J156" s="4"/>
      <c r="K156" s="4"/>
    </row>
    <row r="157" spans="3:11" ht="15" x14ac:dyDescent="0.15">
      <c r="C157" s="4" t="s">
        <v>62</v>
      </c>
      <c r="D157" s="66" t="s">
        <v>233</v>
      </c>
      <c r="E157" s="67">
        <v>9.3638000000000002E-3</v>
      </c>
      <c r="F157" s="4"/>
      <c r="G157" s="4"/>
      <c r="H157" s="4"/>
      <c r="I157" s="4"/>
      <c r="J157" s="4"/>
      <c r="K157" s="4"/>
    </row>
    <row r="158" spans="3:11" ht="15" x14ac:dyDescent="0.15">
      <c r="C158" s="4" t="s">
        <v>12</v>
      </c>
      <c r="D158" s="66" t="s">
        <v>235</v>
      </c>
      <c r="E158" s="67">
        <v>1.1317300000000001E-2</v>
      </c>
      <c r="F158" s="4"/>
      <c r="G158" s="4"/>
      <c r="H158" s="4"/>
      <c r="I158" s="4"/>
      <c r="J158" s="4"/>
      <c r="K158" s="4"/>
    </row>
    <row r="159" spans="3:11" ht="15" x14ac:dyDescent="0.15">
      <c r="C159" s="4" t="s">
        <v>63</v>
      </c>
      <c r="D159" s="66" t="s">
        <v>158</v>
      </c>
      <c r="E159" s="67">
        <v>1.5499999999999999E-3</v>
      </c>
      <c r="F159" s="4"/>
      <c r="G159" s="4"/>
      <c r="H159" s="4"/>
      <c r="I159" s="4"/>
      <c r="J159" s="4"/>
      <c r="K159" s="4"/>
    </row>
    <row r="160" spans="3:11" ht="15" x14ac:dyDescent="0.15">
      <c r="C160" s="4" t="s">
        <v>86</v>
      </c>
      <c r="D160" s="66" t="s">
        <v>239</v>
      </c>
      <c r="E160" s="67">
        <v>0.39273010000000003</v>
      </c>
      <c r="F160" s="4"/>
      <c r="G160" s="4"/>
      <c r="H160" s="4"/>
      <c r="I160" s="4"/>
      <c r="J160" s="4"/>
      <c r="K160" s="4"/>
    </row>
    <row r="161" spans="3:11" ht="15" x14ac:dyDescent="0.15">
      <c r="C161" s="4" t="s">
        <v>159</v>
      </c>
      <c r="D161" s="93" t="s">
        <v>167</v>
      </c>
      <c r="E161" s="93"/>
      <c r="F161" s="93" t="s">
        <v>167</v>
      </c>
      <c r="G161" s="93"/>
      <c r="H161" s="93" t="s">
        <v>167</v>
      </c>
      <c r="I161" s="93"/>
      <c r="J161" s="93" t="s">
        <v>167</v>
      </c>
      <c r="K161" s="93"/>
    </row>
    <row r="162" spans="3:11" ht="15" x14ac:dyDescent="0.15">
      <c r="C162" s="4" t="s">
        <v>168</v>
      </c>
      <c r="D162" s="93" t="s">
        <v>169</v>
      </c>
      <c r="E162" s="93"/>
      <c r="F162" s="93" t="s">
        <v>169</v>
      </c>
      <c r="G162" s="93"/>
      <c r="H162" s="93" t="s">
        <v>169</v>
      </c>
      <c r="I162" s="93"/>
      <c r="J162" s="93" t="s">
        <v>169</v>
      </c>
      <c r="K162" s="93"/>
    </row>
    <row r="163" spans="3:11" ht="15" x14ac:dyDescent="0.15">
      <c r="C163" s="4" t="s">
        <v>299</v>
      </c>
      <c r="D163" s="93" t="s">
        <v>169</v>
      </c>
      <c r="E163" s="93"/>
      <c r="F163" s="93" t="s">
        <v>167</v>
      </c>
      <c r="G163" s="93"/>
      <c r="H163" s="93" t="s">
        <v>167</v>
      </c>
      <c r="I163" s="93"/>
      <c r="J163" s="93" t="s">
        <v>167</v>
      </c>
      <c r="K163" s="93"/>
    </row>
    <row r="164" spans="3:11" ht="15" x14ac:dyDescent="0.15">
      <c r="C164" s="6" t="s">
        <v>132</v>
      </c>
      <c r="D164" s="98" t="s">
        <v>300</v>
      </c>
      <c r="E164" s="98"/>
      <c r="F164" s="98"/>
      <c r="G164" s="98"/>
      <c r="H164" s="98"/>
      <c r="I164" s="98"/>
      <c r="J164" s="98"/>
      <c r="K164" s="98"/>
    </row>
    <row r="165" spans="3:11" ht="15" x14ac:dyDescent="0.15">
      <c r="C165" s="4"/>
      <c r="D165" s="4"/>
      <c r="E165" s="4"/>
      <c r="F165" s="4"/>
      <c r="G165" s="45"/>
      <c r="H165" s="45"/>
      <c r="I165" s="45"/>
    </row>
    <row r="166" spans="3:11" ht="15" x14ac:dyDescent="0.15">
      <c r="C166" s="6"/>
      <c r="D166" s="6"/>
      <c r="E166" s="6"/>
      <c r="F166" s="6"/>
      <c r="G166" s="4"/>
      <c r="H166" s="4"/>
      <c r="I166" s="4"/>
    </row>
    <row r="167" spans="3:11" ht="15" x14ac:dyDescent="0.15">
      <c r="G167" s="6"/>
      <c r="H167" s="6"/>
      <c r="I167" s="6"/>
    </row>
  </sheetData>
  <mergeCells count="25">
    <mergeCell ref="J162:K162"/>
    <mergeCell ref="J163:K163"/>
    <mergeCell ref="D164:K164"/>
    <mergeCell ref="H130:I130"/>
    <mergeCell ref="J130:K130"/>
    <mergeCell ref="H161:I161"/>
    <mergeCell ref="H162:I162"/>
    <mergeCell ref="F163:G163"/>
    <mergeCell ref="H163:I163"/>
    <mergeCell ref="F161:G161"/>
    <mergeCell ref="D162:E162"/>
    <mergeCell ref="F162:G162"/>
    <mergeCell ref="D163:E163"/>
    <mergeCell ref="F130:G130"/>
    <mergeCell ref="D130:E130"/>
    <mergeCell ref="D161:E161"/>
    <mergeCell ref="J161:K161"/>
    <mergeCell ref="A87:G87"/>
    <mergeCell ref="J84:K84"/>
    <mergeCell ref="J98:K98"/>
    <mergeCell ref="A21:G21"/>
    <mergeCell ref="A22:G22"/>
    <mergeCell ref="K23:Q23"/>
    <mergeCell ref="K24:Q24"/>
    <mergeCell ref="A86:G8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38"/>
  <sheetViews>
    <sheetView zoomScaleNormal="100" workbookViewId="0">
      <selection activeCell="F27" sqref="F27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7" max="77" width="11.75" customWidth="1"/>
    <col min="80" max="80" width="10.5" bestFit="1" customWidth="1"/>
    <col min="97" max="97" width="12.25" customWidth="1"/>
    <col min="100" max="100" width="10.5" bestFit="1" customWidth="1"/>
  </cols>
  <sheetData>
    <row r="1" spans="1:109" x14ac:dyDescent="0.15">
      <c r="BM1">
        <v>2011</v>
      </c>
      <c r="BO1">
        <v>2012</v>
      </c>
      <c r="BQ1">
        <v>2013</v>
      </c>
      <c r="BS1">
        <v>2014</v>
      </c>
      <c r="BU1">
        <v>2015</v>
      </c>
    </row>
    <row r="2" spans="1:109" ht="15" x14ac:dyDescent="0.15">
      <c r="A2" s="34" t="s">
        <v>162</v>
      </c>
      <c r="B2" s="99" t="s">
        <v>163</v>
      </c>
      <c r="C2" s="99"/>
      <c r="D2" s="99" t="s">
        <v>164</v>
      </c>
      <c r="E2" s="99"/>
      <c r="F2" s="99" t="s">
        <v>165</v>
      </c>
      <c r="G2" s="99"/>
      <c r="J2" s="10" t="s">
        <v>66</v>
      </c>
      <c r="K2" s="10" t="s">
        <v>78</v>
      </c>
      <c r="L2" t="s">
        <v>241</v>
      </c>
      <c r="P2" t="s">
        <v>241</v>
      </c>
      <c r="R2">
        <v>1</v>
      </c>
      <c r="T2">
        <v>2</v>
      </c>
      <c r="V2">
        <v>3</v>
      </c>
      <c r="X2">
        <v>2011</v>
      </c>
      <c r="AF2">
        <v>2012</v>
      </c>
      <c r="AN2">
        <v>2013</v>
      </c>
      <c r="AV2">
        <v>2014</v>
      </c>
      <c r="BD2">
        <v>2015</v>
      </c>
      <c r="BM2">
        <f>$K$5*Y5</f>
        <v>-6.4054829139449126E-2</v>
      </c>
      <c r="BO2">
        <f>$K$5*AG5</f>
        <v>-6.2429051735381692E-2</v>
      </c>
      <c r="BQ2">
        <f>$K$5*AO5</f>
        <v>-6.0789910180717673E-2</v>
      </c>
      <c r="BS2">
        <f>$K$5*AW5</f>
        <v>-6.0187611978097189E-2</v>
      </c>
      <c r="BU2">
        <f>$K$5*BE5</f>
        <v>-5.7501363979549129E-2</v>
      </c>
      <c r="BV2" t="s">
        <v>240</v>
      </c>
      <c r="BW2" t="s">
        <v>323</v>
      </c>
      <c r="BX2" t="s">
        <v>242</v>
      </c>
      <c r="BZ2" t="s">
        <v>249</v>
      </c>
      <c r="CA2">
        <v>1</v>
      </c>
      <c r="CB2">
        <v>2</v>
      </c>
      <c r="CC2">
        <v>3</v>
      </c>
      <c r="CD2">
        <v>2011</v>
      </c>
      <c r="CE2">
        <v>1</v>
      </c>
      <c r="CF2">
        <v>2</v>
      </c>
      <c r="CG2">
        <v>3</v>
      </c>
      <c r="CH2">
        <v>2012</v>
      </c>
      <c r="CI2">
        <v>1</v>
      </c>
      <c r="CJ2">
        <v>2</v>
      </c>
      <c r="CK2">
        <v>3</v>
      </c>
      <c r="CL2">
        <v>2013</v>
      </c>
      <c r="CM2">
        <v>1</v>
      </c>
      <c r="CN2">
        <v>2</v>
      </c>
      <c r="CO2">
        <v>3</v>
      </c>
      <c r="CP2">
        <v>2014</v>
      </c>
      <c r="CQ2">
        <v>1</v>
      </c>
      <c r="CR2">
        <v>2</v>
      </c>
      <c r="CS2">
        <v>3</v>
      </c>
      <c r="CT2">
        <v>2015</v>
      </c>
      <c r="CU2">
        <v>1</v>
      </c>
      <c r="CV2">
        <v>2</v>
      </c>
      <c r="CW2">
        <v>3</v>
      </c>
    </row>
    <row r="3" spans="1:109" ht="15" x14ac:dyDescent="0.15">
      <c r="A3" s="4" t="s">
        <v>60</v>
      </c>
      <c r="B3" s="7" t="s">
        <v>170</v>
      </c>
      <c r="C3" s="33">
        <v>5.4859000000000002E-3</v>
      </c>
      <c r="D3" s="7" t="s">
        <v>171</v>
      </c>
      <c r="E3" s="33">
        <v>5.1433E-3</v>
      </c>
      <c r="F3" s="7" t="s">
        <v>172</v>
      </c>
      <c r="G3" s="33">
        <v>8.4238000000000004E-3</v>
      </c>
      <c r="J3" s="4" t="s">
        <v>60</v>
      </c>
      <c r="K3" s="4">
        <v>1.35129E-2</v>
      </c>
      <c r="O3" s="4" t="s">
        <v>0</v>
      </c>
      <c r="P3" s="7">
        <v>562.90049999999997</v>
      </c>
      <c r="Q3">
        <f>LN(P3)</f>
        <v>6.3331028807268259</v>
      </c>
      <c r="R3" s="7">
        <v>537.94820000000004</v>
      </c>
      <c r="S3">
        <f>LN(R3)</f>
        <v>6.2877622729984433</v>
      </c>
      <c r="T3" s="7">
        <v>612.16920000000005</v>
      </c>
      <c r="U3">
        <f>LN(T3)</f>
        <v>6.4170087148896107</v>
      </c>
      <c r="V3" s="7">
        <v>587.1386</v>
      </c>
      <c r="W3">
        <f>LN(V3)</f>
        <v>6.375260907800409</v>
      </c>
      <c r="X3" s="7">
        <v>542.43709999999999</v>
      </c>
      <c r="Y3">
        <f>LN(X3)</f>
        <v>6.2960721339920473</v>
      </c>
      <c r="Z3" s="7">
        <v>521.73569999999995</v>
      </c>
      <c r="AA3">
        <f>LN(Z3)</f>
        <v>6.2571611378193719</v>
      </c>
      <c r="AB3" s="7">
        <v>589.00980000000004</v>
      </c>
      <c r="AC3">
        <f>LN(AB3)</f>
        <v>6.3784428218832891</v>
      </c>
      <c r="AD3" s="7">
        <v>569.61839999999995</v>
      </c>
      <c r="AE3">
        <f>LN(AD3)</f>
        <v>6.3449666629468098</v>
      </c>
      <c r="AF3" s="4">
        <v>558.73590000000002</v>
      </c>
      <c r="AG3">
        <f>LN(AF3)</f>
        <v>6.3256769107100439</v>
      </c>
      <c r="AH3" s="4">
        <v>533.5249</v>
      </c>
      <c r="AI3">
        <f>LN(AH3)</f>
        <v>6.2795057425673759</v>
      </c>
      <c r="AJ3" s="4">
        <v>614.14819999999997</v>
      </c>
      <c r="AK3">
        <f>LN(AJ3)</f>
        <v>6.42023626710073</v>
      </c>
      <c r="AL3" s="4">
        <v>570.09559999999999</v>
      </c>
      <c r="AM3">
        <f>LN(AL3)</f>
        <v>6.3458040660635326</v>
      </c>
      <c r="AN3" s="4">
        <v>559.70140000000004</v>
      </c>
      <c r="AO3">
        <f>LN(AN3)</f>
        <v>6.3274034272341888</v>
      </c>
      <c r="AP3" s="4">
        <v>533.63990000000001</v>
      </c>
      <c r="AQ3">
        <f>LN(AP3)</f>
        <v>6.2797212669183384</v>
      </c>
      <c r="AR3" s="4">
        <v>627.1087</v>
      </c>
      <c r="AS3">
        <f>LN(AR3)</f>
        <v>6.4411198908381655</v>
      </c>
      <c r="AT3" s="4">
        <v>477.60980000000001</v>
      </c>
      <c r="AU3">
        <f>LN(AT3)</f>
        <v>6.1687940811308568</v>
      </c>
      <c r="AV3" s="4">
        <v>578.89769999999999</v>
      </c>
      <c r="AW3">
        <f>LN(AV3)</f>
        <v>6.3611257780247259</v>
      </c>
      <c r="AX3" s="4">
        <v>546.28179999999998</v>
      </c>
      <c r="AY3">
        <f>LN(AX3)</f>
        <v>6.3031349598183413</v>
      </c>
      <c r="AZ3" s="4">
        <v>633.09199999999998</v>
      </c>
      <c r="BA3">
        <f>LN(AZ3)</f>
        <v>6.4506157512358406</v>
      </c>
      <c r="BB3" s="4">
        <v>635.90679999999998</v>
      </c>
      <c r="BC3">
        <f>LN(BB3)</f>
        <v>6.4550520117214552</v>
      </c>
      <c r="BD3" s="4">
        <v>579.84630000000004</v>
      </c>
      <c r="BE3">
        <f>LN(BD3)</f>
        <v>6.3627630684217609</v>
      </c>
      <c r="BF3" s="4">
        <v>564.1739</v>
      </c>
      <c r="BG3">
        <f>LN(BF3)</f>
        <v>6.3353625373064384</v>
      </c>
      <c r="BH3" s="4">
        <v>596.52679999999998</v>
      </c>
      <c r="BI3">
        <f>LN(BH3)</f>
        <v>6.3911241692797525</v>
      </c>
      <c r="BJ3" s="4">
        <v>633.28830000000005</v>
      </c>
      <c r="BK3">
        <f>LN(BJ3)</f>
        <v>6.4509257686951651</v>
      </c>
      <c r="BV3">
        <v>0.1</v>
      </c>
      <c r="BW3">
        <f t="shared" ref="BW3:BW66" si="0">EXP($K$3*LN($BV3)+$K$4*$BV3+L$35)</f>
        <v>541.75041729640384</v>
      </c>
      <c r="BX3" s="68">
        <f>($K$3-0.000075*BV3)</f>
        <v>1.3505399999999999E-2</v>
      </c>
      <c r="BY3" s="37" t="s">
        <v>245</v>
      </c>
      <c r="BZ3" s="68">
        <f>$K$5+2*$K$9*Q5+$K$13*Q8+$K$14*Q9+$K$15*Q10</f>
        <v>4.4662471400906303E-2</v>
      </c>
      <c r="CA3" s="68">
        <f>$K$5+2*$K$9*S5+$K$13*S8+$K$14*S9+$K$15*S10</f>
        <v>5.0686735362873089E-2</v>
      </c>
      <c r="CB3" s="68">
        <f>$K$5+2*$K$9*U5+$K$13*U8+$K$14*U9+$K$15*U10</f>
        <v>2.9414673169313746E-2</v>
      </c>
      <c r="CC3" s="68">
        <f>$K$5+2*$K$9*W5+$K$13*W8+$K$14*W9+$K$15*W10</f>
        <v>3.8495367400934177E-3</v>
      </c>
      <c r="CD3" s="68">
        <f>$K$5+2*$K$9*Y5+$K$13*Y8+$K$14*Y9+$K$15*Y10</f>
        <v>4.7847806756473529E-2</v>
      </c>
      <c r="CE3" s="68">
        <f>$K$5+2*$K$9*AA5+$K$13*AA8+$K$14*AA9+$K$15*AA10</f>
        <v>5.3094880710656198E-2</v>
      </c>
      <c r="CF3" s="68">
        <f>$K$5+2*$K$9*AC5+$K$13*AC8+$K$14*AC9+$K$15*AC10</f>
        <v>3.1130075901183801E-2</v>
      </c>
      <c r="CG3" s="68">
        <f>$K$5+2*$K$9*AE5+$K$13*AE8+$K$14*AE9+$K$15*AE10</f>
        <v>9.4695875964380116E-3</v>
      </c>
      <c r="CH3" s="68">
        <f>$K$5+2*$K$9*AG5+$K$13*AG8+$K$14*AG9+$K$15*AG10</f>
        <v>4.6220835070494834E-2</v>
      </c>
      <c r="CI3" s="68">
        <f>$K$5+2*$K$9*AI5+$K$13*AI8+$K$14*AI9+$K$15*AI10</f>
        <v>5.1765733053079452E-2</v>
      </c>
      <c r="CJ3" s="68">
        <f>$K$5+2*$K$9*AK5+$K$13*AK8+$K$14*AK9+$K$15*AK10</f>
        <v>3.0602245535374342E-2</v>
      </c>
      <c r="CK3" s="68">
        <f>$K$5+2*$K$9*AM5+$K$13*AM8+$K$14*AM9+$K$15*AM10</f>
        <v>6.0473417936312418E-3</v>
      </c>
      <c r="CL3" s="68">
        <f>$K$5+2*$K$9*AO5+$K$13*AO8+$K$14*AO9+$K$15*AO10</f>
        <v>4.4147319366138429E-2</v>
      </c>
      <c r="CM3" s="68">
        <f>$K$5+2*$K$9*AQ5+$K$13*AQ8+$K$14*AQ9+$K$15*AQ10</f>
        <v>5.008210828321448E-2</v>
      </c>
      <c r="CN3" s="68">
        <f>$K$5+2*$K$9*AS5+$K$13*AS8+$K$14*AS9+$K$15*AS10</f>
        <v>2.9471699928890829E-2</v>
      </c>
      <c r="CO3" s="68">
        <f>$K$5+2*$K$9*AU5+$K$13*AU8+$K$14*AU9+$K$15*AU10</f>
        <v>-4.6435423389156461E-3</v>
      </c>
      <c r="CP3" s="68">
        <f>$K$5+2*$K$9*AW5+$K$13*AW8+$K$14*AW9+$K$15*AW10</f>
        <v>4.321602157927952E-2</v>
      </c>
      <c r="CQ3" s="68">
        <f>$K$5+2*$K$9*AY5+$K$13*AY8+$K$14*AY9+$K$15*AY10</f>
        <v>4.9552038409762592E-2</v>
      </c>
      <c r="CR3" s="68">
        <f>$K$5+2*$K$9*BA5+$K$13*BA8+$K$14*BA9+$K$15*BA10</f>
        <v>2.8670354477619134E-2</v>
      </c>
      <c r="CS3" s="68">
        <f>$K$5+2*$K$9*BC5+$K$13*BC8+$K$14*BC9+$K$15*BC10</f>
        <v>8.3025267040780226E-3</v>
      </c>
      <c r="CT3" s="68">
        <f>$K$5+2*$K$9*BE5+$K$13*BE8+$K$14*BE9+$K$15*BE10</f>
        <v>4.0231293091809395E-2</v>
      </c>
      <c r="CU3" s="68">
        <f>$K$5+2*$K$9*BG5+$K$13*BG8+$K$14*BG9+$K$15*BG10</f>
        <v>4.7458408599967694E-2</v>
      </c>
      <c r="CV3" s="68">
        <f>$K$5+2*$K$9*BI5+$K$13*BI8+$K$14*BI9+$K$15*BI10</f>
        <v>2.655682579974912E-2</v>
      </c>
      <c r="CW3" s="68">
        <f>$K$5+2*$K$9*BK5+$K$13*BK8+$K$14*BK9+$K$15*BK10</f>
        <v>1.3417561119582061E-3</v>
      </c>
    </row>
    <row r="4" spans="1:109" ht="15" x14ac:dyDescent="0.15">
      <c r="A4" s="4" t="s">
        <v>1</v>
      </c>
      <c r="B4" s="7" t="s">
        <v>173</v>
      </c>
      <c r="C4" s="33">
        <v>3.0469999999999998E-4</v>
      </c>
      <c r="D4" s="7" t="s">
        <v>173</v>
      </c>
      <c r="E4" s="33">
        <v>2.8810000000000001E-4</v>
      </c>
      <c r="F4" s="7" t="s">
        <v>174</v>
      </c>
      <c r="G4" s="33">
        <v>3.6420000000000002E-4</v>
      </c>
      <c r="J4" s="4" t="s">
        <v>1</v>
      </c>
      <c r="K4" s="4">
        <v>-7.4999999999999993E-5</v>
      </c>
      <c r="O4" s="4" t="s">
        <v>1</v>
      </c>
      <c r="P4" s="7">
        <v>12.04823</v>
      </c>
      <c r="Q4">
        <f t="shared" ref="Q4:AE21" si="1">LN(P4)</f>
        <v>2.4889177611807649</v>
      </c>
      <c r="R4" s="7">
        <v>4.2919289999999997</v>
      </c>
      <c r="S4">
        <f t="shared" si="1"/>
        <v>1.4567362822271515</v>
      </c>
      <c r="T4" s="7">
        <v>19.88083</v>
      </c>
      <c r="U4">
        <f t="shared" si="1"/>
        <v>2.9897559508599181</v>
      </c>
      <c r="V4" s="7">
        <v>73.347710000000006</v>
      </c>
      <c r="W4">
        <f t="shared" si="1"/>
        <v>4.2952112839243988</v>
      </c>
      <c r="X4" s="7">
        <v>9.7552430000000001</v>
      </c>
      <c r="Y4">
        <f t="shared" si="1"/>
        <v>2.2778048840672271</v>
      </c>
      <c r="Z4" s="7">
        <v>4.1547150000000004</v>
      </c>
      <c r="AA4">
        <f t="shared" si="1"/>
        <v>1.4242438338971071</v>
      </c>
      <c r="AB4" s="7">
        <v>18.597860000000001</v>
      </c>
      <c r="AC4">
        <f t="shared" si="1"/>
        <v>2.9230465203365226</v>
      </c>
      <c r="AD4" s="7">
        <v>67.203569999999999</v>
      </c>
      <c r="AE4">
        <f t="shared" si="1"/>
        <v>4.2077263711180208</v>
      </c>
      <c r="AF4" s="4">
        <v>10.75239</v>
      </c>
      <c r="AG4">
        <f t="shared" ref="AG4" si="2">LN(AF4)</f>
        <v>2.3751280554443976</v>
      </c>
      <c r="AH4" s="4">
        <v>4.331645</v>
      </c>
      <c r="AI4">
        <f t="shared" ref="AI4:AI21" si="3">LN(AH4)</f>
        <v>1.4659473774890173</v>
      </c>
      <c r="AJ4" s="4">
        <v>19.727820000000001</v>
      </c>
      <c r="AK4">
        <f t="shared" ref="AK4:AK21" si="4">LN(AJ4)</f>
        <v>2.9820298222927724</v>
      </c>
      <c r="AL4" s="4">
        <v>67.884680000000003</v>
      </c>
      <c r="AM4">
        <f t="shared" ref="AM4:AM21" si="5">LN(AL4)</f>
        <v>4.2178103831868219</v>
      </c>
      <c r="AN4" s="4">
        <v>11.901669999999999</v>
      </c>
      <c r="AO4">
        <f t="shared" ref="AO4:AU4" si="6">LN(AN4)</f>
        <v>2.4766787264057433</v>
      </c>
      <c r="AP4" s="4">
        <v>4.3807549999999997</v>
      </c>
      <c r="AQ4">
        <f t="shared" si="6"/>
        <v>1.4772210839628135</v>
      </c>
      <c r="AR4" s="4">
        <v>20.1755</v>
      </c>
      <c r="AS4">
        <f t="shared" si="6"/>
        <v>3.0044689969963749</v>
      </c>
      <c r="AT4" s="4">
        <v>70.090729999999994</v>
      </c>
      <c r="AU4">
        <f t="shared" si="6"/>
        <v>4.2497905456384784</v>
      </c>
      <c r="AV4" s="4">
        <v>13.720940000000001</v>
      </c>
      <c r="AW4">
        <f t="shared" ref="AW4" si="7">LN(AV4)</f>
        <v>2.6189231330703562</v>
      </c>
      <c r="AX4" s="4">
        <v>4.3713050000000004</v>
      </c>
      <c r="AY4">
        <f t="shared" ref="AY4:AY5" si="8">LN(AX4)</f>
        <v>1.475061591529619</v>
      </c>
      <c r="AZ4" s="4">
        <v>20.42436</v>
      </c>
      <c r="BA4">
        <f t="shared" ref="BA4:BA5" si="9">LN(AZ4)</f>
        <v>3.016728306105815</v>
      </c>
      <c r="BB4" s="4">
        <v>74.712959999999995</v>
      </c>
      <c r="BC4">
        <f t="shared" ref="BC4:BC5" si="10">LN(BB4)</f>
        <v>4.313653571066336</v>
      </c>
      <c r="BD4" s="4">
        <v>14.91846</v>
      </c>
      <c r="BE4">
        <f t="shared" ref="BE4" si="11">LN(BD4)</f>
        <v>2.7025993722901802</v>
      </c>
      <c r="BF4" s="4">
        <v>4.2186510000000004</v>
      </c>
      <c r="BG4">
        <f t="shared" ref="BG4:BG5" si="12">LN(BF4)</f>
        <v>1.4395154086966897</v>
      </c>
      <c r="BH4" s="4">
        <v>20.572790000000001</v>
      </c>
      <c r="BI4">
        <f t="shared" ref="BI4:BI5" si="13">LN(BH4)</f>
        <v>3.0239693288864067</v>
      </c>
      <c r="BJ4" s="4">
        <v>79.847290000000001</v>
      </c>
      <c r="BK4">
        <f t="shared" ref="BK4:BK5" si="14">LN(BJ4)</f>
        <v>4.3801159354501529</v>
      </c>
      <c r="BV4">
        <v>0.2</v>
      </c>
      <c r="BW4">
        <f t="shared" si="0"/>
        <v>546.84442076179721</v>
      </c>
      <c r="BX4" s="68">
        <f t="shared" ref="BX4:BX67" si="15">($K$3-0.000075*BV4)</f>
        <v>1.34979E-2</v>
      </c>
      <c r="BY4" s="37" t="s">
        <v>243</v>
      </c>
      <c r="BZ4" s="68">
        <f>$K$6+2*$K$10*Q8+$K$13*Q5+$K$16*Q9+$K$17*Q10</f>
        <v>5.4495951307229451E-2</v>
      </c>
      <c r="CA4" s="68">
        <f>$K$6+2*$K$10*S8+$K$13*S5+$K$16*S9+$K$17*S10</f>
        <v>5.6494954755453602E-2</v>
      </c>
      <c r="CB4" s="68">
        <f>$K$6+2*$K$10*U8+$K$13*U5+$K$16*U9+$K$17*U10</f>
        <v>4.7777391935329122E-2</v>
      </c>
      <c r="CC4" s="68">
        <f>$K$6+2*$K$10*W8+$K$13*W5+$K$16*W9+$K$17*W10</f>
        <v>4.458566896073432E-2</v>
      </c>
      <c r="CD4" s="68">
        <f>$K$6+2*$K$10*Y8+$K$13*Y5+$K$16*Y9+$K$17*Y10</f>
        <v>6.2013493569526734E-2</v>
      </c>
      <c r="CE4" s="68">
        <f>$K$6+2*$K$10*AA8+$K$13*AA5+$K$16*AA9+$K$17*AA10</f>
        <v>6.3842077585641477E-2</v>
      </c>
      <c r="CF4" s="68">
        <f>$K$6+2*$K$10*AC8+$K$13*AC5+$K$16*AC9+$K$17*AC10</f>
        <v>5.4879447616346361E-2</v>
      </c>
      <c r="CG4" s="68">
        <f>$K$6+2*$K$10*AE8+$K$13*AE5+$K$16*AE9+$K$17*AE10</f>
        <v>5.3743388479124965E-2</v>
      </c>
      <c r="CH4" s="68">
        <f>$K$6+2*$K$10*AG8+$K$13*AG5+$K$16*AG9+$K$17*AG10</f>
        <v>5.5345964719992535E-2</v>
      </c>
      <c r="CI4" s="68">
        <f>$K$6+2*$K$10*AI8+$K$13*AI5+$K$16*AI9+$K$17*AI10</f>
        <v>5.8156319761880515E-2</v>
      </c>
      <c r="CJ4" s="68">
        <f>$K$6+2*$K$10*AK8+$K$13*AK5+$K$16*AK9+$K$17*AK10</f>
        <v>4.614240171440806E-2</v>
      </c>
      <c r="CK4" s="68">
        <f>$K$6+2*$K$10*AM8+$K$13*AM5+$K$16*AM9+$K$17*AM10</f>
        <v>5.1270846225408145E-2</v>
      </c>
      <c r="CL4" s="68">
        <f>$K$6+2*$K$10*AO8+$K$13*AO5+$K$16*AO9+$K$17*AO10</f>
        <v>5.2304401379997117E-2</v>
      </c>
      <c r="CM4" s="68">
        <f>$K$6+2*$K$10*AQ8+$K$13*AQ5+$K$16*AQ9+$K$17*AQ10</f>
        <v>5.4347657797200882E-2</v>
      </c>
      <c r="CN4" s="68">
        <f>$K$6+2*$K$10*AS8+$K$13*AS5+$K$16*AS9+$K$17*AS10</f>
        <v>4.5587703505480998E-2</v>
      </c>
      <c r="CO4" s="68">
        <f>$K$6+2*$K$10*AU8+$K$13*AU5+$K$16*AU9+$K$17*AU10</f>
        <v>4.0023730882885994E-2</v>
      </c>
      <c r="CP4" s="68">
        <f>$K$6+2*$K$10*AW8+$K$13*AW5+$K$16*AW9+$K$17*AW10</f>
        <v>5.2412942672250218E-2</v>
      </c>
      <c r="CQ4" s="68">
        <f>$K$6+2*$K$10*AY8+$K$13*AY5+$K$16*AY9+$K$17*AY10</f>
        <v>5.3325306687020818E-2</v>
      </c>
      <c r="CR4" s="68">
        <f>$K$6+2*$K$10*BA8+$K$13*BA5+$K$16*BA9+$K$17*BA10</f>
        <v>4.7736343771859535E-2</v>
      </c>
      <c r="CS4" s="68">
        <f>$K$6+2*$K$10*BC8+$K$13*BC5+$K$16*BC9+$K$17*BC10</f>
        <v>4.7371448395630289E-2</v>
      </c>
      <c r="CT4" s="68">
        <f>$K$6+2*$K$10*BE8+$K$13*BE5+$K$16*BE9+$K$17*BE10</f>
        <v>4.9011917714427145E-2</v>
      </c>
      <c r="CU4" s="68">
        <f>$K$6+2*$K$10*BG8+$K$13*BG5+$K$16*BG9+$K$17*BG10</f>
        <v>5.0493753476633763E-2</v>
      </c>
      <c r="CV4" s="68">
        <f>$K$6+2*$K$10*BI8+$K$13*BI5+$K$16*BI9+$K$17*BI10</f>
        <v>4.4537315521868015E-2</v>
      </c>
      <c r="CW4" s="68">
        <f>$K$6+2*$K$10*BK8+$K$13*BK5+$K$16*BK9+$K$17*BK10</f>
        <v>3.8175257543554025E-2</v>
      </c>
    </row>
    <row r="5" spans="1:109" ht="15" x14ac:dyDescent="0.15">
      <c r="A5" s="4" t="s">
        <v>55</v>
      </c>
      <c r="B5" s="7" t="s">
        <v>175</v>
      </c>
      <c r="C5" s="33">
        <v>4.3306999999999998E-2</v>
      </c>
      <c r="D5" s="7" t="s">
        <v>176</v>
      </c>
      <c r="E5" s="33">
        <v>3.81313E-2</v>
      </c>
      <c r="F5" s="7" t="s">
        <v>177</v>
      </c>
      <c r="G5" s="33">
        <v>4.8010799999999999E-2</v>
      </c>
      <c r="J5" s="4" t="s">
        <v>55</v>
      </c>
      <c r="K5" s="4">
        <v>-2.5562100000000001E-2</v>
      </c>
      <c r="L5">
        <f>$K$5*Q5</f>
        <v>-6.127296678768971E-2</v>
      </c>
      <c r="O5" s="4" t="s">
        <v>2</v>
      </c>
      <c r="P5" s="7">
        <v>10.99042</v>
      </c>
      <c r="Q5">
        <f t="shared" si="1"/>
        <v>2.3970239842458057</v>
      </c>
      <c r="R5" s="7">
        <v>13.78706</v>
      </c>
      <c r="S5">
        <f t="shared" si="1"/>
        <v>2.6237304711057496</v>
      </c>
      <c r="T5" s="7">
        <v>6.2394420000000004</v>
      </c>
      <c r="U5">
        <f t="shared" si="1"/>
        <v>1.8308907553059315</v>
      </c>
      <c r="V5" s="7">
        <v>2.7335250000000002</v>
      </c>
      <c r="W5">
        <f t="shared" si="1"/>
        <v>1.0055919850948882</v>
      </c>
      <c r="X5" s="7">
        <v>12.25399</v>
      </c>
      <c r="Y5">
        <f t="shared" si="1"/>
        <v>2.5058515982430678</v>
      </c>
      <c r="Z5" s="7">
        <v>14.933450000000001</v>
      </c>
      <c r="AA5">
        <f t="shared" si="1"/>
        <v>2.7036036632223124</v>
      </c>
      <c r="AB5" s="7">
        <v>6.6477680000000001</v>
      </c>
      <c r="AC5">
        <f t="shared" si="1"/>
        <v>1.8942811592306097</v>
      </c>
      <c r="AD5" s="7">
        <v>3.1112109999999999</v>
      </c>
      <c r="AE5">
        <f t="shared" si="1"/>
        <v>1.1350120394664185</v>
      </c>
      <c r="AF5" s="4">
        <v>11.498889999999999</v>
      </c>
      <c r="AG5">
        <f t="shared" ref="AG5" si="16">LN(AF5)</f>
        <v>2.4422505089715512</v>
      </c>
      <c r="AH5" s="4">
        <v>14.056570000000001</v>
      </c>
      <c r="AI5">
        <f t="shared" si="3"/>
        <v>2.6430899021399874</v>
      </c>
      <c r="AJ5" s="4">
        <v>6.5822620000000001</v>
      </c>
      <c r="AK5">
        <f t="shared" si="4"/>
        <v>1.8843784552591631</v>
      </c>
      <c r="AL5" s="4">
        <v>2.9026380000000001</v>
      </c>
      <c r="AM5">
        <f t="shared" si="5"/>
        <v>1.0656199786793097</v>
      </c>
      <c r="AN5" s="4">
        <v>10.78468</v>
      </c>
      <c r="AO5">
        <f t="shared" ref="AO5:AU5" si="17">LN(AN5)</f>
        <v>2.3781266085618031</v>
      </c>
      <c r="AP5" s="4">
        <v>13.43805</v>
      </c>
      <c r="AQ5">
        <f t="shared" si="17"/>
        <v>2.5980902352828208</v>
      </c>
      <c r="AR5" s="4">
        <v>6.2340099999999996</v>
      </c>
      <c r="AS5">
        <f t="shared" si="17"/>
        <v>1.8300197854503715</v>
      </c>
      <c r="AT5" s="4">
        <v>2.2068829999999999</v>
      </c>
      <c r="AU5">
        <f t="shared" si="17"/>
        <v>0.79158111272934406</v>
      </c>
      <c r="AV5" s="4">
        <v>10.53354</v>
      </c>
      <c r="AW5">
        <f t="shared" ref="AW5" si="18">LN(AV5)</f>
        <v>2.3545644519854467</v>
      </c>
      <c r="AX5" s="4">
        <v>13.50916</v>
      </c>
      <c r="AY5">
        <f t="shared" si="8"/>
        <v>2.6033679738732864</v>
      </c>
      <c r="AZ5" s="4">
        <v>6.0561220000000002</v>
      </c>
      <c r="BA5">
        <f t="shared" si="9"/>
        <v>1.8010696612426695</v>
      </c>
      <c r="BB5" s="4">
        <v>2.9724059999999999</v>
      </c>
      <c r="BC5">
        <f t="shared" si="10"/>
        <v>1.0893717258699915</v>
      </c>
      <c r="BD5" s="4">
        <v>9.4827779999999997</v>
      </c>
      <c r="BE5">
        <f t="shared" ref="BE5" si="19">LN(BD5)</f>
        <v>2.2494773113143727</v>
      </c>
      <c r="BF5" s="4">
        <v>12.4939</v>
      </c>
      <c r="BG5">
        <f t="shared" si="12"/>
        <v>2.525240525197503</v>
      </c>
      <c r="BH5" s="4">
        <v>5.5910640000000003</v>
      </c>
      <c r="BI5">
        <f t="shared" si="13"/>
        <v>1.7211696089473343</v>
      </c>
      <c r="BJ5" s="4">
        <v>2.622331</v>
      </c>
      <c r="BK5">
        <f t="shared" si="14"/>
        <v>0.96406361688579445</v>
      </c>
      <c r="BM5">
        <f>$K$6*Y8</f>
        <v>1.8165897713145842</v>
      </c>
      <c r="BO5">
        <f>$K$6*AG8</f>
        <v>1.8501985014781854</v>
      </c>
      <c r="BQ5">
        <f>$K$6*AO8</f>
        <v>1.8576857170915604</v>
      </c>
      <c r="BS5">
        <f>$K$6*AW8</f>
        <v>1.8508413142956346</v>
      </c>
      <c r="BU5">
        <f>$K$6*BE8</f>
        <v>1.8623973705072152</v>
      </c>
      <c r="BV5">
        <v>0.3</v>
      </c>
      <c r="BW5">
        <f t="shared" si="0"/>
        <v>549.84468568673822</v>
      </c>
      <c r="BX5" s="68">
        <f t="shared" si="15"/>
        <v>1.34904E-2</v>
      </c>
      <c r="BY5" s="37" t="s">
        <v>244</v>
      </c>
      <c r="BZ5" s="68">
        <f>$K$7+2*$K$11*Q9+$K$14*Q5+$K$16*Q8+$K$18*Q10</f>
        <v>2.6777873830145141E-2</v>
      </c>
      <c r="CA5" s="68">
        <f>$K$7+2*$K$11*S9+$K$14*S5+$K$16*S8+$K$18*S10</f>
        <v>2.6495935169545144E-2</v>
      </c>
      <c r="CB5" s="68">
        <f>$K$7+2*$K$11*U9+$K$14*U5+$K$16*U8+$K$18*U10</f>
        <v>2.728521608954838E-2</v>
      </c>
      <c r="CC5" s="68">
        <f>$K$7+2*$K$11*W9+$K$14*W5+$K$16*W8+$K$18*W10</f>
        <v>2.7625643880707276E-2</v>
      </c>
      <c r="CD5" s="68">
        <f>$K$7+2*$K$11*Y9+$K$14*Y5+$K$16*Y8+$K$18*Y10</f>
        <v>2.591390189275854E-2</v>
      </c>
      <c r="CE5" s="68">
        <f>$K$7+2*$K$11*AA9+$K$14*AA5+$K$16*AA8+$K$18*AA10</f>
        <v>2.5657410929474794E-2</v>
      </c>
      <c r="CF5" s="68">
        <f>$K$7+2*$K$11*AC9+$K$14*AC5+$K$16*AC8+$K$18*AC10</f>
        <v>2.65418170654983E-2</v>
      </c>
      <c r="CG5" s="68">
        <f>$K$7+2*$K$11*AE9+$K$14*AE5+$K$16*AE8+$K$18*AE10</f>
        <v>2.5653516388155363E-2</v>
      </c>
      <c r="CH5" s="68">
        <f>$K$7+2*$K$11*AG9+$K$14*AG5+$K$16*AG8+$K$18*AG10</f>
        <v>2.6388959263903226E-2</v>
      </c>
      <c r="CI5" s="68">
        <f>$K$7+2*$K$11*AI9+$K$14*AI5+$K$16*AI8+$K$18*AI10</f>
        <v>2.6156108412459505E-2</v>
      </c>
      <c r="CJ5" s="68">
        <f>$K$7+2*$K$11*AK9+$K$14*AK5+$K$16*AK8+$K$18*AK10</f>
        <v>2.6888940689319067E-2</v>
      </c>
      <c r="CK5" s="68">
        <f>$K$7+2*$K$11*AM9+$K$14*AM5+$K$16*AM8+$K$18*AM10</f>
        <v>2.6701528050550431E-2</v>
      </c>
      <c r="CL5" s="68">
        <f>$K$7+2*$K$11*AO9+$K$14*AO5+$K$16*AO8+$K$18*AO10</f>
        <v>2.6905176200260748E-2</v>
      </c>
      <c r="CM5" s="68">
        <f>$K$7+2*$K$11*AQ9+$K$14*AQ5+$K$16*AQ8+$K$18*AQ10</f>
        <v>2.6597661070103057E-2</v>
      </c>
      <c r="CN5" s="68">
        <f>$K$7+2*$K$11*AS9+$K$14*AS5+$K$16*AS8+$K$18*AS10</f>
        <v>2.7395758711718718E-2</v>
      </c>
      <c r="CO5" s="68">
        <f>$K$7+2*$K$11*AU9+$K$14*AU5+$K$16*AU8+$K$18*AU10</f>
        <v>2.8374787485810883E-2</v>
      </c>
      <c r="CP5" s="68">
        <f>$K$7+2*$K$11*AW9+$K$14*AW5+$K$16*AW8+$K$18*AW10</f>
        <v>2.7354681636519159E-2</v>
      </c>
      <c r="CQ5" s="68">
        <f>$K$7+2*$K$11*AY9+$K$14*AY5+$K$16*AY8+$K$18*AY10</f>
        <v>2.7036475701834616E-2</v>
      </c>
      <c r="CR5" s="68">
        <f>$K$7+2*$K$11*BA9+$K$14*BA5+$K$16*BA8+$K$18*BA10</f>
        <v>2.7949303441564627E-2</v>
      </c>
      <c r="CS5" s="68">
        <f>$K$7+2*$K$11*BC9+$K$14*BC5+$K$16*BC8+$K$18*BC10</f>
        <v>2.7809982326311031E-2</v>
      </c>
      <c r="CT5" s="68">
        <f>$K$7+2*$K$11*BE9+$K$14*BE5+$K$16*BE8+$K$18*BE10</f>
        <v>2.7305879658684553E-2</v>
      </c>
      <c r="CU5" s="68">
        <f>$K$7+2*$K$11*BG9+$K$14*BG5+$K$16*BG8+$K$18*BG10</f>
        <v>2.712945262956477E-2</v>
      </c>
      <c r="CV5" s="68">
        <f>$K$7+2*$K$11*BI9+$K$14*BI5+$K$16*BI8+$K$18*BI10</f>
        <v>2.7559263243922966E-2</v>
      </c>
      <c r="CW5" s="68">
        <f>$K$7+2*$K$11*BK9+$K$14*BK5+$K$16*BK8+$K$18*BK10</f>
        <v>2.7905798089246286E-2</v>
      </c>
    </row>
    <row r="6" spans="1:109" ht="15" x14ac:dyDescent="0.15">
      <c r="A6" s="4" t="s">
        <v>51</v>
      </c>
      <c r="B6" s="7" t="s">
        <v>178</v>
      </c>
      <c r="C6" s="33">
        <v>9.6297099999999997E-2</v>
      </c>
      <c r="D6" s="7" t="s">
        <v>179</v>
      </c>
      <c r="E6" s="33">
        <v>8.4370000000000001E-2</v>
      </c>
      <c r="F6" s="7" t="s">
        <v>180</v>
      </c>
      <c r="G6" s="33">
        <v>9.8022899999999996E-2</v>
      </c>
      <c r="J6" s="4" t="s">
        <v>51</v>
      </c>
      <c r="K6" s="4">
        <v>0.36421379999999998</v>
      </c>
      <c r="L6">
        <f>$K$6*Q8</f>
        <v>1.8470269582125185</v>
      </c>
      <c r="O6" s="4" t="s">
        <v>3</v>
      </c>
      <c r="P6" s="7">
        <v>10.873089999999999</v>
      </c>
      <c r="R6" s="7">
        <v>13.662570000000001</v>
      </c>
      <c r="T6" s="7">
        <v>6.134029</v>
      </c>
      <c r="V6" s="7">
        <v>2.638995</v>
      </c>
      <c r="X6" s="7">
        <v>12.12636</v>
      </c>
      <c r="Z6" s="7">
        <v>14.79884</v>
      </c>
      <c r="AB6" s="7">
        <v>6.5399419999999999</v>
      </c>
      <c r="AD6" s="7">
        <v>2.9378579999999999</v>
      </c>
      <c r="AF6" s="4">
        <v>11.374980000000001</v>
      </c>
      <c r="AH6" s="4">
        <v>13.92451</v>
      </c>
      <c r="AJ6" s="4">
        <v>6.4779629999999999</v>
      </c>
      <c r="AL6" s="4">
        <v>2.7644660000000001</v>
      </c>
      <c r="AN6" s="4">
        <v>10.653779999999999</v>
      </c>
      <c r="AP6" s="4">
        <v>13.3057</v>
      </c>
      <c r="AR6" s="4">
        <v>6.1032320000000002</v>
      </c>
      <c r="AT6" s="4">
        <v>2.0981670000000001</v>
      </c>
      <c r="AV6" s="4">
        <v>10.43324</v>
      </c>
      <c r="AX6" s="4">
        <v>13.40741</v>
      </c>
      <c r="AZ6" s="4">
        <v>5.9560529999999998</v>
      </c>
      <c r="BB6" s="4">
        <v>2.8856769999999998</v>
      </c>
      <c r="BD6" s="4">
        <v>9.3839089999999992</v>
      </c>
      <c r="BF6" s="4">
        <v>12.378130000000001</v>
      </c>
      <c r="BH6" s="4">
        <v>5.509099</v>
      </c>
      <c r="BJ6" s="4">
        <v>2.5865309999999999</v>
      </c>
      <c r="BM6">
        <f>$K$7*Y9</f>
        <v>9.7513014170463042E-2</v>
      </c>
      <c r="BO6">
        <f>$K$7*AG9</f>
        <v>0.1014436921982755</v>
      </c>
      <c r="BQ6">
        <f>$K$7*AO9</f>
        <v>0.10454138563717802</v>
      </c>
      <c r="BS6">
        <f>$K$7*AW9</f>
        <v>0.10665323792340538</v>
      </c>
      <c r="BU6">
        <f>$K$7*BE9</f>
        <v>0.1068235611670327</v>
      </c>
      <c r="BV6">
        <v>0.4</v>
      </c>
      <c r="BW6">
        <f t="shared" si="0"/>
        <v>551.98218254800565</v>
      </c>
      <c r="BX6" s="68">
        <f t="shared" si="15"/>
        <v>1.3482899999999999E-2</v>
      </c>
      <c r="BY6" s="37" t="s">
        <v>246</v>
      </c>
      <c r="BZ6" s="68">
        <f>(1+2*($K$13/2-(BZ4/BZ3)*$K$9-(BZ3/BZ4)*$K$10)*((BZ3+BZ4)^(-1)))^(-1)</f>
        <v>1.0003041609423831</v>
      </c>
      <c r="CA6" s="68">
        <f t="shared" ref="CA6:CV6" si="20">(1+2*($K$13/2-(CA4/CA3)*$K$9-(CA3/CA4)*$K$10)*((CA3+CA4)^(-1)))^(-1)</f>
        <v>0.95491145986090442</v>
      </c>
      <c r="CB6" s="68">
        <f t="shared" si="20"/>
        <v>1.28499399625128</v>
      </c>
      <c r="CC6" s="68">
        <f t="shared" si="20"/>
        <v>-0.17653917518322837</v>
      </c>
      <c r="CD6" s="68">
        <f t="shared" si="20"/>
        <v>1.0327947409952569</v>
      </c>
      <c r="CE6" s="68">
        <f t="shared" si="20"/>
        <v>0.99319149690405117</v>
      </c>
      <c r="CF6" s="68">
        <f t="shared" si="20"/>
        <v>1.3527903734752702</v>
      </c>
      <c r="CG6" s="68">
        <f t="shared" si="20"/>
        <v>-0.75235517215093739</v>
      </c>
      <c r="CH6" s="68">
        <f t="shared" si="20"/>
        <v>0.98989292753612879</v>
      </c>
      <c r="CI6" s="68">
        <f t="shared" si="20"/>
        <v>0.95967253932052921</v>
      </c>
      <c r="CJ6" s="68">
        <f t="shared" si="20"/>
        <v>1.194248670136389</v>
      </c>
      <c r="CK6" s="68">
        <f t="shared" si="20"/>
        <v>-0.33012821969645167</v>
      </c>
      <c r="CL6" s="68">
        <f t="shared" si="20"/>
        <v>0.98330762274361971</v>
      </c>
      <c r="CM6" s="68">
        <f t="shared" si="20"/>
        <v>0.94099273440768172</v>
      </c>
      <c r="CN6" s="68">
        <f t="shared" si="20"/>
        <v>1.2304330425937193</v>
      </c>
      <c r="CO6" s="68">
        <f t="shared" si="20"/>
        <v>0.11796365776404097</v>
      </c>
      <c r="CP6" s="68">
        <f t="shared" si="20"/>
        <v>0.99673243704892067</v>
      </c>
      <c r="CQ6" s="68">
        <f t="shared" si="20"/>
        <v>0.93619315910585521</v>
      </c>
      <c r="CR6" s="68">
        <f t="shared" si="20"/>
        <v>1.3240961278212393</v>
      </c>
      <c r="CS6" s="68">
        <f t="shared" si="20"/>
        <v>-0.60206382756899191</v>
      </c>
      <c r="CT6" s="68">
        <f t="shared" si="20"/>
        <v>0.99933569330286665</v>
      </c>
      <c r="CU6" s="68">
        <f t="shared" si="20"/>
        <v>0.92762274163541103</v>
      </c>
      <c r="CV6" s="68">
        <f t="shared" si="20"/>
        <v>1.3690920906463544</v>
      </c>
      <c r="CW6" s="68">
        <f>(1+2*($K$13/2-(CW4/CW3)*$K$9-(CW3/CW4)*$K$10)*((CW3+CW4)^(-1)))^(-1)</f>
        <v>-5.070146714156068E-2</v>
      </c>
    </row>
    <row r="7" spans="1:109" ht="15" x14ac:dyDescent="0.15">
      <c r="A7" s="4" t="s">
        <v>53</v>
      </c>
      <c r="B7" s="7" t="s">
        <v>181</v>
      </c>
      <c r="C7" s="33">
        <v>8.7227999999999993E-3</v>
      </c>
      <c r="D7" s="7" t="s">
        <v>182</v>
      </c>
      <c r="E7" s="33">
        <v>7.7457000000000003E-3</v>
      </c>
      <c r="F7" s="7" t="s">
        <v>183</v>
      </c>
      <c r="G7" s="33">
        <v>9.1520000000000004E-3</v>
      </c>
      <c r="J7" s="4" t="s">
        <v>53</v>
      </c>
      <c r="K7" s="4">
        <v>2.4553499999999999E-2</v>
      </c>
      <c r="L7">
        <f>$K$7*Q9</f>
        <v>0.10339644538484137</v>
      </c>
      <c r="O7" s="4" t="s">
        <v>4</v>
      </c>
      <c r="P7" s="7">
        <v>0.119336</v>
      </c>
      <c r="R7" s="7">
        <v>0.12649160000000001</v>
      </c>
      <c r="T7" s="7">
        <v>0.1074138</v>
      </c>
      <c r="V7" s="7">
        <v>9.6530299999999999E-2</v>
      </c>
      <c r="X7" s="7">
        <v>0.12963440000000001</v>
      </c>
      <c r="Z7" s="7">
        <v>0.1366096</v>
      </c>
      <c r="AB7" s="7">
        <v>0.1098264</v>
      </c>
      <c r="AD7" s="7">
        <v>0.17535329999999999</v>
      </c>
      <c r="AF7" s="4">
        <v>0.12591050000000001</v>
      </c>
      <c r="AH7" s="4">
        <v>0.1340606</v>
      </c>
      <c r="AJ7" s="4">
        <v>0.10629859999999999</v>
      </c>
      <c r="AL7" s="4">
        <v>0.14017199999999999</v>
      </c>
      <c r="AN7" s="4">
        <v>0.13289309999999999</v>
      </c>
      <c r="AP7" s="4">
        <v>0.13435040000000001</v>
      </c>
      <c r="AR7" s="4">
        <v>0.1327786</v>
      </c>
      <c r="AT7" s="4">
        <v>0.11071590000000001</v>
      </c>
      <c r="AV7" s="4">
        <v>0.10229679999999999</v>
      </c>
      <c r="AX7" s="4">
        <v>0.1037472</v>
      </c>
      <c r="AZ7" s="4">
        <v>0.1020692</v>
      </c>
      <c r="BB7" s="4">
        <v>8.8728899999999999E-2</v>
      </c>
      <c r="BD7" s="4">
        <v>0.10086870000000001</v>
      </c>
      <c r="BF7" s="4">
        <v>0.11777600000000001</v>
      </c>
      <c r="BH7" s="4">
        <v>8.3965600000000001E-2</v>
      </c>
      <c r="BJ7" s="4">
        <v>3.7799899999999997E-2</v>
      </c>
      <c r="BM7">
        <f>$K$8*Y10</f>
        <v>-0.18312020358227973</v>
      </c>
      <c r="BO7">
        <f>$K$8*AG10</f>
        <v>-0.1858694203503507</v>
      </c>
      <c r="BQ7">
        <f>$K$8*AO10</f>
        <v>-0.18706381816416298</v>
      </c>
      <c r="BS7">
        <f>$K$8*AW10</f>
        <v>-0.18693835179572729</v>
      </c>
      <c r="BU7">
        <f>$K$8*BE10</f>
        <v>-0.18786358343568349</v>
      </c>
      <c r="BV7">
        <v>0.5</v>
      </c>
      <c r="BW7">
        <f t="shared" si="0"/>
        <v>553.64494304702407</v>
      </c>
      <c r="BX7" s="68">
        <f t="shared" si="15"/>
        <v>1.34754E-2</v>
      </c>
      <c r="BY7" s="37" t="s">
        <v>247</v>
      </c>
      <c r="BZ7" s="68">
        <f>(1+2*($K$14/2-(BZ5/BZ3)*$K$9-(BZ3/BZ5)*$K$11)*((BZ3+BZ5)^(-1)))^(-1)</f>
        <v>1.557985998238083</v>
      </c>
      <c r="CA7" s="68">
        <f t="shared" ref="CA7:CW7" si="21">(1+2*($K$14/2-(CA5/CA3)*$K$9-(CA3/CA5)*$K$11)*((CA3+CA5)^(-1)))^(-1)</f>
        <v>1.4646334868601203</v>
      </c>
      <c r="CB7" s="68">
        <f t="shared" si="21"/>
        <v>2.3367203681815307</v>
      </c>
      <c r="CC7" s="68">
        <f t="shared" si="21"/>
        <v>-0.1750246910922662</v>
      </c>
      <c r="CD7" s="68">
        <f t="shared" si="21"/>
        <v>1.5042131998122765</v>
      </c>
      <c r="CE7" s="68">
        <f t="shared" si="21"/>
        <v>1.4399571841504246</v>
      </c>
      <c r="CF7" s="68">
        <f t="shared" si="21"/>
        <v>2.1367333976545133</v>
      </c>
      <c r="CG7" s="68">
        <f t="shared" si="21"/>
        <v>-0.75971867694470774</v>
      </c>
      <c r="CH7" s="68">
        <f t="shared" si="21"/>
        <v>1.529584029543589</v>
      </c>
      <c r="CI7" s="68">
        <f t="shared" si="21"/>
        <v>1.4527319949357167</v>
      </c>
      <c r="CJ7" s="68">
        <f t="shared" si="21"/>
        <v>2.1935344178092606</v>
      </c>
      <c r="CK7" s="68">
        <f t="shared" si="21"/>
        <v>-0.33422001574981425</v>
      </c>
      <c r="CL7" s="68">
        <f t="shared" si="21"/>
        <v>1.5683573917965474</v>
      </c>
      <c r="CM7" s="68">
        <f t="shared" si="21"/>
        <v>1.472027004350569</v>
      </c>
      <c r="CN7" s="68">
        <f t="shared" si="21"/>
        <v>2.3320104627321956</v>
      </c>
      <c r="CO7" s="68">
        <f t="shared" si="21"/>
        <v>0.11657243202742329</v>
      </c>
      <c r="CP7" s="68">
        <f t="shared" si="21"/>
        <v>1.5887691301148632</v>
      </c>
      <c r="CQ7" s="68">
        <f t="shared" si="21"/>
        <v>1.4782721220034007</v>
      </c>
      <c r="CR7" s="68">
        <f t="shared" si="21"/>
        <v>2.4569860108922463</v>
      </c>
      <c r="CS7" s="68">
        <f t="shared" si="21"/>
        <v>-0.56692900319977069</v>
      </c>
      <c r="CT7" s="68">
        <f t="shared" si="21"/>
        <v>1.6657864621656793</v>
      </c>
      <c r="CU7" s="68">
        <f t="shared" si="21"/>
        <v>1.5087247951448228</v>
      </c>
      <c r="CV7" s="68">
        <f>(1+2*($K$14/2-(CV5/CV3)*$K$9-(CV3/CV5)*$K$11)*((CV3+CV5)^(-1)))^(-1)</f>
        <v>2.8499831892706036</v>
      </c>
      <c r="CW7" s="68">
        <f t="shared" si="21"/>
        <v>-5.0324865598837795E-2</v>
      </c>
    </row>
    <row r="8" spans="1:109" ht="15" x14ac:dyDescent="0.15">
      <c r="A8" s="4" t="s">
        <v>47</v>
      </c>
      <c r="B8" s="7" t="s">
        <v>184</v>
      </c>
      <c r="C8" s="33">
        <v>0.13363040000000001</v>
      </c>
      <c r="D8" s="7" t="s">
        <v>185</v>
      </c>
      <c r="E8" s="33">
        <v>0.1114067</v>
      </c>
      <c r="F8" s="7" t="s">
        <v>186</v>
      </c>
      <c r="G8" s="33">
        <v>0.12659599999999999</v>
      </c>
      <c r="J8" s="4" t="s">
        <v>47</v>
      </c>
      <c r="K8" s="4">
        <v>-3.9995000000000003E-2</v>
      </c>
      <c r="L8">
        <f>$K$8*Q10</f>
        <v>-0.18609844624476932</v>
      </c>
      <c r="O8" s="4" t="s">
        <v>5</v>
      </c>
      <c r="P8" s="7">
        <v>159.3768</v>
      </c>
      <c r="Q8">
        <f>LN(P8)</f>
        <v>5.07127120996656</v>
      </c>
      <c r="R8" s="7">
        <v>158.55260000000001</v>
      </c>
      <c r="S8">
        <f>LN(R8)</f>
        <v>5.0660863994623258</v>
      </c>
      <c r="T8" s="7">
        <v>164.36850000000001</v>
      </c>
      <c r="U8">
        <f>LN(T8)</f>
        <v>5.1021108584239192</v>
      </c>
      <c r="V8" s="7">
        <v>136.00399999999999</v>
      </c>
      <c r="W8">
        <f>LN(V8)</f>
        <v>4.9126842970682407</v>
      </c>
      <c r="X8" s="7">
        <v>146.59909999999999</v>
      </c>
      <c r="Y8">
        <f t="shared" si="1"/>
        <v>4.9877016502795453</v>
      </c>
      <c r="Z8" s="7">
        <v>145.715</v>
      </c>
      <c r="AA8">
        <f t="shared" si="1"/>
        <v>4.9816526591717736</v>
      </c>
      <c r="AB8" s="7">
        <v>149.691</v>
      </c>
      <c r="AC8">
        <f t="shared" si="1"/>
        <v>5.0085731693778079</v>
      </c>
      <c r="AD8" s="7">
        <v>133.05420000000001</v>
      </c>
      <c r="AE8">
        <f t="shared" si="1"/>
        <v>4.890756564005514</v>
      </c>
      <c r="AF8" s="4">
        <v>160.77070000000001</v>
      </c>
      <c r="AG8">
        <f t="shared" ref="AG8" si="22">LN(AF8)</f>
        <v>5.0799791262115424</v>
      </c>
      <c r="AH8" s="4">
        <v>158.95740000000001</v>
      </c>
      <c r="AI8">
        <f t="shared" si="3"/>
        <v>5.0686362417937412</v>
      </c>
      <c r="AJ8" s="4">
        <v>167.9666</v>
      </c>
      <c r="AK8">
        <f t="shared" si="4"/>
        <v>5.1237651501142167</v>
      </c>
      <c r="AL8" s="4">
        <v>127.68859999999999</v>
      </c>
      <c r="AM8">
        <f t="shared" si="5"/>
        <v>4.8495944873229169</v>
      </c>
      <c r="AN8" s="4">
        <v>164.10990000000001</v>
      </c>
      <c r="AO8">
        <f t="shared" ref="AO8:AU8" si="23">LN(AN8)</f>
        <v>5.1005363253439615</v>
      </c>
      <c r="AP8" s="4">
        <v>163.67269999999999</v>
      </c>
      <c r="AQ8">
        <f t="shared" si="23"/>
        <v>5.0978687019907554</v>
      </c>
      <c r="AR8" s="4">
        <v>170.22669999999999</v>
      </c>
      <c r="AS8">
        <f t="shared" si="23"/>
        <v>5.1371310781013628</v>
      </c>
      <c r="AT8" s="4">
        <v>126.21299999999999</v>
      </c>
      <c r="AU8">
        <f t="shared" si="23"/>
        <v>4.8379709558953365</v>
      </c>
      <c r="AV8" s="4">
        <v>161.0547</v>
      </c>
      <c r="AW8">
        <f t="shared" ref="AW8" si="24">LN(AV8)</f>
        <v>5.0817440588347687</v>
      </c>
      <c r="AX8" s="4">
        <v>161.34229999999999</v>
      </c>
      <c r="AY8">
        <f t="shared" ref="AY8:AY9" si="25">LN(AX8)</f>
        <v>5.0835281950164903</v>
      </c>
      <c r="AZ8" s="4">
        <v>163.79089999999999</v>
      </c>
      <c r="BA8">
        <f t="shared" ref="BA8:BA9" si="26">LN(AZ8)</f>
        <v>5.0985906143201465</v>
      </c>
      <c r="BB8" s="4">
        <v>144.30199999999999</v>
      </c>
      <c r="BC8">
        <f t="shared" ref="BC8:BC9" si="27">LN(BB8)</f>
        <v>4.971908325697636</v>
      </c>
      <c r="BD8" s="4">
        <v>166.2467</v>
      </c>
      <c r="BE8">
        <f t="shared" ref="BE8" si="28">LN(BD8)</f>
        <v>5.1134728297148966</v>
      </c>
      <c r="BF8" s="4">
        <v>166.70060000000001</v>
      </c>
      <c r="BG8">
        <f t="shared" ref="BG8:BG9" si="29">LN(BF8)</f>
        <v>5.1161993890304149</v>
      </c>
      <c r="BH8" s="4">
        <v>170.69739999999999</v>
      </c>
      <c r="BI8">
        <f t="shared" ref="BI8:BI9" si="30">LN(BH8)</f>
        <v>5.139892398284279</v>
      </c>
      <c r="BJ8" s="4">
        <v>140.22499999999999</v>
      </c>
      <c r="BK8">
        <f t="shared" ref="BK8:BK9" si="31">LN(BJ8)</f>
        <v>4.9432482753944003</v>
      </c>
      <c r="BM8">
        <f>$K$9*Y11</f>
        <v>9.2090844022186188E-2</v>
      </c>
      <c r="BO8">
        <f>$K$9*AG11</f>
        <v>8.7475448069844308E-2</v>
      </c>
      <c r="BQ8">
        <f>$K$9*AO11</f>
        <v>8.29422290184509E-2</v>
      </c>
      <c r="BS8">
        <f>$K$9*AW11</f>
        <v>8.1306810348194314E-2</v>
      </c>
      <c r="BU8">
        <f>$K$9*BE11</f>
        <v>7.4211121091981802E-2</v>
      </c>
      <c r="BV8">
        <v>0.6</v>
      </c>
      <c r="BW8">
        <f t="shared" si="0"/>
        <v>555.00647326711169</v>
      </c>
      <c r="BX8" s="68">
        <f t="shared" si="15"/>
        <v>1.34679E-2</v>
      </c>
      <c r="BY8" s="37" t="s">
        <v>248</v>
      </c>
      <c r="BZ8" s="68">
        <f>(1+2*($K$16/2-(BZ4/BZ5)*$K$11-(BZ5/BZ4)*$K$10)*((BZ4+BZ5)^(-1)))^(-1)</f>
        <v>0.98647784389121462</v>
      </c>
      <c r="CA8" s="68">
        <f t="shared" ref="CA8:CW8" si="32">(1+2*($K$16/2-(CA4/CA5)*$K$11-(CA5/CA4)*$K$10)*((CA4+CA5)^(-1)))^(-1)</f>
        <v>0.999003290142086</v>
      </c>
      <c r="CB8" s="68">
        <f t="shared" si="32"/>
        <v>0.94347476434782929</v>
      </c>
      <c r="CC8" s="68">
        <f t="shared" si="32"/>
        <v>0.91872782990461499</v>
      </c>
      <c r="CD8" s="68">
        <f t="shared" si="32"/>
        <v>1.0287416551524329</v>
      </c>
      <c r="CE8" s="68">
        <f t="shared" si="32"/>
        <v>1.0384605340286479</v>
      </c>
      <c r="CF8" s="68">
        <f t="shared" si="32"/>
        <v>0.99072364567004589</v>
      </c>
      <c r="CG8" s="68">
        <f t="shared" si="32"/>
        <v>0.99409012631190063</v>
      </c>
      <c r="CH8" s="68">
        <f>(1+2*($K$16/2-(CH4/CH5)*$K$11-(CH5/CH4)*$K$10)*((CH4+CH5)^(-1)))^(-1)</f>
        <v>0.99455724735436069</v>
      </c>
      <c r="CI8" s="68">
        <f t="shared" si="32"/>
        <v>1.0100664009428757</v>
      </c>
      <c r="CJ8" s="68">
        <f t="shared" si="32"/>
        <v>0.93639298997171783</v>
      </c>
      <c r="CK8" s="68">
        <f t="shared" si="32"/>
        <v>0.97001585321278494</v>
      </c>
      <c r="CL8" s="68">
        <f t="shared" si="32"/>
        <v>0.97377028417599565</v>
      </c>
      <c r="CM8" s="68">
        <f t="shared" si="32"/>
        <v>0.9874989011659564</v>
      </c>
      <c r="CN8" s="68">
        <f t="shared" si="32"/>
        <v>0.92787660861903343</v>
      </c>
      <c r="CO8" s="68">
        <f t="shared" si="32"/>
        <v>0.87648407344455981</v>
      </c>
      <c r="CP8" s="68">
        <f t="shared" si="32"/>
        <v>0.97010594247666693</v>
      </c>
      <c r="CQ8" s="68">
        <f t="shared" si="32"/>
        <v>0.97796386948504044</v>
      </c>
      <c r="CR8" s="68">
        <f t="shared" si="32"/>
        <v>0.93722296543467865</v>
      </c>
      <c r="CS8" s="68">
        <f t="shared" si="32"/>
        <v>0.93610814732920378</v>
      </c>
      <c r="CT8" s="68">
        <f t="shared" si="32"/>
        <v>0.95100104845886901</v>
      </c>
      <c r="CU8" s="68">
        <f t="shared" si="32"/>
        <v>0.96146853579008118</v>
      </c>
      <c r="CV8" s="68">
        <f t="shared" si="32"/>
        <v>0.91897236616442513</v>
      </c>
      <c r="CW8" s="68">
        <f t="shared" si="32"/>
        <v>0.86396214529446225</v>
      </c>
    </row>
    <row r="9" spans="1:109" ht="15" x14ac:dyDescent="0.15">
      <c r="A9" s="4" t="s">
        <v>58</v>
      </c>
      <c r="B9" s="7" t="s">
        <v>187</v>
      </c>
      <c r="C9" s="33">
        <v>3.2869000000000002E-3</v>
      </c>
      <c r="D9" s="7" t="s">
        <v>188</v>
      </c>
      <c r="E9" s="33">
        <v>2.7661000000000001E-3</v>
      </c>
      <c r="F9" s="7" t="s">
        <v>189</v>
      </c>
      <c r="G9" s="33">
        <v>3.6614E-3</v>
      </c>
      <c r="J9" s="4" t="s">
        <v>58</v>
      </c>
      <c r="K9" s="4">
        <v>1.46658E-2</v>
      </c>
      <c r="L9">
        <f>$K$9*Q11</f>
        <v>8.4265638761277753E-2</v>
      </c>
      <c r="O9" s="4" t="s">
        <v>6</v>
      </c>
      <c r="P9" s="7">
        <v>67.428479999999993</v>
      </c>
      <c r="Q9">
        <f t="shared" si="1"/>
        <v>4.2110674805971193</v>
      </c>
      <c r="R9" s="7">
        <v>64.610150000000004</v>
      </c>
      <c r="S9">
        <f t="shared" si="1"/>
        <v>4.1683715191894191</v>
      </c>
      <c r="T9" s="7">
        <v>73.199150000000003</v>
      </c>
      <c r="U9">
        <f t="shared" si="1"/>
        <v>4.2931838088779877</v>
      </c>
      <c r="V9" s="7">
        <v>68.687129999999996</v>
      </c>
      <c r="W9">
        <f t="shared" si="1"/>
        <v>4.2295618454341364</v>
      </c>
      <c r="X9" s="7">
        <v>53.061450000000001</v>
      </c>
      <c r="Y9">
        <f t="shared" si="1"/>
        <v>3.9714506758899155</v>
      </c>
      <c r="Z9" s="7">
        <v>50.95955</v>
      </c>
      <c r="AA9">
        <f t="shared" si="1"/>
        <v>3.9310321807696602</v>
      </c>
      <c r="AB9" s="7">
        <v>58.750520000000002</v>
      </c>
      <c r="AC9">
        <f t="shared" si="1"/>
        <v>4.073300004048928</v>
      </c>
      <c r="AD9" s="7">
        <v>43.016750000000002</v>
      </c>
      <c r="AE9">
        <f t="shared" si="1"/>
        <v>3.761589574728267</v>
      </c>
      <c r="AF9" s="4">
        <v>62.273560000000003</v>
      </c>
      <c r="AG9">
        <f t="shared" ref="AG9" si="33">LN(AF9)</f>
        <v>4.1315369376372209</v>
      </c>
      <c r="AH9" s="4">
        <v>59.623489999999997</v>
      </c>
      <c r="AI9">
        <f t="shared" si="3"/>
        <v>4.0880496239402344</v>
      </c>
      <c r="AJ9" s="4">
        <v>69.035759999999996</v>
      </c>
      <c r="AK9">
        <f t="shared" si="4"/>
        <v>4.2346246312160423</v>
      </c>
      <c r="AL9" s="4">
        <v>53.568840000000002</v>
      </c>
      <c r="AM9">
        <f t="shared" si="5"/>
        <v>3.9809675557476489</v>
      </c>
      <c r="AN9" s="4">
        <v>70.64716</v>
      </c>
      <c r="AO9">
        <f t="shared" ref="AO9:AU9" si="34">LN(AN9)</f>
        <v>4.2576979101626256</v>
      </c>
      <c r="AP9" s="4">
        <v>67.281540000000007</v>
      </c>
      <c r="AQ9">
        <f t="shared" si="34"/>
        <v>4.2088859048200939</v>
      </c>
      <c r="AR9" s="4">
        <v>76.715469999999996</v>
      </c>
      <c r="AS9">
        <f t="shared" si="34"/>
        <v>4.3401033829507796</v>
      </c>
      <c r="AT9" s="4">
        <v>79.358760000000004</v>
      </c>
      <c r="AU9">
        <f t="shared" si="34"/>
        <v>4.3739788378545459</v>
      </c>
      <c r="AV9" s="4">
        <v>76.992509999999996</v>
      </c>
      <c r="AW9">
        <f t="shared" ref="AW9" si="35">LN(AV9)</f>
        <v>4.3437081443951122</v>
      </c>
      <c r="AX9" s="4">
        <v>74.156729999999996</v>
      </c>
      <c r="AY9">
        <f t="shared" si="25"/>
        <v>4.3061808264343044</v>
      </c>
      <c r="AZ9" s="4">
        <v>83.736909999999995</v>
      </c>
      <c r="BA9">
        <f t="shared" si="26"/>
        <v>4.4276798599818283</v>
      </c>
      <c r="BB9" s="4">
        <v>71.673810000000003</v>
      </c>
      <c r="BC9">
        <f t="shared" si="27"/>
        <v>4.272125408910993</v>
      </c>
      <c r="BD9" s="4">
        <v>77.528450000000007</v>
      </c>
      <c r="BE9">
        <f t="shared" ref="BE9" si="36">LN(BD9)</f>
        <v>4.35064496576996</v>
      </c>
      <c r="BF9" s="4">
        <v>76.910979999999995</v>
      </c>
      <c r="BG9">
        <f t="shared" si="29"/>
        <v>4.3426486491539498</v>
      </c>
      <c r="BH9" s="4">
        <v>78.825460000000007</v>
      </c>
      <c r="BI9">
        <f t="shared" si="30"/>
        <v>4.3672360411261169</v>
      </c>
      <c r="BJ9" s="4">
        <v>76.460059999999999</v>
      </c>
      <c r="BK9">
        <f t="shared" si="31"/>
        <v>4.3367685129919975</v>
      </c>
      <c r="BM9">
        <f>$K$10*Y12</f>
        <v>-0.31949249000797081</v>
      </c>
      <c r="BO9">
        <f>$K$10*AG12</f>
        <v>-0.33142371025422929</v>
      </c>
      <c r="BQ9">
        <f>$K$10*AO12</f>
        <v>-0.33411148846926536</v>
      </c>
      <c r="BS9">
        <f>$K$10*AW12</f>
        <v>-0.33165404274831428</v>
      </c>
      <c r="BU9">
        <f>$K$10*BE12</f>
        <v>-0.3358084535344496</v>
      </c>
      <c r="BV9">
        <v>0.7</v>
      </c>
      <c r="BW9">
        <f t="shared" si="0"/>
        <v>556.15959806733213</v>
      </c>
      <c r="BX9" s="68">
        <f t="shared" si="15"/>
        <v>1.3460399999999999E-2</v>
      </c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</row>
    <row r="10" spans="1:109" ht="15.75" thickBot="1" x14ac:dyDescent="0.2">
      <c r="A10" s="4" t="s">
        <v>50</v>
      </c>
      <c r="B10" s="7" t="s">
        <v>190</v>
      </c>
      <c r="C10" s="33">
        <v>9.6834999999999994E-3</v>
      </c>
      <c r="D10" s="7" t="s">
        <v>191</v>
      </c>
      <c r="E10" s="33">
        <v>8.6133000000000008E-3</v>
      </c>
      <c r="F10" s="7" t="s">
        <v>192</v>
      </c>
      <c r="G10" s="33">
        <v>9.7205E-3</v>
      </c>
      <c r="J10" s="4" t="s">
        <v>50</v>
      </c>
      <c r="K10" s="4">
        <v>-1.28428E-2</v>
      </c>
      <c r="L10">
        <f>$K$10*Q12</f>
        <v>-0.33028845505257642</v>
      </c>
      <c r="O10" s="4" t="s">
        <v>7</v>
      </c>
      <c r="P10" s="7">
        <v>104.9037</v>
      </c>
      <c r="Q10">
        <f>LN(P10)</f>
        <v>4.653042786467541</v>
      </c>
      <c r="R10" s="7">
        <v>108.6352</v>
      </c>
      <c r="S10">
        <f>LN(R10)</f>
        <v>4.6879954802128028</v>
      </c>
      <c r="T10" s="7">
        <v>99.025099999999995</v>
      </c>
      <c r="U10">
        <f>LN(T10)</f>
        <v>4.5953733533534686</v>
      </c>
      <c r="V10" s="7">
        <v>90.576949999999997</v>
      </c>
      <c r="W10">
        <f>LN(V10)</f>
        <v>4.5061997656689066</v>
      </c>
      <c r="X10" s="7">
        <v>97.375770000000003</v>
      </c>
      <c r="Y10">
        <f>LN(X10)</f>
        <v>4.5785774117334599</v>
      </c>
      <c r="Z10" s="7">
        <v>100.301</v>
      </c>
      <c r="AA10">
        <f>LN(Z10)</f>
        <v>4.60817566500792</v>
      </c>
      <c r="AB10" s="7">
        <v>91.846419999999995</v>
      </c>
      <c r="AC10">
        <f>LN(AB10)</f>
        <v>4.5201178343092572</v>
      </c>
      <c r="AD10" s="7">
        <v>79.51285</v>
      </c>
      <c r="AE10">
        <f>LN(AD10)</f>
        <v>4.3759186438188475</v>
      </c>
      <c r="AF10" s="4">
        <v>104.3047</v>
      </c>
      <c r="AG10">
        <f>LN(AF10)</f>
        <v>4.6473164233116808</v>
      </c>
      <c r="AH10" s="4">
        <v>105.5324</v>
      </c>
      <c r="AI10">
        <f>LN(AH10)</f>
        <v>4.6590180147725428</v>
      </c>
      <c r="AJ10" s="4">
        <v>103.54</v>
      </c>
      <c r="AK10">
        <f>LN(AJ10)</f>
        <v>4.6399580114737553</v>
      </c>
      <c r="AL10" s="4">
        <v>83.334090000000003</v>
      </c>
      <c r="AM10">
        <f>LN(AL10)</f>
        <v>4.4228577091529138</v>
      </c>
      <c r="AN10" s="4">
        <v>107.4666</v>
      </c>
      <c r="AO10">
        <f>LN(AN10)</f>
        <v>4.6771801016167762</v>
      </c>
      <c r="AP10" s="4">
        <v>110.7984</v>
      </c>
      <c r="AQ10">
        <f>LN(AP10)</f>
        <v>4.7077123337757065</v>
      </c>
      <c r="AR10" s="4">
        <v>101.7073</v>
      </c>
      <c r="AS10">
        <f>LN(AR10)</f>
        <v>4.6220990802228181</v>
      </c>
      <c r="AT10" s="4">
        <v>97.025880000000001</v>
      </c>
      <c r="AU10">
        <f>LN(AT10)</f>
        <v>4.5749777470412036</v>
      </c>
      <c r="AV10" s="4">
        <v>107.13</v>
      </c>
      <c r="AW10">
        <f>LN(AV10)</f>
        <v>4.6740430502744665</v>
      </c>
      <c r="AX10" s="4">
        <v>114.03879999999999</v>
      </c>
      <c r="AY10">
        <f>LN(AX10)</f>
        <v>4.7365387413654672</v>
      </c>
      <c r="AZ10" s="4">
        <v>97.765979999999999</v>
      </c>
      <c r="BA10">
        <f>LN(AZ10)</f>
        <v>4.5825766637652299</v>
      </c>
      <c r="BB10" s="4">
        <v>84.35839</v>
      </c>
      <c r="BC10">
        <f>LN(BB10)</f>
        <v>4.4350742705541073</v>
      </c>
      <c r="BD10" s="4">
        <v>109.63720000000001</v>
      </c>
      <c r="BE10">
        <f>LN(BD10)</f>
        <v>4.69717673298371</v>
      </c>
      <c r="BF10" s="4">
        <v>116.0407</v>
      </c>
      <c r="BG10">
        <f>LN(BF10)</f>
        <v>4.7539409916376281</v>
      </c>
      <c r="BH10" s="4">
        <v>100.1742</v>
      </c>
      <c r="BI10">
        <f>LN(BH10)</f>
        <v>4.6069106704658624</v>
      </c>
      <c r="BJ10" s="4">
        <v>100.9354</v>
      </c>
      <c r="BK10">
        <f>LN(BJ10)</f>
        <v>4.6144807082469894</v>
      </c>
      <c r="BM10">
        <f>$K$11*Y13</f>
        <v>3.7074651559194809E-2</v>
      </c>
      <c r="BO10">
        <f>$K$11*AG13</f>
        <v>4.012379580607299E-2</v>
      </c>
      <c r="BQ10">
        <f>$K$11*AO13</f>
        <v>4.2611656806274018E-2</v>
      </c>
      <c r="BS10">
        <f>$K$11*AW13</f>
        <v>4.4350651722924621E-2</v>
      </c>
      <c r="BU10">
        <f>$K$11*BE13</f>
        <v>4.4492419169692723E-2</v>
      </c>
      <c r="BV10">
        <v>0.8</v>
      </c>
      <c r="BW10">
        <f t="shared" si="0"/>
        <v>557.15985763436345</v>
      </c>
      <c r="BX10" s="68">
        <f t="shared" si="15"/>
        <v>1.34529E-2</v>
      </c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62"/>
      <c r="CO10" s="62"/>
      <c r="CP10" s="62"/>
      <c r="CQ10" s="62"/>
      <c r="CR10" s="5"/>
      <c r="CS10" s="5"/>
      <c r="CT10" s="5"/>
      <c r="CU10" s="5"/>
      <c r="CV10" s="5"/>
      <c r="CW10" s="5"/>
    </row>
    <row r="11" spans="1:109" ht="16.5" thickTop="1" thickBot="1" x14ac:dyDescent="0.2">
      <c r="A11" s="4" t="s">
        <v>61</v>
      </c>
      <c r="B11" s="7" t="s">
        <v>193</v>
      </c>
      <c r="C11" s="33">
        <v>3.4650000000000002E-4</v>
      </c>
      <c r="D11" s="7" t="s">
        <v>194</v>
      </c>
      <c r="E11" s="33">
        <v>3.2370000000000001E-4</v>
      </c>
      <c r="F11" s="7" t="s">
        <v>156</v>
      </c>
      <c r="G11" s="33">
        <v>3.812E-4</v>
      </c>
      <c r="J11" s="4" t="s">
        <v>61</v>
      </c>
      <c r="K11" s="4">
        <v>2.3506E-3</v>
      </c>
      <c r="L11">
        <f>$K$11*Q13</f>
        <v>4.1683399770030723E-2</v>
      </c>
      <c r="O11" s="4" t="s">
        <v>58</v>
      </c>
      <c r="P11" s="7"/>
      <c r="Q11">
        <f>Q5^2</f>
        <v>5.7457239810496361</v>
      </c>
      <c r="R11" s="7"/>
      <c r="S11">
        <f>S5^2</f>
        <v>6.883961585008799</v>
      </c>
      <c r="T11" s="7"/>
      <c r="U11">
        <f>U5^2</f>
        <v>3.3521609578647245</v>
      </c>
      <c r="V11" s="7"/>
      <c r="W11">
        <f>W5^2</f>
        <v>1.011215240487078</v>
      </c>
      <c r="X11" s="7"/>
      <c r="Y11">
        <f>Y5^2</f>
        <v>6.2792922324173377</v>
      </c>
      <c r="Z11" s="7"/>
      <c r="AA11">
        <f>AA5^2</f>
        <v>7.3094727677891065</v>
      </c>
      <c r="AB11" s="7"/>
      <c r="AC11">
        <f>AC5^2</f>
        <v>3.5883011102160625</v>
      </c>
      <c r="AD11" s="7"/>
      <c r="AE11">
        <f>AE5^2</f>
        <v>1.2882523297337187</v>
      </c>
      <c r="AF11" s="7"/>
      <c r="AG11">
        <f>AG5^2</f>
        <v>5.9645875485718003</v>
      </c>
      <c r="AH11" s="7"/>
      <c r="AI11">
        <f>AI5^2</f>
        <v>6.9859242307943683</v>
      </c>
      <c r="AJ11" s="7"/>
      <c r="AK11">
        <f>AK5^2</f>
        <v>3.5508821626449101</v>
      </c>
      <c r="AL11" s="7"/>
      <c r="AM11">
        <f>AM5^2</f>
        <v>1.1355459389604925</v>
      </c>
      <c r="AN11" s="7"/>
      <c r="AO11">
        <f>AO5^2</f>
        <v>5.6554861663496636</v>
      </c>
      <c r="AP11" s="7"/>
      <c r="AQ11">
        <f>AQ5^2</f>
        <v>6.7500728706719428</v>
      </c>
      <c r="AR11" s="7"/>
      <c r="AS11">
        <f>AS5^2</f>
        <v>3.3489724151398237</v>
      </c>
      <c r="AT11" s="7"/>
      <c r="AU11">
        <f>AU5^2</f>
        <v>0.62660065802982656</v>
      </c>
      <c r="AV11" s="7"/>
      <c r="AW11">
        <f>AW5^2</f>
        <v>5.5439737585535269</v>
      </c>
      <c r="AX11" s="7"/>
      <c r="AY11">
        <f>AY5^2</f>
        <v>6.777524807389101</v>
      </c>
      <c r="AZ11" s="7"/>
      <c r="BA11">
        <f>BA5^2</f>
        <v>3.2438519246487845</v>
      </c>
      <c r="BB11" s="7"/>
      <c r="BC11">
        <f>BC5^2</f>
        <v>1.1867307571249639</v>
      </c>
      <c r="BD11" s="7"/>
      <c r="BE11">
        <f>BE5^2</f>
        <v>5.0601481741181393</v>
      </c>
      <c r="BF11" s="7"/>
      <c r="BG11">
        <f>BG5^2</f>
        <v>6.3768397100997607</v>
      </c>
      <c r="BH11" s="7"/>
      <c r="BI11">
        <f>BI5^2</f>
        <v>2.9624248227639196</v>
      </c>
      <c r="BJ11" s="7"/>
      <c r="BK11">
        <f>BK5^2</f>
        <v>0.92941865740291985</v>
      </c>
      <c r="BM11">
        <f>$K$12*Y14</f>
        <v>0.72929891040216366</v>
      </c>
      <c r="BO11">
        <f>$K$12*AG14</f>
        <v>0.75136148431637562</v>
      </c>
      <c r="BQ11">
        <f>$K$12*AO14</f>
        <v>0.76104901591501306</v>
      </c>
      <c r="BS11">
        <f>$K$12*AW14</f>
        <v>0.76002846543939573</v>
      </c>
      <c r="BU11">
        <f>$K$12*BE14</f>
        <v>0.76757044481072889</v>
      </c>
      <c r="BV11">
        <v>0.9</v>
      </c>
      <c r="BW11">
        <f t="shared" si="0"/>
        <v>558.04314862804631</v>
      </c>
      <c r="BX11" s="68">
        <f t="shared" si="15"/>
        <v>1.34454E-2</v>
      </c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62"/>
      <c r="CO11" s="101"/>
      <c r="CP11" s="101"/>
      <c r="CQ11" s="101"/>
      <c r="CR11" s="101"/>
      <c r="CS11" s="101"/>
      <c r="CT11" s="101"/>
      <c r="CU11" s="101"/>
      <c r="CV11" s="102"/>
      <c r="CW11" s="5"/>
      <c r="CX11" s="86" t="s">
        <v>274</v>
      </c>
      <c r="CY11" s="89" t="s">
        <v>275</v>
      </c>
      <c r="CZ11" s="89"/>
      <c r="DA11" s="89"/>
      <c r="DB11" s="89" t="s">
        <v>276</v>
      </c>
      <c r="DC11" s="89"/>
      <c r="DD11" s="89"/>
      <c r="DE11" s="106" t="s">
        <v>277</v>
      </c>
    </row>
    <row r="12" spans="1:109" ht="15.75" thickBot="1" x14ac:dyDescent="0.2">
      <c r="A12" s="4" t="s">
        <v>48</v>
      </c>
      <c r="B12" s="7" t="s">
        <v>195</v>
      </c>
      <c r="C12" s="33">
        <v>1.48716E-2</v>
      </c>
      <c r="D12" s="7" t="s">
        <v>196</v>
      </c>
      <c r="E12" s="33">
        <v>1.2322899999999999E-2</v>
      </c>
      <c r="F12" s="7" t="s">
        <v>197</v>
      </c>
      <c r="G12" s="33">
        <v>1.3561E-2</v>
      </c>
      <c r="J12" s="4" t="s">
        <v>48</v>
      </c>
      <c r="K12" s="4">
        <v>3.4789199999999999E-2</v>
      </c>
      <c r="L12">
        <f>$K$12*Q14</f>
        <v>0.75321426089241195</v>
      </c>
      <c r="O12" s="4" t="s">
        <v>50</v>
      </c>
      <c r="Q12">
        <f>Q8^2</f>
        <v>25.717791685035696</v>
      </c>
      <c r="R12" s="7"/>
      <c r="S12">
        <f>S8^2</f>
        <v>25.665231406817153</v>
      </c>
      <c r="T12" s="7"/>
      <c r="U12">
        <f>U8^2</f>
        <v>26.031535211647263</v>
      </c>
      <c r="V12" s="7"/>
      <c r="W12">
        <f>W8^2</f>
        <v>24.134467002660873</v>
      </c>
      <c r="X12" s="7"/>
      <c r="Y12">
        <f>Y8^2</f>
        <v>24.877167752201299</v>
      </c>
      <c r="Z12" s="7"/>
      <c r="AA12">
        <f>AA8^2</f>
        <v>24.816863216633202</v>
      </c>
      <c r="AB12" s="7"/>
      <c r="AC12">
        <f>AC8^2</f>
        <v>25.085805193011261</v>
      </c>
      <c r="AD12" s="7"/>
      <c r="AE12">
        <f>AE8^2</f>
        <v>23.919499768363021</v>
      </c>
      <c r="AF12" s="7"/>
      <c r="AG12">
        <f>AG8^2</f>
        <v>25.806187922744986</v>
      </c>
      <c r="AH12" s="7"/>
      <c r="AI12">
        <f>AI8^2</f>
        <v>25.691073351624979</v>
      </c>
      <c r="AJ12" s="7"/>
      <c r="AK12">
        <f>AK8^2</f>
        <v>26.252969313524961</v>
      </c>
      <c r="AL12" s="7"/>
      <c r="AM12">
        <f>AM8^2</f>
        <v>23.518566691472824</v>
      </c>
      <c r="AN12" s="7"/>
      <c r="AO12">
        <f>AO8^2</f>
        <v>26.015470806153282</v>
      </c>
      <c r="AP12" s="7"/>
      <c r="AQ12">
        <f>AQ8^2</f>
        <v>25.988265302736909</v>
      </c>
      <c r="AR12" s="7"/>
      <c r="AS12">
        <f>AS8^2</f>
        <v>26.39011571359487</v>
      </c>
      <c r="AT12" s="7"/>
      <c r="AU12">
        <f>AU8^2</f>
        <v>23.405962970086836</v>
      </c>
      <c r="AV12" s="7"/>
      <c r="AW12">
        <f>AW8^2</f>
        <v>25.824122679502469</v>
      </c>
      <c r="AX12" s="7"/>
      <c r="AY12">
        <f>AY8^2</f>
        <v>25.842258909527615</v>
      </c>
      <c r="AZ12" s="7"/>
      <c r="BA12">
        <f>BA8^2</f>
        <v>25.995626252433489</v>
      </c>
      <c r="BB12" s="7"/>
      <c r="BC12">
        <f>BC8^2</f>
        <v>24.719872399141469</v>
      </c>
      <c r="BD12" s="7"/>
      <c r="BE12">
        <f>BE8^2</f>
        <v>26.147604380232472</v>
      </c>
      <c r="BF12" s="7"/>
      <c r="BG12">
        <f>BG8^2</f>
        <v>26.17549618831519</v>
      </c>
      <c r="BH12" s="7"/>
      <c r="BI12">
        <f>BI8^2</f>
        <v>26.418493865940519</v>
      </c>
      <c r="BJ12" s="7"/>
      <c r="BK12">
        <f>BK8^2</f>
        <v>24.435703512189711</v>
      </c>
      <c r="BM12">
        <f>$K$13*Y15</f>
        <v>0.18383580666243665</v>
      </c>
      <c r="BO12">
        <f>$K$13*AG15</f>
        <v>0.18248468687633546</v>
      </c>
      <c r="BQ12">
        <f>$K$13*AO15</f>
        <v>0.17841242952660996</v>
      </c>
      <c r="BS12">
        <f>$K$13*AW15</f>
        <v>0.17599391860786329</v>
      </c>
      <c r="BU12">
        <f>$K$13*BE15</f>
        <v>0.16918889733093107</v>
      </c>
      <c r="BV12">
        <v>1</v>
      </c>
      <c r="BW12">
        <f t="shared" si="0"/>
        <v>558.83402380362406</v>
      </c>
      <c r="BX12" s="68">
        <f t="shared" si="15"/>
        <v>1.3437899999999999E-2</v>
      </c>
      <c r="CD12" s="37"/>
      <c r="CE12" s="37"/>
      <c r="CF12" s="37">
        <v>3.8495367400934199E-3</v>
      </c>
      <c r="CG12" s="37"/>
      <c r="CH12" s="37"/>
      <c r="CI12" s="38"/>
      <c r="CJ12" s="38"/>
      <c r="CK12" s="38"/>
      <c r="CL12" s="38"/>
      <c r="CM12" s="38"/>
      <c r="CN12" s="62"/>
      <c r="CO12" s="101"/>
      <c r="CP12" s="63"/>
      <c r="CQ12" s="63"/>
      <c r="CR12" s="63"/>
      <c r="CS12" s="63"/>
      <c r="CT12" s="63"/>
      <c r="CU12" s="63"/>
      <c r="CV12" s="102"/>
      <c r="CW12" s="5"/>
      <c r="CX12" s="87"/>
      <c r="CY12" s="50" t="s">
        <v>250</v>
      </c>
      <c r="CZ12" s="51" t="s">
        <v>251</v>
      </c>
      <c r="DA12" s="51" t="s">
        <v>252</v>
      </c>
      <c r="DB12" s="50" t="s">
        <v>278</v>
      </c>
      <c r="DC12" s="50" t="s">
        <v>279</v>
      </c>
      <c r="DD12" s="50" t="s">
        <v>280</v>
      </c>
      <c r="DE12" s="107"/>
    </row>
    <row r="13" spans="1:109" ht="15" x14ac:dyDescent="0.15">
      <c r="A13" s="4" t="s">
        <v>79</v>
      </c>
      <c r="B13" s="7" t="s">
        <v>198</v>
      </c>
      <c r="C13" s="33">
        <v>7.6096999999999996E-3</v>
      </c>
      <c r="D13" s="7" t="s">
        <v>199</v>
      </c>
      <c r="E13" s="33">
        <v>6.7730000000000004E-3</v>
      </c>
      <c r="F13" s="7" t="s">
        <v>200</v>
      </c>
      <c r="G13" s="33">
        <v>7.8589999999999997E-3</v>
      </c>
      <c r="J13" s="4" t="s">
        <v>79</v>
      </c>
      <c r="K13" s="4">
        <v>1.47087E-2</v>
      </c>
      <c r="L13">
        <f>$K$13*Q15</f>
        <v>0.17879835003817673</v>
      </c>
      <c r="O13" s="4" t="s">
        <v>61</v>
      </c>
      <c r="Q13">
        <f>Q9^2</f>
        <v>17.733089326142569</v>
      </c>
      <c r="R13" s="7"/>
      <c r="S13">
        <f>S9^2</f>
        <v>17.375321121989504</v>
      </c>
      <c r="T13" s="7"/>
      <c r="U13">
        <f>U9^2</f>
        <v>18.431427216812107</v>
      </c>
      <c r="V13" s="7"/>
      <c r="W13">
        <f>W9^2</f>
        <v>17.889193404352216</v>
      </c>
      <c r="X13" s="7"/>
      <c r="Y13">
        <f t="shared" ref="Q13:Y14" si="37">Y9^2</f>
        <v>15.772420471026466</v>
      </c>
      <c r="Z13" s="7"/>
      <c r="AA13">
        <f t="shared" ref="AA13" si="38">AA9^2</f>
        <v>15.45301400624667</v>
      </c>
      <c r="AB13" s="7"/>
      <c r="AC13">
        <f t="shared" ref="AC13" si="39">AC9^2</f>
        <v>16.591772922984998</v>
      </c>
      <c r="AD13" s="7"/>
      <c r="AE13">
        <f t="shared" ref="AE13" si="40">AE9^2</f>
        <v>14.149556128704385</v>
      </c>
      <c r="AF13" s="7"/>
      <c r="AG13">
        <f t="shared" ref="AG13" si="41">AG9^2</f>
        <v>17.069597467060746</v>
      </c>
      <c r="AH13" s="7"/>
      <c r="AI13">
        <f t="shared" ref="AI13" si="42">AI9^2</f>
        <v>16.712149727797893</v>
      </c>
      <c r="AJ13" s="7"/>
      <c r="AK13">
        <f t="shared" ref="AK13" si="43">AK9^2</f>
        <v>17.932045767301602</v>
      </c>
      <c r="AL13" s="7"/>
      <c r="AM13">
        <f t="shared" ref="AM13" si="44">AM9^2</f>
        <v>15.84810267991541</v>
      </c>
      <c r="AN13" s="7"/>
      <c r="AO13">
        <f t="shared" ref="AO13:AQ13" si="45">AO9^2</f>
        <v>18.12799149420319</v>
      </c>
      <c r="AP13" s="7"/>
      <c r="AQ13">
        <f t="shared" si="45"/>
        <v>17.71472055979326</v>
      </c>
      <c r="AR13" s="7"/>
      <c r="AS13">
        <f t="shared" ref="AS13" si="46">AS9^2</f>
        <v>18.836497374700802</v>
      </c>
      <c r="AT13" s="7"/>
      <c r="AU13">
        <f t="shared" ref="AU13" si="47">AU9^2</f>
        <v>19.131690873999403</v>
      </c>
      <c r="AV13" s="7"/>
      <c r="AW13">
        <f t="shared" ref="AW13" si="48">AW9^2</f>
        <v>18.86780044368443</v>
      </c>
      <c r="AX13" s="7"/>
      <c r="AY13">
        <f t="shared" ref="AY13" si="49">AY9^2</f>
        <v>18.543193309950428</v>
      </c>
      <c r="AZ13" s="7"/>
      <c r="BA13">
        <f t="shared" ref="BA13" si="50">BA9^2</f>
        <v>19.604348942488702</v>
      </c>
      <c r="BB13" s="7"/>
      <c r="BC13">
        <f t="shared" ref="BC13" si="51">BC9^2</f>
        <v>18.251055509462919</v>
      </c>
      <c r="BD13" s="7"/>
      <c r="BE13">
        <f t="shared" ref="BE13" si="52">BE9^2</f>
        <v>18.928111618179496</v>
      </c>
      <c r="BF13" s="7"/>
      <c r="BG13">
        <f t="shared" ref="BG13" si="53">BG9^2</f>
        <v>18.858597289998624</v>
      </c>
      <c r="BH13" s="7"/>
      <c r="BI13">
        <f t="shared" ref="BI13" si="54">BI9^2</f>
        <v>19.072750638910918</v>
      </c>
      <c r="BJ13" s="7"/>
      <c r="BK13">
        <f t="shared" ref="BK13" si="55">BK9^2</f>
        <v>18.807561135278821</v>
      </c>
      <c r="BM13">
        <f>$K$14*Y16</f>
        <v>-1.5813515111376868E-3</v>
      </c>
      <c r="BO13">
        <f>$K$14*AG16</f>
        <v>-1.6033404371970255E-3</v>
      </c>
      <c r="BQ13">
        <f>$K$14*AO16</f>
        <v>-1.6089172714596023E-3</v>
      </c>
      <c r="BS13">
        <f>$K$14*AW16</f>
        <v>-1.6251562309895324E-3</v>
      </c>
      <c r="BU13">
        <f>$K$14*BE16</f>
        <v>-1.5551029975592874E-3</v>
      </c>
      <c r="BV13">
        <v>2</v>
      </c>
      <c r="BW13">
        <f t="shared" si="0"/>
        <v>564.0505873339556</v>
      </c>
      <c r="BX13" s="68">
        <f t="shared" si="15"/>
        <v>1.3362899999999999E-2</v>
      </c>
      <c r="CD13" s="37"/>
      <c r="CE13" s="37"/>
      <c r="CF13" s="37"/>
      <c r="CH13" s="41"/>
      <c r="CI13" s="41"/>
      <c r="CJ13" s="41"/>
      <c r="CK13" s="37"/>
      <c r="CL13" s="37"/>
      <c r="CM13" s="37"/>
      <c r="CN13" s="62"/>
      <c r="CO13" s="47"/>
      <c r="CP13" s="48"/>
      <c r="CQ13" s="48"/>
      <c r="CR13" s="48"/>
      <c r="CS13" s="49"/>
      <c r="CT13" s="49"/>
      <c r="CU13" s="49"/>
      <c r="CV13" s="46"/>
      <c r="CW13" s="5"/>
      <c r="CX13" s="52" t="s">
        <v>281</v>
      </c>
      <c r="CY13" s="53">
        <v>5.0700000000000002E-2</v>
      </c>
      <c r="CZ13" s="53">
        <v>5.6500000000000002E-2</v>
      </c>
      <c r="DA13" s="53">
        <v>2.6499999999999999E-2</v>
      </c>
      <c r="DB13" s="54">
        <v>0.95</v>
      </c>
      <c r="DC13" s="54">
        <v>1.46</v>
      </c>
      <c r="DD13" s="54">
        <v>1</v>
      </c>
      <c r="DE13" s="54">
        <v>11597</v>
      </c>
    </row>
    <row r="14" spans="1:109" ht="15" x14ac:dyDescent="0.15">
      <c r="A14" s="4" t="s">
        <v>80</v>
      </c>
      <c r="B14" s="7" t="s">
        <v>201</v>
      </c>
      <c r="C14" s="33">
        <v>8.474E-4</v>
      </c>
      <c r="D14" s="7" t="s">
        <v>174</v>
      </c>
      <c r="E14" s="33">
        <v>7.6610000000000003E-4</v>
      </c>
      <c r="F14" s="7" t="s">
        <v>174</v>
      </c>
      <c r="G14" s="33">
        <v>9.8590000000000006E-4</v>
      </c>
      <c r="J14" s="4" t="s">
        <v>80</v>
      </c>
      <c r="K14" s="4">
        <v>-1.5890000000000001E-4</v>
      </c>
      <c r="L14">
        <f>$K$14*Q16</f>
        <v>-1.6039413273177211E-3</v>
      </c>
      <c r="O14" s="4" t="s">
        <v>48</v>
      </c>
      <c r="Q14">
        <f t="shared" si="37"/>
        <v>21.650807172697618</v>
      </c>
      <c r="R14" s="7"/>
      <c r="S14">
        <f t="shared" ref="S14:U14" si="56">S10^2</f>
        <v>21.977301622495666</v>
      </c>
      <c r="T14" s="7"/>
      <c r="U14">
        <f t="shared" si="56"/>
        <v>21.117456256711105</v>
      </c>
      <c r="V14" s="7"/>
      <c r="W14">
        <f t="shared" ref="W14" si="57">W10^2</f>
        <v>20.305836328114509</v>
      </c>
      <c r="X14" s="7"/>
      <c r="Y14">
        <f t="shared" si="37"/>
        <v>20.963371115235869</v>
      </c>
      <c r="Z14" s="7"/>
      <c r="AA14">
        <f t="shared" ref="AA14" si="58">AA10^2</f>
        <v>21.235282959571187</v>
      </c>
      <c r="AB14" s="7"/>
      <c r="AC14">
        <f t="shared" ref="AC14" si="59">AC10^2</f>
        <v>20.431465236040609</v>
      </c>
      <c r="AD14" s="7"/>
      <c r="AE14">
        <f t="shared" ref="AE14" si="60">AE10^2</f>
        <v>19.14866397732138</v>
      </c>
      <c r="AF14" s="7"/>
      <c r="AG14">
        <f t="shared" ref="AG14" si="61">AG10^2</f>
        <v>21.597549938382475</v>
      </c>
      <c r="AH14" s="7"/>
      <c r="AI14">
        <f t="shared" ref="AI14" si="62">AI10^2</f>
        <v>21.706448861975087</v>
      </c>
      <c r="AJ14" s="7"/>
      <c r="AK14">
        <f t="shared" ref="AK14" si="63">AK10^2</f>
        <v>21.529210348239484</v>
      </c>
      <c r="AL14" s="7"/>
      <c r="AM14">
        <f t="shared" ref="AM14" si="64">AM10^2</f>
        <v>19.561670315413359</v>
      </c>
      <c r="AN14" s="7"/>
      <c r="AO14">
        <f t="shared" ref="AO14:AQ14" si="65">AO10^2</f>
        <v>21.876013702959916</v>
      </c>
      <c r="AP14" s="7"/>
      <c r="AQ14">
        <f t="shared" si="65"/>
        <v>22.16255541758391</v>
      </c>
      <c r="AR14" s="7"/>
      <c r="AS14">
        <f t="shared" ref="AS14" si="66">AS10^2</f>
        <v>21.363799907396622</v>
      </c>
      <c r="AT14" s="7"/>
      <c r="AU14">
        <f t="shared" ref="AU14" si="67">AU10^2</f>
        <v>20.930421385922209</v>
      </c>
      <c r="AV14" s="7"/>
      <c r="AW14">
        <f t="shared" ref="AW14" si="68">AW10^2</f>
        <v>21.84667843581904</v>
      </c>
      <c r="AX14" s="7"/>
      <c r="AY14">
        <f t="shared" ref="AY14" si="69">AY10^2</f>
        <v>22.434799248455963</v>
      </c>
      <c r="AZ14" s="7"/>
      <c r="BA14">
        <f t="shared" ref="BA14" si="70">BA10^2</f>
        <v>21.000008879285666</v>
      </c>
      <c r="BB14" s="7"/>
      <c r="BC14">
        <f t="shared" ref="BC14" si="71">BC10^2</f>
        <v>19.669883785331049</v>
      </c>
      <c r="BD14" s="7"/>
      <c r="BE14">
        <f t="shared" ref="BE14" si="72">BE10^2</f>
        <v>22.063469260883519</v>
      </c>
      <c r="BF14" s="7"/>
      <c r="BG14">
        <f t="shared" ref="BG14" si="73">BG10^2</f>
        <v>22.599954951972556</v>
      </c>
      <c r="BH14" s="7"/>
      <c r="BI14">
        <f t="shared" ref="BI14" si="74">BI10^2</f>
        <v>21.223625925652222</v>
      </c>
      <c r="BJ14" s="7"/>
      <c r="BK14">
        <f t="shared" ref="BK14" si="75">BK10^2</f>
        <v>21.293432206783638</v>
      </c>
      <c r="BM14">
        <f>$K$15*Y17</f>
        <v>-0.18248181102308755</v>
      </c>
      <c r="BO14">
        <f>$K$15*AG17</f>
        <v>-0.18052033286743924</v>
      </c>
      <c r="BQ14">
        <f>$K$15*AO17</f>
        <v>-0.17691014523004484</v>
      </c>
      <c r="BS14">
        <f>$K$15*AW17</f>
        <v>-0.17503986292835769</v>
      </c>
      <c r="BU14">
        <f>$K$15*BE17</f>
        <v>-0.16805529152292234</v>
      </c>
      <c r="BV14">
        <v>3</v>
      </c>
      <c r="BW14">
        <f t="shared" si="0"/>
        <v>567.10697297387139</v>
      </c>
      <c r="BX14" s="68">
        <f t="shared" si="15"/>
        <v>1.32879E-2</v>
      </c>
      <c r="CD14" s="37"/>
      <c r="CE14" s="37"/>
      <c r="CF14" s="37"/>
      <c r="CH14" s="41"/>
      <c r="CI14" s="41"/>
      <c r="CJ14" s="41"/>
      <c r="CK14" s="37"/>
      <c r="CL14" s="37"/>
      <c r="CM14" s="37"/>
      <c r="CN14" s="62"/>
      <c r="CO14" s="47"/>
      <c r="CP14" s="48"/>
      <c r="CQ14" s="48"/>
      <c r="CR14" s="48"/>
      <c r="CS14" s="49"/>
      <c r="CT14" s="49"/>
      <c r="CU14" s="49"/>
      <c r="CV14" s="46"/>
      <c r="CW14" s="5"/>
      <c r="CX14" s="55" t="s">
        <v>282</v>
      </c>
      <c r="CY14" s="56">
        <v>2.9399999999999999E-2</v>
      </c>
      <c r="CZ14" s="56">
        <v>4.7800000000000002E-2</v>
      </c>
      <c r="DA14" s="56">
        <v>2.7300000000000001E-2</v>
      </c>
      <c r="DB14" s="57">
        <v>1.28</v>
      </c>
      <c r="DC14" s="57">
        <v>2.34</v>
      </c>
      <c r="DD14" s="57">
        <v>0.94</v>
      </c>
      <c r="DE14" s="57">
        <v>5497</v>
      </c>
    </row>
    <row r="15" spans="1:109" ht="15" x14ac:dyDescent="0.15">
      <c r="A15" s="4" t="s">
        <v>56</v>
      </c>
      <c r="B15" s="7" t="s">
        <v>202</v>
      </c>
      <c r="C15" s="33">
        <v>7.4498999999999998E-3</v>
      </c>
      <c r="D15" s="7" t="s">
        <v>203</v>
      </c>
      <c r="E15" s="33">
        <v>6.7631000000000002E-3</v>
      </c>
      <c r="F15" s="7" t="s">
        <v>204</v>
      </c>
      <c r="G15" s="33">
        <v>8.4533000000000004E-3</v>
      </c>
      <c r="J15" s="4" t="s">
        <v>56</v>
      </c>
      <c r="K15" s="4">
        <v>-1.5904999999999999E-2</v>
      </c>
      <c r="L15">
        <f>$K$15*Q17</f>
        <v>-0.17739570430206003</v>
      </c>
      <c r="O15" s="4" t="s">
        <v>79</v>
      </c>
      <c r="Q15">
        <f>Q5*Q8</f>
        <v>12.155958720905092</v>
      </c>
      <c r="R15" s="7"/>
      <c r="S15">
        <f>S5*S8</f>
        <v>13.292045255523719</v>
      </c>
      <c r="T15" s="7"/>
      <c r="U15">
        <f>U5*U8</f>
        <v>9.341407603234364</v>
      </c>
      <c r="V15" s="7"/>
      <c r="W15">
        <f>W5*W8</f>
        <v>4.9401559544333375</v>
      </c>
      <c r="X15" s="7"/>
      <c r="Y15">
        <f>Y5*Y8</f>
        <v>12.498440151912586</v>
      </c>
      <c r="Z15" s="7"/>
      <c r="AA15">
        <f>AA5*AA8</f>
        <v>13.468414378237981</v>
      </c>
      <c r="AB15" s="7"/>
      <c r="AC15">
        <f>AC5*AC8</f>
        <v>9.4876457893803234</v>
      </c>
      <c r="AD15" s="7"/>
      <c r="AE15">
        <f>AE5*AE8</f>
        <v>5.5510675822456719</v>
      </c>
      <c r="AF15" s="7"/>
      <c r="AG15">
        <f>AG5*AG8</f>
        <v>12.406581606554996</v>
      </c>
      <c r="AH15" s="7"/>
      <c r="AI15">
        <f>AI5*AI8</f>
        <v>13.396861268305813</v>
      </c>
      <c r="AJ15" s="7"/>
      <c r="AK15">
        <f>AK5*AK8</f>
        <v>9.6551126586829614</v>
      </c>
      <c r="AL15" s="7"/>
      <c r="AM15">
        <f>AM5*AM8</f>
        <v>5.1678247741843446</v>
      </c>
      <c r="AN15" s="7"/>
      <c r="AO15">
        <f>AO5*AO8</f>
        <v>12.129721153236517</v>
      </c>
      <c r="AP15" s="7"/>
      <c r="AQ15">
        <f>AQ5*AQ8</f>
        <v>13.244722895396089</v>
      </c>
      <c r="AR15" s="7"/>
      <c r="AS15">
        <f>AS5*AS8</f>
        <v>9.4010515133774923</v>
      </c>
      <c r="AT15" s="7"/>
      <c r="AU15">
        <f>AU5*AU8</f>
        <v>3.8296464326198789</v>
      </c>
      <c r="AV15" s="7"/>
      <c r="AW15">
        <f>AW5*AW8</f>
        <v>11.965293915020586</v>
      </c>
      <c r="AX15" s="7"/>
      <c r="AY15">
        <f>AY5*AY8</f>
        <v>13.234294497187806</v>
      </c>
      <c r="AZ15" s="7"/>
      <c r="BA15">
        <f>BA5*BA8</f>
        <v>9.1829168705486399</v>
      </c>
      <c r="BB15" s="7"/>
      <c r="BC15">
        <f>BC5*BC8</f>
        <v>5.4162563536326136</v>
      </c>
      <c r="BD15" s="7"/>
      <c r="BE15">
        <f>BE5*BE8</f>
        <v>11.502641112466163</v>
      </c>
      <c r="BF15" s="7"/>
      <c r="BG15">
        <f>BG5*BG8</f>
        <v>12.919634032170309</v>
      </c>
      <c r="BH15" s="7"/>
      <c r="BI15">
        <f>BI5*BI8</f>
        <v>8.8466265891863287</v>
      </c>
      <c r="BJ15" s="7"/>
      <c r="BK15">
        <f>BK5*BK8</f>
        <v>4.7656058115411914</v>
      </c>
      <c r="BM15">
        <f>$K$16*Y18</f>
        <v>-3.842237499154446E-2</v>
      </c>
      <c r="BO15">
        <f>$K$16*AG18</f>
        <v>-4.0710659084175226E-2</v>
      </c>
      <c r="BQ15">
        <f>$K$16*AO18</f>
        <v>-4.2123578172207611E-2</v>
      </c>
      <c r="BS15">
        <f>$K$16*AW18</f>
        <v>-4.2816187244901764E-2</v>
      </c>
      <c r="BU15">
        <f>$K$16*BE18</f>
        <v>-4.3152321287501877E-2</v>
      </c>
      <c r="BV15">
        <v>4.3</v>
      </c>
      <c r="BW15">
        <f t="shared" si="0"/>
        <v>569.81692882176822</v>
      </c>
      <c r="BX15" s="68">
        <f t="shared" si="15"/>
        <v>1.31904E-2</v>
      </c>
      <c r="BY15" s="38"/>
      <c r="BZ15" s="37"/>
      <c r="CA15" s="37"/>
      <c r="CB15" s="37"/>
      <c r="CC15" s="37"/>
      <c r="CD15" s="37"/>
      <c r="CE15" s="37"/>
      <c r="CF15" s="37"/>
      <c r="CH15" s="41"/>
      <c r="CI15" s="41"/>
      <c r="CJ15" s="41"/>
      <c r="CK15" s="37"/>
      <c r="CL15" s="37"/>
      <c r="CM15" s="37"/>
      <c r="CN15" s="62"/>
      <c r="CO15" s="47"/>
      <c r="CP15" s="48"/>
      <c r="CQ15" s="48"/>
      <c r="CR15" s="48"/>
      <c r="CS15" s="49"/>
      <c r="CT15" s="49"/>
      <c r="CU15" s="49"/>
      <c r="CV15" s="46"/>
      <c r="CW15" s="5"/>
      <c r="CX15" s="55" t="s">
        <v>283</v>
      </c>
      <c r="CY15" s="56">
        <v>3.8E-3</v>
      </c>
      <c r="CZ15" s="56">
        <v>4.4600000000000001E-2</v>
      </c>
      <c r="DA15" s="56">
        <v>2.76E-2</v>
      </c>
      <c r="DB15" s="57">
        <v>-0.18</v>
      </c>
      <c r="DC15" s="57">
        <v>-0.18</v>
      </c>
      <c r="DD15" s="57">
        <v>0.92</v>
      </c>
      <c r="DE15" s="57">
        <v>765</v>
      </c>
    </row>
    <row r="16" spans="1:109" ht="15.75" thickBot="1" x14ac:dyDescent="0.2">
      <c r="A16" s="4" t="s">
        <v>81</v>
      </c>
      <c r="B16" s="7" t="s">
        <v>205</v>
      </c>
      <c r="C16" s="33">
        <v>1.3667E-3</v>
      </c>
      <c r="D16" s="7" t="s">
        <v>174</v>
      </c>
      <c r="E16" s="33">
        <v>1.2741E-3</v>
      </c>
      <c r="F16" s="7" t="s">
        <v>206</v>
      </c>
      <c r="G16" s="33">
        <v>1.4404000000000001E-3</v>
      </c>
      <c r="J16" s="4" t="s">
        <v>81</v>
      </c>
      <c r="K16" s="4">
        <v>-1.9396999999999999E-3</v>
      </c>
      <c r="L16">
        <f>$K$16*Q18</f>
        <v>-4.1423195998919186E-2</v>
      </c>
      <c r="O16" s="4" t="s">
        <v>80</v>
      </c>
      <c r="Q16">
        <f>Q5*Q9</f>
        <v>10.094029750268854</v>
      </c>
      <c r="R16" s="7"/>
      <c r="S16">
        <f>S5*S9</f>
        <v>10.936683369786644</v>
      </c>
      <c r="T16" s="7"/>
      <c r="U16">
        <f>U5*U9</f>
        <v>7.860350546503815</v>
      </c>
      <c r="V16" s="7"/>
      <c r="W16">
        <f>W5*W9</f>
        <v>4.253213492231712</v>
      </c>
      <c r="X16" s="7"/>
      <c r="Y16">
        <f>Y5*Y9</f>
        <v>9.9518660235222569</v>
      </c>
      <c r="Z16" s="7"/>
      <c r="AA16">
        <f>AA5*AA9</f>
        <v>10.627953004173648</v>
      </c>
      <c r="AB16" s="7"/>
      <c r="AC16">
        <f>AC5*AC9</f>
        <v>7.7159754535638507</v>
      </c>
      <c r="AD16" s="7"/>
      <c r="AE16">
        <f>AE5*AE9</f>
        <v>4.2694494548479485</v>
      </c>
      <c r="AF16" s="7"/>
      <c r="AG16">
        <f>AG5*AG9</f>
        <v>10.090248188779267</v>
      </c>
      <c r="AH16" s="7"/>
      <c r="AI16">
        <f>AI5*AI9</f>
        <v>10.805082680483606</v>
      </c>
      <c r="AJ16" s="7"/>
      <c r="AK16">
        <f>AK5*AK9</f>
        <v>7.9796354211732892</v>
      </c>
      <c r="AL16" s="7"/>
      <c r="AM16">
        <f>AM5*AM9</f>
        <v>4.2421985618788334</v>
      </c>
      <c r="AN16" s="7"/>
      <c r="AO16">
        <f>AO5*AO9</f>
        <v>10.125344691375721</v>
      </c>
      <c r="AP16" s="7"/>
      <c r="AQ16">
        <f>AQ5*AQ9</f>
        <v>10.935065370732586</v>
      </c>
      <c r="AR16" s="7"/>
      <c r="AS16">
        <f>AS5*AS9</f>
        <v>7.9424750617000175</v>
      </c>
      <c r="AT16" s="7"/>
      <c r="AU16">
        <f>AU5*AU9</f>
        <v>3.4623590355235048</v>
      </c>
      <c r="AV16" s="7"/>
      <c r="AW16">
        <f>AW5*AW9</f>
        <v>10.2275407865924</v>
      </c>
      <c r="AX16" s="7"/>
      <c r="AY16">
        <f>AY5*AY9</f>
        <v>11.210573253246269</v>
      </c>
      <c r="AZ16" s="7"/>
      <c r="BA16">
        <f>BA5*BA9</f>
        <v>7.9745598655084624</v>
      </c>
      <c r="BB16" s="7"/>
      <c r="BC16">
        <f>BC5*BC9</f>
        <v>4.6539326298384118</v>
      </c>
      <c r="BD16" s="7"/>
      <c r="BE16">
        <f>BE5*BE9</f>
        <v>9.7866771400836203</v>
      </c>
      <c r="BF16" s="7"/>
      <c r="BG16">
        <f>BG5*BG9</f>
        <v>10.966232355537747</v>
      </c>
      <c r="BH16" s="7"/>
      <c r="BI16">
        <f>BI5*BI9</f>
        <v>7.5167539490857429</v>
      </c>
      <c r="BJ16" s="7"/>
      <c r="BK16">
        <f>BK5*BK9</f>
        <v>4.1809207382314932</v>
      </c>
      <c r="BM16">
        <f>$K$17*Y19</f>
        <v>-1.0137134187532064</v>
      </c>
      <c r="BO16">
        <f>$K$17*AG19</f>
        <v>-1.0479687632642845</v>
      </c>
      <c r="BQ16">
        <f>$K$17*AO19</f>
        <v>-1.0589710922933859</v>
      </c>
      <c r="BS16">
        <f>$K$17*AW19</f>
        <v>-1.0543618001312125</v>
      </c>
      <c r="BU16">
        <f>$K$17*BE19</f>
        <v>-1.0661959299167998</v>
      </c>
      <c r="BV16">
        <v>5</v>
      </c>
      <c r="BW16">
        <f t="shared" si="0"/>
        <v>570.94945543581332</v>
      </c>
      <c r="BX16" s="68">
        <f t="shared" si="15"/>
        <v>1.3137899999999999E-2</v>
      </c>
      <c r="BY16" s="37"/>
      <c r="BZ16" s="37"/>
      <c r="CA16" s="37"/>
      <c r="CB16" s="37"/>
      <c r="CC16" s="37"/>
      <c r="CD16" s="37"/>
      <c r="CE16" s="37"/>
      <c r="CF16" s="37"/>
      <c r="CH16" s="41"/>
      <c r="CI16" s="41"/>
      <c r="CJ16" s="41"/>
      <c r="CK16" s="37"/>
      <c r="CL16" s="37"/>
      <c r="CM16" s="37"/>
      <c r="CN16" s="62"/>
      <c r="CO16" s="47"/>
      <c r="CP16" s="48"/>
      <c r="CQ16" s="48"/>
      <c r="CR16" s="48"/>
      <c r="CS16" s="49"/>
      <c r="CT16" s="49"/>
      <c r="CU16" s="49"/>
      <c r="CV16" s="46"/>
      <c r="CW16" s="5"/>
      <c r="CX16" s="58" t="s">
        <v>256</v>
      </c>
      <c r="CY16" s="59">
        <v>4.4699999999999997E-2</v>
      </c>
      <c r="CZ16" s="59">
        <v>5.45E-2</v>
      </c>
      <c r="DA16" s="59">
        <v>2.6800000000000001E-2</v>
      </c>
      <c r="DB16" s="60">
        <v>1</v>
      </c>
      <c r="DC16" s="60">
        <v>1.56</v>
      </c>
      <c r="DD16" s="60">
        <v>0.99</v>
      </c>
      <c r="DE16" s="60">
        <v>17859</v>
      </c>
    </row>
    <row r="17" spans="1:109" ht="15.75" thickTop="1" x14ac:dyDescent="0.15">
      <c r="A17" s="4" t="s">
        <v>82</v>
      </c>
      <c r="B17" s="7" t="s">
        <v>207</v>
      </c>
      <c r="C17" s="33">
        <v>1.42104E-2</v>
      </c>
      <c r="D17" s="7" t="s">
        <v>208</v>
      </c>
      <c r="E17" s="33">
        <v>1.23877E-2</v>
      </c>
      <c r="F17" s="7" t="s">
        <v>209</v>
      </c>
      <c r="G17" s="33">
        <v>1.3804800000000001E-2</v>
      </c>
      <c r="J17" s="4" t="s">
        <v>82</v>
      </c>
      <c r="K17" s="4">
        <v>-4.4389900000000003E-2</v>
      </c>
      <c r="L17">
        <f>$K$17*Q19</f>
        <v>-1.047461453222531</v>
      </c>
      <c r="O17" s="4" t="s">
        <v>56</v>
      </c>
      <c r="Q17">
        <f>Q5*Q10</f>
        <v>11.153455158884631</v>
      </c>
      <c r="R17" s="7"/>
      <c r="S17">
        <f>S5*S10</f>
        <v>12.300036589840362</v>
      </c>
      <c r="T17" s="7"/>
      <c r="U17">
        <f>U5*U10</f>
        <v>8.4136265898340827</v>
      </c>
      <c r="V17" s="7"/>
      <c r="W17">
        <f>W5*W10</f>
        <v>4.5313983675931162</v>
      </c>
      <c r="X17" s="7"/>
      <c r="Y17">
        <f>Y5*Y10</f>
        <v>11.4732355248719</v>
      </c>
      <c r="Z17" s="7"/>
      <c r="AA17">
        <f>AA5*AA10</f>
        <v>12.458680608687327</v>
      </c>
      <c r="AB17" s="7"/>
      <c r="AC17">
        <f>AC5*AC10</f>
        <v>8.5623740510342934</v>
      </c>
      <c r="AD17" s="7"/>
      <c r="AE17">
        <f>AE5*AE10</f>
        <v>4.9667203444599544</v>
      </c>
      <c r="AF17" s="7"/>
      <c r="AG17">
        <f>AG5*AG10</f>
        <v>11.349910900184801</v>
      </c>
      <c r="AH17" s="7"/>
      <c r="AI17">
        <f>AI5*AI10</f>
        <v>12.314203468733599</v>
      </c>
      <c r="AJ17" s="7"/>
      <c r="AK17">
        <f>AK5*AK10</f>
        <v>8.7434369101282936</v>
      </c>
      <c r="AL17" s="7"/>
      <c r="AM17">
        <f>AM5*AM10</f>
        <v>4.7130855377291487</v>
      </c>
      <c r="AN17" s="7"/>
      <c r="AO17">
        <f>AO5*AO10</f>
        <v>11.122926452690654</v>
      </c>
      <c r="AP17" s="7"/>
      <c r="AQ17">
        <f>AQ5*AQ10</f>
        <v>12.231061444903164</v>
      </c>
      <c r="AR17" s="7"/>
      <c r="AS17">
        <f>AS5*AS10</f>
        <v>8.4585327671197206</v>
      </c>
      <c r="AT17" s="7"/>
      <c r="AU17">
        <f>AU5*AU10</f>
        <v>3.6214659757148637</v>
      </c>
      <c r="AV17" s="7"/>
      <c r="AW17">
        <f>AW5*AW10</f>
        <v>11.005335613225885</v>
      </c>
      <c r="AX17" s="7"/>
      <c r="AY17">
        <f>AY5*AY10</f>
        <v>12.330953266280943</v>
      </c>
      <c r="AZ17" s="7"/>
      <c r="BA17">
        <f>BA5*BA10</f>
        <v>8.2535397994262052</v>
      </c>
      <c r="BB17" s="7"/>
      <c r="BC17">
        <f>BC5*BC10</f>
        <v>4.8314445124751213</v>
      </c>
      <c r="BD17" s="7"/>
      <c r="BE17">
        <f>BE5*BE10</f>
        <v>10.566192488080626</v>
      </c>
      <c r="BF17" s="7"/>
      <c r="BG17">
        <f>BG5*BG10</f>
        <v>12.004844446480941</v>
      </c>
      <c r="BH17" s="7"/>
      <c r="BI17">
        <f>BI5*BI10</f>
        <v>7.9292746371410301</v>
      </c>
      <c r="BJ17" s="7"/>
      <c r="BK17">
        <f>BK5*BK10</f>
        <v>4.4486529616423152</v>
      </c>
      <c r="BM17">
        <f>$K$18*Y20</f>
        <v>-2.8742807599229685E-2</v>
      </c>
      <c r="BO17">
        <f>$K$18*AG20</f>
        <v>-3.0350324344429139E-2</v>
      </c>
      <c r="BQ17">
        <f>$K$18*AO20</f>
        <v>-3.1478091325651457E-2</v>
      </c>
      <c r="BS17">
        <f>$K$18*AW20</f>
        <v>-3.2092444481479618E-2</v>
      </c>
      <c r="BU17">
        <f>$K$18*BE20</f>
        <v>-3.230278734838072E-2</v>
      </c>
      <c r="BV17">
        <v>6</v>
      </c>
      <c r="BW17">
        <f t="shared" si="0"/>
        <v>572.31490855814707</v>
      </c>
      <c r="BX17" s="68">
        <f t="shared" si="15"/>
        <v>1.3062899999999999E-2</v>
      </c>
      <c r="BY17" s="37"/>
      <c r="BZ17" s="37" t="s">
        <v>260</v>
      </c>
      <c r="CA17" s="37" t="s">
        <v>257</v>
      </c>
      <c r="CB17" s="37" t="s">
        <v>258</v>
      </c>
      <c r="CC17" s="40" t="s">
        <v>259</v>
      </c>
      <c r="CD17" s="37"/>
      <c r="CE17" s="37"/>
      <c r="CF17" s="37"/>
      <c r="CG17" s="37"/>
      <c r="CL17" s="37"/>
      <c r="CM17" s="37"/>
      <c r="CN17" s="62"/>
      <c r="CO17" s="62"/>
      <c r="CP17" s="62"/>
      <c r="CQ17" s="62"/>
      <c r="CR17" s="5"/>
      <c r="CS17" s="5"/>
      <c r="CT17" s="5"/>
      <c r="CU17" s="5"/>
      <c r="CV17" s="5"/>
      <c r="CW17" s="5"/>
    </row>
    <row r="18" spans="1:109" ht="15.75" thickBot="1" x14ac:dyDescent="0.2">
      <c r="A18" s="4" t="s">
        <v>83</v>
      </c>
      <c r="B18" s="7" t="s">
        <v>188</v>
      </c>
      <c r="C18" s="33">
        <v>1.5023E-3</v>
      </c>
      <c r="D18" s="7" t="s">
        <v>205</v>
      </c>
      <c r="E18" s="33">
        <v>1.3389000000000001E-3</v>
      </c>
      <c r="F18" s="7" t="s">
        <v>206</v>
      </c>
      <c r="G18" s="33">
        <v>1.5215999999999999E-3</v>
      </c>
      <c r="J18" s="4" t="s">
        <v>83</v>
      </c>
      <c r="K18" s="4">
        <v>-1.5807E-3</v>
      </c>
      <c r="L18">
        <f>$K$18*Q20</f>
        <v>-3.0972673913009081E-2</v>
      </c>
      <c r="O18" s="4" t="s">
        <v>81</v>
      </c>
      <c r="Q18">
        <f>Q8*Q9</f>
        <v>21.355465277578588</v>
      </c>
      <c r="R18" s="7"/>
      <c r="S18">
        <f>S8*S9</f>
        <v>21.117330261271629</v>
      </c>
      <c r="T18" s="7"/>
      <c r="U18">
        <f>U8*U9</f>
        <v>21.904299728486141</v>
      </c>
      <c r="V18" s="7"/>
      <c r="W18">
        <f>W8*W9</f>
        <v>20.77850206154325</v>
      </c>
      <c r="X18" s="7"/>
      <c r="Y18">
        <f>Y8*Y9</f>
        <v>19.808411090139948</v>
      </c>
      <c r="Z18" s="7"/>
      <c r="AA18">
        <f>AA8*AA9</f>
        <v>19.583036916620994</v>
      </c>
      <c r="AB18" s="7"/>
      <c r="AC18">
        <f>AC8*AC9</f>
        <v>20.401421111105979</v>
      </c>
      <c r="AD18" s="7"/>
      <c r="AE18">
        <f>AE8*AE9</f>
        <v>18.397018903696981</v>
      </c>
      <c r="AF18" s="7"/>
      <c r="AG18">
        <f>AG8*AG9</f>
        <v>20.988121402369039</v>
      </c>
      <c r="AH18" s="7"/>
      <c r="AI18">
        <f>AI8*AI9</f>
        <v>20.720836482154748</v>
      </c>
      <c r="AJ18" s="7"/>
      <c r="AK18">
        <f>AK8*AK9</f>
        <v>21.697222109240023</v>
      </c>
      <c r="AL18" s="7"/>
      <c r="AM18">
        <f>AM8*AM9</f>
        <v>19.306078312565184</v>
      </c>
      <c r="AN18" s="7"/>
      <c r="AO18">
        <f>AO8*AO9</f>
        <v>21.716542853125542</v>
      </c>
      <c r="AP18" s="7"/>
      <c r="AQ18">
        <f>AQ8*AQ9</f>
        <v>21.456347724432398</v>
      </c>
      <c r="AR18" s="7"/>
      <c r="AS18">
        <f>AS8*AS9</f>
        <v>22.29567997072931</v>
      </c>
      <c r="AT18" s="7"/>
      <c r="AU18">
        <f>AU8*AU9</f>
        <v>21.161182579241132</v>
      </c>
      <c r="AV18" s="7"/>
      <c r="AW18">
        <f>AW8*AW9</f>
        <v>22.073613056092057</v>
      </c>
      <c r="AX18" s="7"/>
      <c r="AY18">
        <f>AY8*AY9</f>
        <v>21.890591644018198</v>
      </c>
      <c r="AZ18" s="7"/>
      <c r="BA18">
        <f>BA8*BA9</f>
        <v>22.574926977317691</v>
      </c>
      <c r="BB18" s="7"/>
      <c r="BC18">
        <f>BC8*BC9</f>
        <v>21.240615888988984</v>
      </c>
      <c r="BD18" s="7"/>
      <c r="BE18">
        <f>BE8*BE9</f>
        <v>22.246904824200588</v>
      </c>
      <c r="BF18" s="7"/>
      <c r="BG18">
        <f>BG8*BG9</f>
        <v>22.217856365575194</v>
      </c>
      <c r="BH18" s="7"/>
      <c r="BI18">
        <f>BI8*BI9</f>
        <v>22.447123329297256</v>
      </c>
      <c r="BJ18" s="7"/>
      <c r="BK18">
        <f>BK8*BK9</f>
        <v>21.437723472632431</v>
      </c>
      <c r="BM18">
        <f>$K$30*Y21</f>
        <v>-1.6233430186587038E-2</v>
      </c>
      <c r="BO18">
        <f>$K$30*AG21</f>
        <v>-1.6582510297185993E-2</v>
      </c>
      <c r="BQ18">
        <f>$K$30*AO21</f>
        <v>-1.6831248041258982E-2</v>
      </c>
      <c r="BS18">
        <f>$K$30*AW21</f>
        <v>-1.6909348485380948E-2</v>
      </c>
      <c r="BU18">
        <f>$K$30*BE21</f>
        <v>-1.6356539455036546E-2</v>
      </c>
      <c r="BV18">
        <v>7</v>
      </c>
      <c r="BW18">
        <f t="shared" si="0"/>
        <v>573.46528450232495</v>
      </c>
      <c r="BX18" s="68">
        <f t="shared" si="15"/>
        <v>1.29879E-2</v>
      </c>
      <c r="BY18" s="42" t="s">
        <v>261</v>
      </c>
      <c r="BZ18" s="37">
        <v>4.4662471400906303E-2</v>
      </c>
      <c r="CA18" s="37">
        <v>5.0686735362873089E-2</v>
      </c>
      <c r="CB18" s="37">
        <v>2.9414673169313746E-2</v>
      </c>
      <c r="CC18" s="37">
        <v>3.8495367400934177E-3</v>
      </c>
      <c r="CD18" s="37"/>
      <c r="CE18" s="37"/>
      <c r="CF18" s="37"/>
      <c r="CG18" s="42"/>
      <c r="CH18" s="41"/>
      <c r="CI18" s="41"/>
      <c r="CJ18" s="41"/>
      <c r="CK18" s="41"/>
      <c r="CL18" s="37"/>
      <c r="CM18" s="37"/>
      <c r="CN18" s="62"/>
      <c r="CO18" s="62"/>
      <c r="CP18" s="62"/>
      <c r="CQ18" s="62"/>
      <c r="CR18" s="5"/>
      <c r="CS18" s="5"/>
      <c r="CT18" s="5"/>
      <c r="CU18" s="5"/>
      <c r="CV18" s="5"/>
      <c r="CW18" s="5"/>
    </row>
    <row r="19" spans="1:109" ht="16.5" thickTop="1" thickBot="1" x14ac:dyDescent="0.2">
      <c r="A19" s="4" t="s">
        <v>14</v>
      </c>
      <c r="B19" s="7" t="s">
        <v>210</v>
      </c>
      <c r="C19" s="33">
        <v>1.06195E-2</v>
      </c>
      <c r="D19" s="7" t="s">
        <v>211</v>
      </c>
      <c r="E19" s="33">
        <v>8.4332999999999995E-3</v>
      </c>
      <c r="F19" s="7" t="s">
        <v>212</v>
      </c>
      <c r="G19" s="33">
        <v>9.4710000000000003E-3</v>
      </c>
      <c r="J19" s="4" t="s">
        <v>14</v>
      </c>
      <c r="K19" s="4">
        <v>-3.6581999999999999E-3</v>
      </c>
      <c r="L19">
        <f>$K$30*Q21</f>
        <v>-1.6593716485575147E-2</v>
      </c>
      <c r="O19" s="4" t="s">
        <v>82</v>
      </c>
      <c r="P19" s="7"/>
      <c r="Q19">
        <f>Q8*Q10</f>
        <v>23.59684192175542</v>
      </c>
      <c r="R19" s="7"/>
      <c r="S19">
        <f>S8*S10</f>
        <v>23.749790143046933</v>
      </c>
      <c r="T19" s="7"/>
      <c r="U19">
        <f>U8*U10</f>
        <v>23.44610428465667</v>
      </c>
      <c r="V19" s="7"/>
      <c r="W19">
        <f>W8*W10</f>
        <v>22.137536828254223</v>
      </c>
      <c r="X19" s="7"/>
      <c r="Y19">
        <f>Y8*Y10</f>
        <v>22.836578112435628</v>
      </c>
      <c r="Z19" s="7"/>
      <c r="AA19">
        <f>AA8*AA10</f>
        <v>22.956330555517361</v>
      </c>
      <c r="AB19" s="7"/>
      <c r="AC19">
        <f>AC8*AC10</f>
        <v>22.639340907347471</v>
      </c>
      <c r="AD19" s="7"/>
      <c r="AE19">
        <f>AE8*AE10</f>
        <v>21.401552830811134</v>
      </c>
      <c r="AF19" s="7"/>
      <c r="AG19">
        <f>AG8*AG10</f>
        <v>23.608270423323422</v>
      </c>
      <c r="AH19" s="7"/>
      <c r="AI19">
        <f>AI8*AI10</f>
        <v>23.61486756084604</v>
      </c>
      <c r="AJ19" s="7"/>
      <c r="AK19">
        <f>AK8*AK10</f>
        <v>23.774055157182488</v>
      </c>
      <c r="AL19" s="7"/>
      <c r="AM19">
        <f>AM8*AM10</f>
        <v>21.449066364521634</v>
      </c>
      <c r="AN19" s="7"/>
      <c r="AO19">
        <f>AO8*AO10</f>
        <v>23.856127008472328</v>
      </c>
      <c r="AP19" s="7"/>
      <c r="AQ19">
        <f>AQ8*AQ10</f>
        <v>23.99929936433103</v>
      </c>
      <c r="AR19" s="7"/>
      <c r="AS19">
        <f>AS8*AS10</f>
        <v>23.744328831076363</v>
      </c>
      <c r="AT19" s="7"/>
      <c r="AU19">
        <f>AU8*AU10</f>
        <v>22.133609464052824</v>
      </c>
      <c r="AV19" s="7"/>
      <c r="AW19">
        <f>AW8*AW10</f>
        <v>23.75229050147021</v>
      </c>
      <c r="AX19" s="7"/>
      <c r="AY19">
        <f>AY8*AY10</f>
        <v>24.078328238519273</v>
      </c>
      <c r="AZ19" s="7"/>
      <c r="BA19">
        <f>BA8*BA10</f>
        <v>23.364682367275933</v>
      </c>
      <c r="BB19" s="7"/>
      <c r="BC19">
        <f>BC8*BC10</f>
        <v>22.050782690855335</v>
      </c>
      <c r="BD19" s="7"/>
      <c r="BE19">
        <f>BE8*BE10</f>
        <v>24.018885600481184</v>
      </c>
      <c r="BF19" s="7"/>
      <c r="BG19">
        <f>BG8*BG10</f>
        <v>24.322109996903077</v>
      </c>
      <c r="BH19" s="7"/>
      <c r="BI19">
        <f>BI8*BI10</f>
        <v>23.679025134702218</v>
      </c>
      <c r="BJ19" s="7"/>
      <c r="BK19">
        <f>BK8*BK10</f>
        <v>22.81052380288266</v>
      </c>
      <c r="BM19">
        <f>$K$27*Y22</f>
        <v>-8.9110610694599999E-3</v>
      </c>
      <c r="BO19">
        <f>$K$27*AG22</f>
        <v>-1.2437816943960001E-2</v>
      </c>
      <c r="BQ19">
        <f>$K$27*AO22</f>
        <v>-1.7160610570140001E-2</v>
      </c>
      <c r="BS19">
        <f>$K$27*AW22</f>
        <v>-2.0625713405459999E-2</v>
      </c>
      <c r="BU19">
        <f>$K$27*BE22</f>
        <v>-1.7618454399660002E-2</v>
      </c>
      <c r="BV19">
        <v>8</v>
      </c>
      <c r="BW19">
        <f t="shared" si="0"/>
        <v>574.45789133321591</v>
      </c>
      <c r="BX19" s="68">
        <f t="shared" si="15"/>
        <v>1.29129E-2</v>
      </c>
      <c r="BY19" s="42">
        <v>2011</v>
      </c>
      <c r="BZ19" s="37">
        <v>4.7847806756473529E-2</v>
      </c>
      <c r="CA19" s="37">
        <v>5.3094880710656198E-2</v>
      </c>
      <c r="CB19" s="37">
        <v>3.1130075901183801E-2</v>
      </c>
      <c r="CC19" s="37">
        <v>9.4695875964380116E-3</v>
      </c>
      <c r="CD19" s="37"/>
      <c r="CE19" s="37"/>
      <c r="CF19" s="37"/>
      <c r="CG19" s="42"/>
      <c r="CH19" s="41"/>
      <c r="CI19" s="41"/>
      <c r="CJ19" s="41"/>
      <c r="CK19" s="41"/>
      <c r="CL19" s="37"/>
      <c r="CM19" s="37"/>
      <c r="CN19" s="62"/>
      <c r="CO19" s="64"/>
      <c r="CP19" s="62"/>
      <c r="CQ19" s="62"/>
      <c r="CR19" s="5"/>
      <c r="CS19" s="5"/>
      <c r="CT19" s="5"/>
      <c r="CU19" s="5"/>
      <c r="CV19" s="5"/>
      <c r="CW19" s="5"/>
      <c r="CX19" s="86" t="s">
        <v>284</v>
      </c>
      <c r="CY19" s="89" t="s">
        <v>275</v>
      </c>
      <c r="CZ19" s="89"/>
      <c r="DA19" s="89"/>
      <c r="DB19" s="89" t="s">
        <v>276</v>
      </c>
      <c r="DC19" s="89"/>
      <c r="DD19" s="89"/>
      <c r="DE19" s="106" t="s">
        <v>277</v>
      </c>
    </row>
    <row r="20" spans="1:109" ht="15.75" thickBot="1" x14ac:dyDescent="0.2">
      <c r="A20" s="4" t="s">
        <v>15</v>
      </c>
      <c r="B20" s="7" t="s">
        <v>213</v>
      </c>
      <c r="C20" s="33">
        <v>3.2410000000000002E-4</v>
      </c>
      <c r="D20" s="7" t="s">
        <v>214</v>
      </c>
      <c r="E20" s="33">
        <v>2.7310000000000002E-4</v>
      </c>
      <c r="F20" s="7" t="s">
        <v>324</v>
      </c>
      <c r="G20" s="33">
        <v>3.2200000000000002E-4</v>
      </c>
      <c r="J20" s="4" t="s">
        <v>15</v>
      </c>
      <c r="K20" s="4">
        <v>8.4389999999999997E-4</v>
      </c>
      <c r="L20">
        <f>$K$27*Q22</f>
        <v>-1.5111187005059999E-2</v>
      </c>
      <c r="O20" s="4" t="s">
        <v>83</v>
      </c>
      <c r="P20" s="7"/>
      <c r="Q20">
        <f>Q9*Q10</f>
        <v>19.594277163920466</v>
      </c>
      <c r="R20" s="7"/>
      <c r="S20">
        <f>S9*S10</f>
        <v>19.541306841807771</v>
      </c>
      <c r="T20" s="7"/>
      <c r="U20">
        <f>U9*U10</f>
        <v>19.728782476366455</v>
      </c>
      <c r="V20" s="7"/>
      <c r="W20">
        <f>W9*W10</f>
        <v>19.059250596777453</v>
      </c>
      <c r="X20" s="7"/>
      <c r="Y20">
        <f>Y9*Y10</f>
        <v>18.183594356443148</v>
      </c>
      <c r="Z20" s="7"/>
      <c r="AA20">
        <f>AA9*AA10</f>
        <v>18.114886833785764</v>
      </c>
      <c r="AB20" s="7"/>
      <c r="AC20">
        <f>AC9*AC10</f>
        <v>18.411795992793529</v>
      </c>
      <c r="AD20" s="7"/>
      <c r="AE20">
        <f>AE9*AE10</f>
        <v>16.460409950448035</v>
      </c>
      <c r="AF20" s="7"/>
      <c r="AG20">
        <f>AG9*AG10</f>
        <v>19.200559463800303</v>
      </c>
      <c r="AH20" s="7"/>
      <c r="AI20">
        <f>AI9*AI10</f>
        <v>19.046296843221672</v>
      </c>
      <c r="AJ20" s="7"/>
      <c r="AK20">
        <f>AK9*AK10</f>
        <v>19.648480483194973</v>
      </c>
      <c r="AL20" s="7"/>
      <c r="AM20">
        <f>AM9*AM10</f>
        <v>17.60725304382612</v>
      </c>
      <c r="AN20" s="7"/>
      <c r="AO20">
        <f>AO9*AO10</f>
        <v>19.914019944107963</v>
      </c>
      <c r="AP20" s="7"/>
      <c r="AQ20">
        <f>AQ9*AQ10</f>
        <v>19.814224085576281</v>
      </c>
      <c r="AR20" s="7"/>
      <c r="AS20">
        <f>AS9*AS10</f>
        <v>20.060387854408738</v>
      </c>
      <c r="AT20" s="7"/>
      <c r="AU20">
        <f>AU9*AU10</f>
        <v>20.010855849213691</v>
      </c>
      <c r="AV20" s="7"/>
      <c r="AW20">
        <f>AW9*AW10</f>
        <v>20.302678864730574</v>
      </c>
      <c r="AX20" s="7"/>
      <c r="AY20">
        <f>AY9*AY10</f>
        <v>20.396392311731248</v>
      </c>
      <c r="AZ20" s="7"/>
      <c r="BA20">
        <f>BA9*BA10</f>
        <v>20.290182400976025</v>
      </c>
      <c r="BB20" s="7"/>
      <c r="BC20">
        <f>BC9*BC10</f>
        <v>18.947193481641591</v>
      </c>
      <c r="BD20" s="7"/>
      <c r="BE20">
        <f>BE9*BE10</f>
        <v>20.435748306687366</v>
      </c>
      <c r="BF20" s="7"/>
      <c r="BG20">
        <f>BG9*BG10</f>
        <v>20.644695425492735</v>
      </c>
      <c r="BH20" s="7"/>
      <c r="BI20">
        <f>BI9*BI10</f>
        <v>20.119466318306998</v>
      </c>
      <c r="BJ20" s="7"/>
      <c r="BK20">
        <f>BK9*BK10</f>
        <v>20.011934639334555</v>
      </c>
      <c r="BM20">
        <f>$K$26*Y23</f>
        <v>-1.6467238200600001E-2</v>
      </c>
      <c r="BO20">
        <f>$K$26*AG23</f>
        <v>-1.72038263095E-2</v>
      </c>
      <c r="BQ20">
        <f>$K$26*AO23</f>
        <v>-1.8741240120599998E-2</v>
      </c>
      <c r="BS20">
        <f>$K$26*AW23</f>
        <v>-1.9184556992300001E-2</v>
      </c>
      <c r="BU20">
        <f>$K$26*BE23</f>
        <v>-1.9611751545699999E-2</v>
      </c>
      <c r="BV20">
        <v>9</v>
      </c>
      <c r="BW20">
        <f t="shared" si="0"/>
        <v>575.32976962037435</v>
      </c>
      <c r="BX20" s="68">
        <f t="shared" si="15"/>
        <v>1.2837899999999999E-2</v>
      </c>
      <c r="BY20" s="42">
        <v>2012</v>
      </c>
      <c r="BZ20" s="37">
        <v>4.6220835070494834E-2</v>
      </c>
      <c r="CA20" s="37">
        <v>5.1765733053079452E-2</v>
      </c>
      <c r="CB20" s="37">
        <v>3.0602245535374342E-2</v>
      </c>
      <c r="CC20" s="37">
        <v>6.0473417936312418E-3</v>
      </c>
      <c r="CD20" s="37"/>
      <c r="CE20" s="37"/>
      <c r="CF20" s="37"/>
      <c r="CG20" s="42"/>
      <c r="CH20" s="41"/>
      <c r="CI20" s="41"/>
      <c r="CJ20" s="41"/>
      <c r="CK20" s="41"/>
      <c r="CL20" s="37"/>
      <c r="CM20" s="37"/>
      <c r="CN20" s="62"/>
      <c r="CO20" s="64"/>
      <c r="CP20" s="62"/>
      <c r="CQ20" s="62"/>
      <c r="CR20" s="5"/>
      <c r="CS20" s="5"/>
      <c r="CT20" s="5"/>
      <c r="CU20" s="5"/>
      <c r="CV20" s="5"/>
      <c r="CW20" s="5"/>
      <c r="CX20" s="108"/>
      <c r="CY20" s="61" t="s">
        <v>250</v>
      </c>
      <c r="CZ20" s="61" t="s">
        <v>251</v>
      </c>
      <c r="DA20" s="61" t="s">
        <v>252</v>
      </c>
      <c r="DB20" s="61" t="s">
        <v>278</v>
      </c>
      <c r="DC20" s="61" t="s">
        <v>279</v>
      </c>
      <c r="DD20" s="61" t="s">
        <v>280</v>
      </c>
      <c r="DE20" s="109"/>
    </row>
    <row r="21" spans="1:109" ht="15" x14ac:dyDescent="0.15">
      <c r="A21" s="4" t="s">
        <v>16</v>
      </c>
      <c r="B21" s="7" t="s">
        <v>174</v>
      </c>
      <c r="C21" s="33">
        <v>1.4251000000000001E-3</v>
      </c>
      <c r="D21" s="7" t="s">
        <v>157</v>
      </c>
      <c r="E21" s="33">
        <v>1.1899E-3</v>
      </c>
      <c r="F21" s="7" t="s">
        <v>216</v>
      </c>
      <c r="G21" s="33">
        <v>1.4182000000000001E-3</v>
      </c>
      <c r="J21" s="4" t="s">
        <v>16</v>
      </c>
      <c r="K21" s="4">
        <v>2.8021999999999999E-3</v>
      </c>
      <c r="L21">
        <f>$K$26*Q23</f>
        <v>-1.81483859091E-2</v>
      </c>
      <c r="O21" s="4" t="s">
        <v>8</v>
      </c>
      <c r="P21" s="7">
        <v>80.602019999999996</v>
      </c>
      <c r="Q21">
        <f t="shared" si="1"/>
        <v>4.3895237112332746</v>
      </c>
      <c r="R21" s="7">
        <v>84.253579999999999</v>
      </c>
      <c r="S21">
        <f t="shared" si="1"/>
        <v>4.433831060911289</v>
      </c>
      <c r="T21" s="7">
        <v>77.359480000000005</v>
      </c>
      <c r="U21">
        <f t="shared" si="1"/>
        <v>4.3484631293023854</v>
      </c>
      <c r="V21" s="7">
        <v>48.54589</v>
      </c>
      <c r="W21">
        <f t="shared" si="1"/>
        <v>3.8825095361590471</v>
      </c>
      <c r="X21" s="7">
        <v>73.274850000000001</v>
      </c>
      <c r="Y21">
        <f t="shared" si="1"/>
        <v>4.2942174395119537</v>
      </c>
      <c r="Z21" s="7">
        <v>74.088080000000005</v>
      </c>
      <c r="AA21">
        <f t="shared" si="1"/>
        <v>4.3052546556643829</v>
      </c>
      <c r="AB21" s="7">
        <v>73.825670000000002</v>
      </c>
      <c r="AC21">
        <f t="shared" si="1"/>
        <v>4.301706503105228</v>
      </c>
      <c r="AD21" s="7">
        <v>40.468800000000002</v>
      </c>
      <c r="AE21">
        <f t="shared" si="1"/>
        <v>3.7005313068543839</v>
      </c>
      <c r="AF21" s="4">
        <v>80.363439999999997</v>
      </c>
      <c r="AG21">
        <f t="shared" ref="AG21" si="76">LN(AF21)</f>
        <v>4.386559346397374</v>
      </c>
      <c r="AH21" s="4">
        <v>83.102350000000001</v>
      </c>
      <c r="AI21">
        <f t="shared" si="3"/>
        <v>4.4200729806432628</v>
      </c>
      <c r="AJ21" s="4">
        <v>77.429410000000004</v>
      </c>
      <c r="AK21">
        <f t="shared" si="4"/>
        <v>4.3493666825839883</v>
      </c>
      <c r="AL21" s="4">
        <v>46.546529999999997</v>
      </c>
      <c r="AM21">
        <f t="shared" si="5"/>
        <v>3.8404524574429599</v>
      </c>
      <c r="AN21" s="4">
        <v>85.829070000000002</v>
      </c>
      <c r="AO21">
        <f t="shared" ref="AO21:AU21" si="77">LN(AN21)</f>
        <v>4.4523577602991784</v>
      </c>
      <c r="AP21" s="4">
        <v>89.970410000000001</v>
      </c>
      <c r="AQ21">
        <f t="shared" si="77"/>
        <v>4.4994808384932243</v>
      </c>
      <c r="AR21" s="4">
        <v>80.785539999999997</v>
      </c>
      <c r="AS21">
        <f t="shared" si="77"/>
        <v>4.3917979891156875</v>
      </c>
      <c r="AT21" s="4">
        <v>57.359160000000003</v>
      </c>
      <c r="AU21">
        <f t="shared" si="77"/>
        <v>4.0493325518326708</v>
      </c>
      <c r="AV21" s="4">
        <v>87.620729999999995</v>
      </c>
      <c r="AW21">
        <f t="shared" ref="AW21" si="78">LN(AV21)</f>
        <v>4.4730176137822264</v>
      </c>
      <c r="AX21" s="4">
        <v>94.10624</v>
      </c>
      <c r="AY21">
        <f t="shared" ref="AY21" si="79">LN(AX21)</f>
        <v>4.5444243568263429</v>
      </c>
      <c r="AZ21" s="4">
        <v>82.01558</v>
      </c>
      <c r="BA21">
        <f t="shared" ref="BA21" si="80">LN(AZ21)</f>
        <v>4.4069092292165388</v>
      </c>
      <c r="BB21" s="4">
        <v>50.141889999999997</v>
      </c>
      <c r="BC21">
        <f t="shared" ref="BC21" si="81">LN(BB21)</f>
        <v>3.9148567864752537</v>
      </c>
      <c r="BD21" s="4">
        <v>75.700400000000002</v>
      </c>
      <c r="BE21">
        <f t="shared" ref="BE21" si="82">LN(BD21)</f>
        <v>4.3267834444452946</v>
      </c>
      <c r="BF21" s="4">
        <v>81.150840000000002</v>
      </c>
      <c r="BG21">
        <f t="shared" ref="BG21" si="83">LN(BF21)</f>
        <v>4.3963096451085057</v>
      </c>
      <c r="BH21" s="4">
        <v>72.396450000000002</v>
      </c>
      <c r="BI21">
        <f t="shared" ref="BI21" si="84">LN(BH21)</f>
        <v>4.2821572650403352</v>
      </c>
      <c r="BJ21" s="4">
        <v>44.72748</v>
      </c>
      <c r="BK21">
        <f t="shared" ref="BK21" si="85">LN(BJ21)</f>
        <v>3.8005880778295413</v>
      </c>
      <c r="BV21">
        <v>10</v>
      </c>
      <c r="BW21">
        <f t="shared" si="0"/>
        <v>576.10625541932075</v>
      </c>
      <c r="BX21" s="68">
        <f t="shared" si="15"/>
        <v>1.2762899999999999E-2</v>
      </c>
      <c r="BY21" s="42">
        <v>2013</v>
      </c>
      <c r="BZ21" s="37">
        <v>4.4147319366138429E-2</v>
      </c>
      <c r="CA21" s="37">
        <v>5.008210828321448E-2</v>
      </c>
      <c r="CB21" s="37">
        <v>2.9471699928890829E-2</v>
      </c>
      <c r="CC21" s="37">
        <v>-4.6435423389156461E-3</v>
      </c>
      <c r="CD21" s="37"/>
      <c r="CE21" s="37"/>
      <c r="CF21" s="37"/>
      <c r="CG21" s="42"/>
      <c r="CH21" s="37"/>
      <c r="CI21" s="37"/>
      <c r="CJ21" s="37"/>
      <c r="CK21" s="37"/>
      <c r="CL21" s="37"/>
      <c r="CM21" s="37"/>
      <c r="CN21" s="62"/>
      <c r="CO21" s="62"/>
      <c r="CP21" s="64"/>
      <c r="CQ21" s="64"/>
      <c r="CR21" s="64"/>
      <c r="CS21" s="64"/>
      <c r="CT21" s="64"/>
      <c r="CU21" s="64"/>
      <c r="CV21" s="62"/>
      <c r="CW21" s="5"/>
      <c r="CX21" s="57">
        <v>2011</v>
      </c>
      <c r="CY21" s="56">
        <v>4.7800000000000002E-2</v>
      </c>
      <c r="CZ21" s="56">
        <v>6.2E-2</v>
      </c>
      <c r="DA21" s="56">
        <v>2.5899999999999999E-2</v>
      </c>
      <c r="DB21" s="57">
        <v>1.03</v>
      </c>
      <c r="DC21" s="57">
        <v>1.5</v>
      </c>
      <c r="DD21" s="57">
        <v>1.03</v>
      </c>
      <c r="DE21" s="57">
        <v>3834</v>
      </c>
    </row>
    <row r="22" spans="1:109" ht="15" x14ac:dyDescent="0.15">
      <c r="A22" s="4" t="s">
        <v>17</v>
      </c>
      <c r="B22" s="7" t="s">
        <v>217</v>
      </c>
      <c r="C22" s="33">
        <v>1.0227699999999999E-2</v>
      </c>
      <c r="D22" s="7" t="s">
        <v>218</v>
      </c>
      <c r="E22" s="33">
        <v>7.9450000000000007E-3</v>
      </c>
      <c r="F22" s="7" t="s">
        <v>219</v>
      </c>
      <c r="G22" s="33">
        <v>8.2039999999999995E-3</v>
      </c>
      <c r="J22" s="4" t="s">
        <v>17</v>
      </c>
      <c r="K22" s="4">
        <v>-1.44487E-2</v>
      </c>
      <c r="L22">
        <f>$K$25*Q24</f>
        <v>-8.6559292234999995E-3</v>
      </c>
      <c r="O22" s="4" t="s">
        <v>9</v>
      </c>
      <c r="P22" s="7">
        <v>0.18399689999999999</v>
      </c>
      <c r="Q22" s="7">
        <f>P22</f>
        <v>0.18399689999999999</v>
      </c>
      <c r="R22" s="7">
        <v>0.12606709999999999</v>
      </c>
      <c r="S22" s="7">
        <f>R22</f>
        <v>0.12606709999999999</v>
      </c>
      <c r="T22" s="7">
        <v>0.28924870000000003</v>
      </c>
      <c r="U22" s="7">
        <f>T22</f>
        <v>0.28924870000000003</v>
      </c>
      <c r="V22" s="7">
        <v>0.3058824</v>
      </c>
      <c r="W22" s="7">
        <f>V22</f>
        <v>0.3058824</v>
      </c>
      <c r="X22" s="7">
        <v>0.1085029</v>
      </c>
      <c r="Y22" s="7">
        <f>X22</f>
        <v>0.1085029</v>
      </c>
      <c r="Z22" s="7">
        <v>6.6539899999999999E-2</v>
      </c>
      <c r="AA22" s="7">
        <f>Z22</f>
        <v>6.6539899999999999E-2</v>
      </c>
      <c r="AB22" s="7">
        <v>0.19732140000000001</v>
      </c>
      <c r="AC22" s="7">
        <f>AB22</f>
        <v>0.19732140000000001</v>
      </c>
      <c r="AD22" s="7">
        <v>0.23809520000000001</v>
      </c>
      <c r="AE22" s="7">
        <f>AD22</f>
        <v>0.23809520000000001</v>
      </c>
      <c r="AF22" s="4">
        <v>0.15144540000000001</v>
      </c>
      <c r="AG22" s="7">
        <f>AF22</f>
        <v>0.15144540000000001</v>
      </c>
      <c r="AH22" s="4">
        <v>9.7486699999999996E-2</v>
      </c>
      <c r="AI22" s="7">
        <f>AH22</f>
        <v>9.7486699999999996E-2</v>
      </c>
      <c r="AJ22" s="4">
        <v>0.2542662</v>
      </c>
      <c r="AK22" s="7">
        <f>AJ22</f>
        <v>0.2542662</v>
      </c>
      <c r="AL22" s="4">
        <v>0.34234229999999999</v>
      </c>
      <c r="AM22" s="7">
        <f>AL22</f>
        <v>0.34234229999999999</v>
      </c>
      <c r="AN22" s="4">
        <v>0.2089511</v>
      </c>
      <c r="AO22" s="7">
        <f>AN22</f>
        <v>0.2089511</v>
      </c>
      <c r="AP22" s="4">
        <v>0.14926619999999999</v>
      </c>
      <c r="AQ22" s="7">
        <f>AP22</f>
        <v>0.14926619999999999</v>
      </c>
      <c r="AR22" s="4">
        <v>0.32730559999999997</v>
      </c>
      <c r="AS22" s="7">
        <f>AR22</f>
        <v>0.32730559999999997</v>
      </c>
      <c r="AT22" s="4">
        <v>0.28476820000000003</v>
      </c>
      <c r="AU22" s="7">
        <f>AT22</f>
        <v>0.28476820000000003</v>
      </c>
      <c r="AV22" s="4">
        <v>0.2511429</v>
      </c>
      <c r="AW22" s="7">
        <f>AV22</f>
        <v>0.2511429</v>
      </c>
      <c r="AX22" s="4">
        <v>0.18841240000000001</v>
      </c>
      <c r="AY22" s="7">
        <f>AX22</f>
        <v>0.18841240000000001</v>
      </c>
      <c r="AZ22" s="4">
        <v>0.35622710000000002</v>
      </c>
      <c r="BA22" s="7">
        <f>AZ22</f>
        <v>0.35622710000000002</v>
      </c>
      <c r="BB22" s="4">
        <v>0.35648150000000001</v>
      </c>
      <c r="BC22" s="7">
        <f>BB22</f>
        <v>0.35648150000000001</v>
      </c>
      <c r="BD22" s="4">
        <v>0.21452589999999999</v>
      </c>
      <c r="BE22" s="7">
        <f>BD22</f>
        <v>0.21452589999999999</v>
      </c>
      <c r="BF22" s="4">
        <v>0.14852609999999999</v>
      </c>
      <c r="BG22" s="7">
        <f>BF22</f>
        <v>0.14852609999999999</v>
      </c>
      <c r="BH22" s="4">
        <v>0.31777559999999999</v>
      </c>
      <c r="BI22" s="7">
        <f>BH22</f>
        <v>0.31777559999999999</v>
      </c>
      <c r="BJ22" s="4">
        <v>0.2758621</v>
      </c>
      <c r="BK22" s="7">
        <f>BJ22</f>
        <v>0.2758621</v>
      </c>
      <c r="BV22">
        <v>11</v>
      </c>
      <c r="BW22">
        <f t="shared" si="0"/>
        <v>576.80544839501556</v>
      </c>
      <c r="BX22" s="68">
        <f t="shared" si="15"/>
        <v>1.26879E-2</v>
      </c>
      <c r="BY22" s="42">
        <v>2014</v>
      </c>
      <c r="BZ22" s="37">
        <v>4.321602157927952E-2</v>
      </c>
      <c r="CA22" s="37">
        <v>4.9552038409762592E-2</v>
      </c>
      <c r="CB22" s="37">
        <v>2.8670354477619134E-2</v>
      </c>
      <c r="CC22" s="37">
        <v>8.3025267040780226E-3</v>
      </c>
      <c r="CD22" s="37"/>
      <c r="CE22" s="37"/>
      <c r="CF22" s="37"/>
      <c r="CG22" s="42"/>
      <c r="CH22" s="37"/>
      <c r="CI22" s="37"/>
      <c r="CJ22" s="37"/>
      <c r="CK22" s="37"/>
      <c r="CL22" s="37"/>
      <c r="CM22" s="37"/>
      <c r="CN22" s="62"/>
      <c r="CO22" s="100"/>
      <c r="CP22" s="100"/>
      <c r="CQ22" s="100"/>
      <c r="CR22" s="100"/>
      <c r="CS22" s="100"/>
      <c r="CT22" s="100"/>
      <c r="CU22" s="100"/>
      <c r="CV22" s="100"/>
      <c r="CW22" s="62"/>
      <c r="CX22" s="57">
        <v>2012</v>
      </c>
      <c r="CY22" s="56">
        <v>4.6199999999999998E-2</v>
      </c>
      <c r="CZ22" s="56">
        <v>5.5300000000000002E-2</v>
      </c>
      <c r="DA22" s="56">
        <v>2.64E-2</v>
      </c>
      <c r="DB22" s="57">
        <v>0.99</v>
      </c>
      <c r="DC22" s="57">
        <v>1.53</v>
      </c>
      <c r="DD22" s="57">
        <v>0.99</v>
      </c>
      <c r="DE22" s="57">
        <v>3909</v>
      </c>
    </row>
    <row r="23" spans="1:109" ht="15" x14ac:dyDescent="0.15">
      <c r="A23" s="4" t="s">
        <v>18</v>
      </c>
      <c r="B23" s="7" t="s">
        <v>220</v>
      </c>
      <c r="C23" s="33">
        <v>4.6078999999999998E-3</v>
      </c>
      <c r="D23" s="7" t="s">
        <v>221</v>
      </c>
      <c r="E23" s="33">
        <v>4.0296999999999998E-3</v>
      </c>
      <c r="F23" s="7" t="s">
        <v>222</v>
      </c>
      <c r="G23" s="33">
        <v>4.5101000000000004E-3</v>
      </c>
      <c r="J23" s="4" t="s">
        <v>18</v>
      </c>
      <c r="K23" s="4">
        <v>2.2779000000000001E-2</v>
      </c>
      <c r="L23">
        <f>$K$29*Q25</f>
        <v>8.36972729061E-3</v>
      </c>
      <c r="O23" s="4" t="s">
        <v>10</v>
      </c>
      <c r="P23" s="7">
        <v>3.677559</v>
      </c>
      <c r="Q23" s="7">
        <f t="shared" ref="Q23:AE31" si="86">P23</f>
        <v>3.677559</v>
      </c>
      <c r="R23" s="7">
        <v>2.092905</v>
      </c>
      <c r="S23" s="7">
        <f t="shared" si="86"/>
        <v>2.092905</v>
      </c>
      <c r="T23" s="7">
        <v>5.5308760000000001</v>
      </c>
      <c r="U23" s="7">
        <f t="shared" si="86"/>
        <v>5.5308760000000001</v>
      </c>
      <c r="V23" s="7">
        <v>14.382860000000001</v>
      </c>
      <c r="W23" s="7">
        <f t="shared" si="86"/>
        <v>14.382860000000001</v>
      </c>
      <c r="X23" s="7">
        <v>3.336894</v>
      </c>
      <c r="Y23" s="7">
        <f t="shared" si="86"/>
        <v>3.336894</v>
      </c>
      <c r="Z23" s="7">
        <v>2.1243479999999999</v>
      </c>
      <c r="AA23" s="7">
        <f t="shared" si="86"/>
        <v>2.1243479999999999</v>
      </c>
      <c r="AB23" s="7">
        <v>5.4798920000000004</v>
      </c>
      <c r="AC23" s="7">
        <f t="shared" si="86"/>
        <v>5.4798920000000004</v>
      </c>
      <c r="AD23" s="7">
        <v>12.727819999999999</v>
      </c>
      <c r="AE23" s="7">
        <f t="shared" si="86"/>
        <v>12.727819999999999</v>
      </c>
      <c r="AF23" s="4">
        <v>3.4861550000000001</v>
      </c>
      <c r="AG23" s="7">
        <f t="shared" ref="AG23" si="87">AF23</f>
        <v>3.4861550000000001</v>
      </c>
      <c r="AH23" s="4">
        <v>2.084921</v>
      </c>
      <c r="AI23" s="7">
        <f t="shared" ref="AI23:AI31" si="88">AH23</f>
        <v>2.084921</v>
      </c>
      <c r="AJ23" s="4">
        <v>5.669492</v>
      </c>
      <c r="AK23" s="7">
        <f t="shared" ref="AK23:AK31" si="89">AJ23</f>
        <v>5.669492</v>
      </c>
      <c r="AL23" s="4">
        <v>13.583159999999999</v>
      </c>
      <c r="AM23" s="7">
        <f t="shared" ref="AM23:AM31" si="90">AL23</f>
        <v>13.583159999999999</v>
      </c>
      <c r="AN23" s="4">
        <v>3.7976939999999999</v>
      </c>
      <c r="AO23" s="7">
        <f t="shared" ref="AO23:AU23" si="91">AN23</f>
        <v>3.7976939999999999</v>
      </c>
      <c r="AP23" s="4">
        <v>2.133842</v>
      </c>
      <c r="AQ23" s="7">
        <f t="shared" si="91"/>
        <v>2.133842</v>
      </c>
      <c r="AR23" s="4">
        <v>5.6869490000000003</v>
      </c>
      <c r="AS23" s="7">
        <f t="shared" si="91"/>
        <v>5.6869490000000003</v>
      </c>
      <c r="AT23" s="4">
        <v>16.239889999999999</v>
      </c>
      <c r="AU23" s="7">
        <f t="shared" si="91"/>
        <v>16.239889999999999</v>
      </c>
      <c r="AV23" s="4">
        <v>3.887527</v>
      </c>
      <c r="AW23" s="7">
        <f t="shared" ref="AW23" si="92">AV23</f>
        <v>3.887527</v>
      </c>
      <c r="AX23" s="4">
        <v>2.0601509999999998</v>
      </c>
      <c r="AY23" s="7">
        <f t="shared" ref="AY23:AY31" si="93">AX23</f>
        <v>2.0601509999999998</v>
      </c>
      <c r="AZ23" s="4">
        <v>5.4965700000000002</v>
      </c>
      <c r="BA23" s="7">
        <f t="shared" ref="BA23:BA31" si="94">AZ23</f>
        <v>5.4965700000000002</v>
      </c>
      <c r="BB23" s="4">
        <v>14.2974</v>
      </c>
      <c r="BC23" s="7">
        <f t="shared" ref="BC23:BC31" si="95">BB23</f>
        <v>14.2974</v>
      </c>
      <c r="BD23" s="4">
        <v>3.9740929999999999</v>
      </c>
      <c r="BE23" s="7">
        <f t="shared" ref="BE23" si="96">BD23</f>
        <v>3.9740929999999999</v>
      </c>
      <c r="BF23" s="4">
        <v>2.0432630000000001</v>
      </c>
      <c r="BG23" s="7">
        <f t="shared" ref="BG23:BG31" si="97">BF23</f>
        <v>2.0432630000000001</v>
      </c>
      <c r="BH23" s="4">
        <v>5.2920379999999998</v>
      </c>
      <c r="BI23" s="7">
        <f t="shared" ref="BI23:BI31" si="98">BH23</f>
        <v>5.2920379999999998</v>
      </c>
      <c r="BJ23" s="4">
        <v>14.214560000000001</v>
      </c>
      <c r="BK23" s="7">
        <f t="shared" ref="BK23:BK31" si="99">BJ23</f>
        <v>14.214560000000001</v>
      </c>
      <c r="BV23">
        <v>12.048</v>
      </c>
      <c r="BW23">
        <f t="shared" si="0"/>
        <v>577.46980288158943</v>
      </c>
      <c r="BX23" s="68">
        <f t="shared" si="15"/>
        <v>1.26093E-2</v>
      </c>
      <c r="BY23" s="42">
        <v>2015</v>
      </c>
      <c r="BZ23" s="37">
        <v>4.0231293091809395E-2</v>
      </c>
      <c r="CA23" s="37">
        <v>4.7458408599967694E-2</v>
      </c>
      <c r="CB23" s="37">
        <v>2.655682579974912E-2</v>
      </c>
      <c r="CC23" s="37">
        <v>1.3417561119582061E-3</v>
      </c>
      <c r="CD23" s="37"/>
      <c r="CE23" s="37"/>
      <c r="CF23" s="37"/>
      <c r="CG23" s="42"/>
      <c r="CH23" s="37"/>
      <c r="CI23" s="37"/>
      <c r="CJ23" s="37"/>
      <c r="CK23" s="37"/>
      <c r="CL23" s="37"/>
      <c r="CM23" s="37"/>
      <c r="CN23" s="62"/>
      <c r="CO23" s="100"/>
      <c r="CP23" s="47"/>
      <c r="CQ23" s="47"/>
      <c r="CR23" s="47"/>
      <c r="CS23" s="47"/>
      <c r="CT23" s="47"/>
      <c r="CU23" s="47"/>
      <c r="CV23" s="100"/>
      <c r="CW23" s="62"/>
      <c r="CX23" s="57">
        <v>2013</v>
      </c>
      <c r="CY23" s="56">
        <v>4.41E-2</v>
      </c>
      <c r="CZ23" s="56">
        <v>5.2299999999999999E-2</v>
      </c>
      <c r="DA23" s="56">
        <v>2.69E-2</v>
      </c>
      <c r="DB23" s="57">
        <v>0.98</v>
      </c>
      <c r="DC23" s="57">
        <v>1.57</v>
      </c>
      <c r="DD23" s="57">
        <v>0.97</v>
      </c>
      <c r="DE23" s="57">
        <v>3642</v>
      </c>
    </row>
    <row r="24" spans="1:109" ht="15" x14ac:dyDescent="0.15">
      <c r="A24" s="4" t="s">
        <v>19</v>
      </c>
      <c r="B24" s="7" t="s">
        <v>223</v>
      </c>
      <c r="C24" s="33">
        <v>7.0077000000000004E-3</v>
      </c>
      <c r="D24" s="7" t="s">
        <v>224</v>
      </c>
      <c r="E24" s="33">
        <v>5.6885E-3</v>
      </c>
      <c r="F24" s="7" t="s">
        <v>213</v>
      </c>
      <c r="G24" s="33">
        <v>6.3163000000000004E-3</v>
      </c>
      <c r="J24" s="4" t="s">
        <v>19</v>
      </c>
      <c r="K24" s="4">
        <v>6.8219999999999999E-4</v>
      </c>
      <c r="L24">
        <f>$K$19*Q26</f>
        <v>-2.1010224198600002E-3</v>
      </c>
      <c r="O24" s="4" t="s">
        <v>11</v>
      </c>
      <c r="P24" s="7">
        <v>0.74395610000000001</v>
      </c>
      <c r="Q24" s="7">
        <f>P24</f>
        <v>0.74395610000000001</v>
      </c>
      <c r="R24" s="7">
        <v>0.73873040000000001</v>
      </c>
      <c r="S24" s="7">
        <f>R24</f>
        <v>0.73873040000000001</v>
      </c>
      <c r="T24" s="7">
        <v>0.75504349999999998</v>
      </c>
      <c r="U24" s="7">
        <f>T24</f>
        <v>0.75504349999999998</v>
      </c>
      <c r="V24" s="7">
        <v>0.74350609999999995</v>
      </c>
      <c r="W24" s="7">
        <f>V24</f>
        <v>0.74350609999999995</v>
      </c>
      <c r="X24" s="7">
        <v>0.72716860000000005</v>
      </c>
      <c r="Y24" s="7">
        <f t="shared" si="86"/>
        <v>0.72716860000000005</v>
      </c>
      <c r="Z24" s="7">
        <v>0.72328680000000001</v>
      </c>
      <c r="AA24" s="7">
        <f t="shared" si="86"/>
        <v>0.72328680000000001</v>
      </c>
      <c r="AB24" s="7">
        <v>0.73644659999999995</v>
      </c>
      <c r="AC24" s="7">
        <f t="shared" si="86"/>
        <v>0.73644659999999995</v>
      </c>
      <c r="AD24" s="7">
        <v>0.72499999999999998</v>
      </c>
      <c r="AE24" s="7">
        <f t="shared" si="86"/>
        <v>0.72499999999999998</v>
      </c>
      <c r="AF24" s="4">
        <v>0.7767058</v>
      </c>
      <c r="AG24" s="7">
        <f t="shared" ref="AG24" si="100">AF24</f>
        <v>0.7767058</v>
      </c>
      <c r="AH24" s="4">
        <v>0.76047160000000003</v>
      </c>
      <c r="AI24" s="7">
        <f t="shared" si="88"/>
        <v>0.76047160000000003</v>
      </c>
      <c r="AJ24" s="4">
        <v>0.80709240000000004</v>
      </c>
      <c r="AK24" s="7">
        <f t="shared" si="89"/>
        <v>0.80709240000000004</v>
      </c>
      <c r="AL24" s="4">
        <v>0.83992920000000004</v>
      </c>
      <c r="AM24" s="7">
        <f t="shared" si="90"/>
        <v>0.83992920000000004</v>
      </c>
      <c r="AN24" s="4">
        <v>0.73412630000000001</v>
      </c>
      <c r="AO24" s="7">
        <f t="shared" ref="AO24:AU24" si="101">AN24</f>
        <v>0.73412630000000001</v>
      </c>
      <c r="AP24" s="4">
        <v>0.72957550000000004</v>
      </c>
      <c r="AQ24" s="7">
        <f t="shared" si="101"/>
        <v>0.72957550000000004</v>
      </c>
      <c r="AR24" s="4">
        <v>0.74171010000000004</v>
      </c>
      <c r="AS24" s="7">
        <f t="shared" si="101"/>
        <v>0.74171010000000004</v>
      </c>
      <c r="AT24" s="4">
        <v>0.75045729999999999</v>
      </c>
      <c r="AU24" s="7">
        <f t="shared" si="101"/>
        <v>0.75045729999999999</v>
      </c>
      <c r="AV24" s="4">
        <v>0.73412730000000004</v>
      </c>
      <c r="AW24" s="7">
        <f t="shared" ref="AW24" si="102">AV24</f>
        <v>0.73412730000000004</v>
      </c>
      <c r="AX24" s="4">
        <v>0.73525189999999996</v>
      </c>
      <c r="AY24" s="7">
        <f t="shared" si="93"/>
        <v>0.73525189999999996</v>
      </c>
      <c r="AZ24" s="4">
        <v>0.73447110000000004</v>
      </c>
      <c r="BA24" s="7">
        <f t="shared" si="94"/>
        <v>0.73447110000000004</v>
      </c>
      <c r="BB24" s="4">
        <v>0.72097659999999997</v>
      </c>
      <c r="BC24" s="7">
        <f t="shared" si="95"/>
        <v>0.72097659999999997</v>
      </c>
      <c r="BD24" s="4">
        <v>0.74615730000000002</v>
      </c>
      <c r="BE24" s="7">
        <f t="shared" ref="BE24" si="103">BD24</f>
        <v>0.74615730000000002</v>
      </c>
      <c r="BF24" s="4">
        <v>0.74609060000000005</v>
      </c>
      <c r="BG24" s="7">
        <f t="shared" si="97"/>
        <v>0.74609060000000005</v>
      </c>
      <c r="BH24" s="4">
        <v>0.75210319999999997</v>
      </c>
      <c r="BI24" s="7">
        <f t="shared" si="98"/>
        <v>0.75210319999999997</v>
      </c>
      <c r="BJ24" s="4">
        <v>0.71724140000000003</v>
      </c>
      <c r="BK24" s="7">
        <f t="shared" si="99"/>
        <v>0.71724140000000003</v>
      </c>
      <c r="BV24">
        <v>13</v>
      </c>
      <c r="BW24">
        <f t="shared" si="0"/>
        <v>578.02228134350617</v>
      </c>
      <c r="BX24" s="68">
        <f t="shared" si="15"/>
        <v>1.2537899999999999E-2</v>
      </c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62"/>
      <c r="CO24" s="44"/>
      <c r="CP24" s="48"/>
      <c r="CQ24" s="48"/>
      <c r="CR24" s="48"/>
      <c r="CS24" s="49"/>
      <c r="CT24" s="49"/>
      <c r="CU24" s="49"/>
      <c r="CV24" s="46"/>
      <c r="CW24" s="62"/>
      <c r="CX24" s="57">
        <v>2014</v>
      </c>
      <c r="CY24" s="56">
        <v>4.3200000000000002E-2</v>
      </c>
      <c r="CZ24" s="56">
        <v>5.2400000000000002E-2</v>
      </c>
      <c r="DA24" s="56">
        <v>2.7400000000000001E-2</v>
      </c>
      <c r="DB24" s="57">
        <v>1</v>
      </c>
      <c r="DC24" s="57">
        <v>1.59</v>
      </c>
      <c r="DD24" s="57">
        <v>0.97</v>
      </c>
      <c r="DE24" s="57">
        <v>3500</v>
      </c>
    </row>
    <row r="25" spans="1:109" ht="15" x14ac:dyDescent="0.15">
      <c r="A25" s="4" t="s">
        <v>11</v>
      </c>
      <c r="B25" s="7" t="s">
        <v>225</v>
      </c>
      <c r="C25" s="33">
        <v>6.4383000000000001E-3</v>
      </c>
      <c r="D25" s="7" t="s">
        <v>226</v>
      </c>
      <c r="E25" s="33">
        <v>5.1656999999999996E-3</v>
      </c>
      <c r="F25" s="7" t="s">
        <v>227</v>
      </c>
      <c r="G25" s="33">
        <v>5.3680000000000004E-3</v>
      </c>
      <c r="J25" s="4" t="s">
        <v>11</v>
      </c>
      <c r="K25" s="4">
        <v>-1.1635E-2</v>
      </c>
      <c r="L25">
        <f>$K$20*Q27</f>
        <v>4.4254512632999995E-2</v>
      </c>
      <c r="O25" s="4" t="s">
        <v>12</v>
      </c>
      <c r="P25" s="7">
        <v>0.55694589999999999</v>
      </c>
      <c r="Q25" s="7">
        <f t="shared" si="86"/>
        <v>0.55694589999999999</v>
      </c>
      <c r="R25" s="7">
        <v>0.64982169999999995</v>
      </c>
      <c r="S25" s="7">
        <f t="shared" si="86"/>
        <v>0.64982169999999995</v>
      </c>
      <c r="T25" s="7">
        <v>0.41356270000000001</v>
      </c>
      <c r="U25" s="7">
        <f t="shared" si="86"/>
        <v>0.41356270000000001</v>
      </c>
      <c r="V25" s="7">
        <v>0.1792936</v>
      </c>
      <c r="W25" s="7">
        <f t="shared" si="86"/>
        <v>0.1792936</v>
      </c>
      <c r="X25" s="7">
        <v>0.56189860000000003</v>
      </c>
      <c r="Y25" s="7">
        <f t="shared" si="86"/>
        <v>0.56189860000000003</v>
      </c>
      <c r="Z25" s="7">
        <v>0.62784969999999996</v>
      </c>
      <c r="AA25" s="7">
        <f t="shared" si="86"/>
        <v>0.62784969999999996</v>
      </c>
      <c r="AB25" s="7">
        <v>0.43409759999999997</v>
      </c>
      <c r="AC25" s="7">
        <f t="shared" si="86"/>
        <v>0.43409759999999997</v>
      </c>
      <c r="AD25" s="7">
        <v>0.2010149</v>
      </c>
      <c r="AE25" s="7">
        <f t="shared" si="86"/>
        <v>0.2010149</v>
      </c>
      <c r="AF25" s="4">
        <v>0.55755569999999999</v>
      </c>
      <c r="AG25" s="7">
        <f t="shared" ref="AG25" si="104">AF25</f>
        <v>0.55755569999999999</v>
      </c>
      <c r="AH25" s="4">
        <v>0.63515429999999995</v>
      </c>
      <c r="AI25" s="7">
        <f t="shared" si="88"/>
        <v>0.63515429999999995</v>
      </c>
      <c r="AJ25" s="4">
        <v>0.4145797</v>
      </c>
      <c r="AK25" s="7">
        <f t="shared" si="89"/>
        <v>0.4145797</v>
      </c>
      <c r="AL25" s="4">
        <v>0.23137550000000001</v>
      </c>
      <c r="AM25" s="7">
        <f t="shared" si="90"/>
        <v>0.23137550000000001</v>
      </c>
      <c r="AN25" s="4">
        <v>0.5686426</v>
      </c>
      <c r="AO25" s="7">
        <f t="shared" ref="AO25:AU25" si="105">AN25</f>
        <v>0.5686426</v>
      </c>
      <c r="AP25" s="4">
        <v>0.66612420000000006</v>
      </c>
      <c r="AQ25" s="7">
        <f t="shared" si="105"/>
        <v>0.66612420000000006</v>
      </c>
      <c r="AR25" s="4">
        <v>0.40989320000000001</v>
      </c>
      <c r="AS25" s="7">
        <f t="shared" si="105"/>
        <v>0.40989320000000001</v>
      </c>
      <c r="AT25" s="4">
        <v>0.19170970000000001</v>
      </c>
      <c r="AU25" s="7">
        <f t="shared" si="105"/>
        <v>0.19170970000000001</v>
      </c>
      <c r="AV25" s="4">
        <v>0.54952389999999995</v>
      </c>
      <c r="AW25" s="7">
        <f t="shared" ref="AW25" si="106">AV25</f>
        <v>0.54952389999999995</v>
      </c>
      <c r="AX25" s="4">
        <v>0.65881500000000004</v>
      </c>
      <c r="AY25" s="7">
        <f t="shared" si="93"/>
        <v>0.65881500000000004</v>
      </c>
      <c r="AZ25" s="4">
        <v>0.4080647</v>
      </c>
      <c r="BA25" s="7">
        <f t="shared" si="94"/>
        <v>0.4080647</v>
      </c>
      <c r="BB25" s="4">
        <v>0.1555763</v>
      </c>
      <c r="BC25" s="7">
        <f t="shared" si="95"/>
        <v>0.1555763</v>
      </c>
      <c r="BD25" s="4">
        <v>0.54417009999999999</v>
      </c>
      <c r="BE25" s="7">
        <f t="shared" ref="BE25" si="107">BD25</f>
        <v>0.54417009999999999</v>
      </c>
      <c r="BF25" s="4">
        <v>0.67119819999999997</v>
      </c>
      <c r="BG25" s="7">
        <f t="shared" si="97"/>
        <v>0.67119819999999997</v>
      </c>
      <c r="BH25" s="4">
        <v>0.39953240000000001</v>
      </c>
      <c r="BI25" s="7">
        <f t="shared" si="98"/>
        <v>0.39953240000000001</v>
      </c>
      <c r="BJ25" s="4">
        <v>0.15782769999999999</v>
      </c>
      <c r="BK25" s="7">
        <f t="shared" si="99"/>
        <v>0.15782769999999999</v>
      </c>
      <c r="BV25">
        <v>14</v>
      </c>
      <c r="BW25">
        <f t="shared" si="0"/>
        <v>578.55801717399231</v>
      </c>
      <c r="BX25" s="68">
        <f t="shared" si="15"/>
        <v>1.2462899999999999E-2</v>
      </c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62"/>
      <c r="CO25" s="44"/>
      <c r="CP25" s="48"/>
      <c r="CQ25" s="48"/>
      <c r="CR25" s="48"/>
      <c r="CS25" s="49"/>
      <c r="CT25" s="49"/>
      <c r="CU25" s="49"/>
      <c r="CV25" s="46"/>
      <c r="CW25" s="62"/>
      <c r="CX25" s="57">
        <v>2015</v>
      </c>
      <c r="CY25" s="56">
        <v>4.02E-2</v>
      </c>
      <c r="CZ25" s="56">
        <v>4.9000000000000002E-2</v>
      </c>
      <c r="DA25" s="56">
        <v>2.7300000000000001E-2</v>
      </c>
      <c r="DB25" s="57">
        <v>1</v>
      </c>
      <c r="DC25" s="57">
        <v>1.67</v>
      </c>
      <c r="DD25" s="57">
        <v>0.95</v>
      </c>
      <c r="DE25" s="57">
        <v>2974</v>
      </c>
    </row>
    <row r="26" spans="1:109" ht="15.75" thickBot="1" x14ac:dyDescent="0.2">
      <c r="A26" s="4" t="s">
        <v>10</v>
      </c>
      <c r="B26" s="7" t="s">
        <v>228</v>
      </c>
      <c r="C26" s="33">
        <v>1.0888E-3</v>
      </c>
      <c r="D26" s="7" t="s">
        <v>228</v>
      </c>
      <c r="E26" s="33">
        <v>9.6009999999999997E-4</v>
      </c>
      <c r="F26" s="7" t="s">
        <v>229</v>
      </c>
      <c r="G26" s="33">
        <v>1.1677E-3</v>
      </c>
      <c r="J26" s="4" t="s">
        <v>10</v>
      </c>
      <c r="K26" s="4">
        <v>-4.9348999999999999E-3</v>
      </c>
      <c r="L26">
        <f>$K$21*Q28</f>
        <v>2.0057452654399999E-2</v>
      </c>
      <c r="O26" s="4" t="s">
        <v>14</v>
      </c>
      <c r="P26" s="7">
        <v>0.57433230000000002</v>
      </c>
      <c r="Q26" s="7">
        <f t="shared" si="86"/>
        <v>0.57433230000000002</v>
      </c>
      <c r="R26" s="7">
        <v>0.57109600000000005</v>
      </c>
      <c r="S26" s="7">
        <f t="shared" si="86"/>
        <v>0.57109600000000005</v>
      </c>
      <c r="T26" s="7">
        <v>0.58832090000000004</v>
      </c>
      <c r="U26" s="7">
        <f t="shared" si="86"/>
        <v>0.58832090000000004</v>
      </c>
      <c r="V26" s="7">
        <v>0.5228758</v>
      </c>
      <c r="W26" s="7">
        <f t="shared" si="86"/>
        <v>0.5228758</v>
      </c>
      <c r="X26" s="7">
        <v>0.91601460000000001</v>
      </c>
      <c r="Y26" s="7">
        <f t="shared" si="86"/>
        <v>0.91601460000000001</v>
      </c>
      <c r="Z26" s="7">
        <v>0.89353610000000006</v>
      </c>
      <c r="AA26" s="7">
        <f t="shared" si="86"/>
        <v>0.89353610000000006</v>
      </c>
      <c r="AB26" s="7">
        <v>0.96428570000000002</v>
      </c>
      <c r="AC26" s="7">
        <f t="shared" si="86"/>
        <v>0.96428570000000002</v>
      </c>
      <c r="AD26" s="7">
        <v>0.97619049999999996</v>
      </c>
      <c r="AE26" s="7">
        <f t="shared" si="86"/>
        <v>0.97619049999999996</v>
      </c>
      <c r="AF26" s="4">
        <v>0.91199799999999998</v>
      </c>
      <c r="AG26" s="7">
        <f t="shared" ref="AG26" si="108">AF26</f>
        <v>0.91199799999999998</v>
      </c>
      <c r="AH26" s="4">
        <v>0.88994669999999998</v>
      </c>
      <c r="AI26" s="7">
        <f t="shared" si="88"/>
        <v>0.88994669999999998</v>
      </c>
      <c r="AJ26" s="4">
        <v>0.95477820000000002</v>
      </c>
      <c r="AK26" s="7">
        <f t="shared" si="89"/>
        <v>0.95477820000000002</v>
      </c>
      <c r="AL26" s="4">
        <v>0.98198200000000002</v>
      </c>
      <c r="AM26" s="7">
        <f t="shared" si="90"/>
        <v>0.98198200000000002</v>
      </c>
      <c r="AN26" s="4">
        <v>0</v>
      </c>
      <c r="AO26" s="7">
        <f t="shared" ref="AO26:AU26" si="109">AN26</f>
        <v>0</v>
      </c>
      <c r="AP26" s="4">
        <v>0</v>
      </c>
      <c r="AQ26" s="7">
        <f t="shared" si="109"/>
        <v>0</v>
      </c>
      <c r="AR26" s="4">
        <v>0</v>
      </c>
      <c r="AS26" s="7">
        <f t="shared" si="109"/>
        <v>0</v>
      </c>
      <c r="AT26" s="4">
        <v>0</v>
      </c>
      <c r="AU26" s="7">
        <f t="shared" si="109"/>
        <v>0</v>
      </c>
      <c r="AV26" s="4">
        <v>0.90857140000000003</v>
      </c>
      <c r="AW26" s="7">
        <f t="shared" ref="AW26" si="110">AV26</f>
        <v>0.90857140000000003</v>
      </c>
      <c r="AX26" s="4">
        <v>0.88321170000000004</v>
      </c>
      <c r="AY26" s="7">
        <f t="shared" si="93"/>
        <v>0.88321170000000004</v>
      </c>
      <c r="AZ26" s="4">
        <v>0.94780220000000004</v>
      </c>
      <c r="BA26" s="7">
        <f t="shared" si="94"/>
        <v>0.94780220000000004</v>
      </c>
      <c r="BB26" s="4">
        <v>0.96759260000000002</v>
      </c>
      <c r="BC26" s="7">
        <f t="shared" si="95"/>
        <v>0.96759260000000002</v>
      </c>
      <c r="BD26" s="4">
        <v>0</v>
      </c>
      <c r="BE26" s="7">
        <f t="shared" ref="BE26" si="111">BD26</f>
        <v>0</v>
      </c>
      <c r="BF26" s="4">
        <v>0</v>
      </c>
      <c r="BG26" s="7">
        <f t="shared" si="97"/>
        <v>0</v>
      </c>
      <c r="BH26" s="4">
        <v>0</v>
      </c>
      <c r="BI26" s="7">
        <f t="shared" si="98"/>
        <v>0</v>
      </c>
      <c r="BJ26" s="4">
        <v>0</v>
      </c>
      <c r="BK26" s="7">
        <f t="shared" si="99"/>
        <v>0</v>
      </c>
      <c r="BV26">
        <v>15</v>
      </c>
      <c r="BW26">
        <f t="shared" si="0"/>
        <v>579.05422402663362</v>
      </c>
      <c r="BX26" s="68">
        <f t="shared" si="15"/>
        <v>1.23879E-2</v>
      </c>
      <c r="BY26" s="37"/>
      <c r="BZ26" s="39">
        <v>100</v>
      </c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62"/>
      <c r="CO26" s="44"/>
      <c r="CP26" s="48"/>
      <c r="CQ26" s="48"/>
      <c r="CR26" s="48"/>
      <c r="CS26" s="49"/>
      <c r="CT26" s="49"/>
      <c r="CU26" s="49"/>
      <c r="CV26" s="46"/>
      <c r="CW26" s="62"/>
      <c r="CX26" s="58" t="s">
        <v>285</v>
      </c>
      <c r="CY26" s="59">
        <v>4.4699999999999997E-2</v>
      </c>
      <c r="CZ26" s="59">
        <v>5.45E-2</v>
      </c>
      <c r="DA26" s="59">
        <v>2.6800000000000001E-2</v>
      </c>
      <c r="DB26" s="60">
        <v>1</v>
      </c>
      <c r="DC26" s="60">
        <v>1.56</v>
      </c>
      <c r="DD26" s="60">
        <v>0.99</v>
      </c>
      <c r="DE26" s="60">
        <v>17859</v>
      </c>
    </row>
    <row r="27" spans="1:109" ht="15.75" thickTop="1" x14ac:dyDescent="0.15">
      <c r="A27" s="4" t="s">
        <v>64</v>
      </c>
      <c r="B27" s="7" t="s">
        <v>208</v>
      </c>
      <c r="C27" s="33">
        <v>7.4812000000000003E-3</v>
      </c>
      <c r="D27" s="7" t="s">
        <v>230</v>
      </c>
      <c r="E27" s="33">
        <v>7.1421999999999996E-3</v>
      </c>
      <c r="F27" s="7" t="s">
        <v>231</v>
      </c>
      <c r="G27" s="33">
        <v>8.3478000000000007E-3</v>
      </c>
      <c r="J27" s="4" t="s">
        <v>64</v>
      </c>
      <c r="K27" s="4">
        <v>-8.2127400000000003E-2</v>
      </c>
      <c r="L27">
        <f>$K$22*Q29</f>
        <v>-1.1456056358600001E-3</v>
      </c>
      <c r="O27" s="4" t="s">
        <v>15</v>
      </c>
      <c r="P27" s="7">
        <v>52.440469999999998</v>
      </c>
      <c r="Q27" s="7">
        <f t="shared" si="86"/>
        <v>52.440469999999998</v>
      </c>
      <c r="R27" s="7">
        <v>53.200060000000001</v>
      </c>
      <c r="S27" s="7">
        <f t="shared" si="86"/>
        <v>53.200060000000001</v>
      </c>
      <c r="T27" s="7">
        <v>51.305340000000001</v>
      </c>
      <c r="U27" s="7">
        <f t="shared" si="86"/>
        <v>51.305340000000001</v>
      </c>
      <c r="V27" s="7">
        <v>49.082030000000003</v>
      </c>
      <c r="W27" s="7">
        <f t="shared" si="86"/>
        <v>49.082030000000003</v>
      </c>
      <c r="X27" s="7">
        <v>51.724829999999997</v>
      </c>
      <c r="Y27" s="7">
        <f t="shared" si="86"/>
        <v>51.724829999999997</v>
      </c>
      <c r="Z27" s="7">
        <v>52.833460000000002</v>
      </c>
      <c r="AA27" s="7">
        <f t="shared" si="86"/>
        <v>52.833460000000002</v>
      </c>
      <c r="AB27" s="7">
        <v>49.646430000000002</v>
      </c>
      <c r="AC27" s="7">
        <f t="shared" si="86"/>
        <v>49.646430000000002</v>
      </c>
      <c r="AD27" s="7">
        <v>44.726190000000003</v>
      </c>
      <c r="AE27" s="7">
        <f t="shared" si="86"/>
        <v>44.726190000000003</v>
      </c>
      <c r="AF27" s="4">
        <v>52.229590000000002</v>
      </c>
      <c r="AG27" s="7">
        <f t="shared" ref="AG27" si="112">AF27</f>
        <v>52.229590000000002</v>
      </c>
      <c r="AH27" s="4">
        <v>53.33605</v>
      </c>
      <c r="AI27" s="7">
        <f t="shared" si="88"/>
        <v>53.33605</v>
      </c>
      <c r="AJ27" s="4">
        <v>50.327649999999998</v>
      </c>
      <c r="AK27" s="7">
        <f t="shared" si="89"/>
        <v>50.327649999999998</v>
      </c>
      <c r="AL27" s="4">
        <v>46.13514</v>
      </c>
      <c r="AM27" s="7">
        <f t="shared" si="90"/>
        <v>46.13514</v>
      </c>
      <c r="AN27" s="4">
        <v>52.462589999999999</v>
      </c>
      <c r="AO27" s="7">
        <f t="shared" ref="AO27:AU27" si="113">AN27</f>
        <v>52.462589999999999</v>
      </c>
      <c r="AP27" s="4">
        <v>52.462589999999999</v>
      </c>
      <c r="AQ27" s="7">
        <f t="shared" si="113"/>
        <v>52.462589999999999</v>
      </c>
      <c r="AR27" s="4">
        <v>52.462589999999999</v>
      </c>
      <c r="AS27" s="7">
        <f t="shared" si="113"/>
        <v>52.462589999999999</v>
      </c>
      <c r="AT27" s="4">
        <v>52.462589999999999</v>
      </c>
      <c r="AU27" s="7">
        <f t="shared" si="113"/>
        <v>52.462589999999999</v>
      </c>
      <c r="AV27" s="4">
        <v>53.418109999999999</v>
      </c>
      <c r="AW27" s="7">
        <f t="shared" ref="AW27" si="114">AV27</f>
        <v>53.418109999999999</v>
      </c>
      <c r="AX27" s="4">
        <v>54.872900000000001</v>
      </c>
      <c r="AY27" s="7">
        <f t="shared" si="93"/>
        <v>54.872900000000001</v>
      </c>
      <c r="AZ27" s="4">
        <v>51.816850000000002</v>
      </c>
      <c r="BA27" s="7">
        <f t="shared" si="94"/>
        <v>51.816850000000002</v>
      </c>
      <c r="BB27" s="4">
        <v>46.75</v>
      </c>
      <c r="BC27" s="7">
        <f t="shared" si="95"/>
        <v>46.75</v>
      </c>
      <c r="BD27" s="4">
        <v>52.462589999999999</v>
      </c>
      <c r="BE27" s="7">
        <f t="shared" ref="BE27" si="115">BD27</f>
        <v>52.462589999999999</v>
      </c>
      <c r="BF27" s="4">
        <v>52.462589999999999</v>
      </c>
      <c r="BG27" s="7">
        <f t="shared" si="97"/>
        <v>52.462589999999999</v>
      </c>
      <c r="BH27" s="4">
        <v>52.462589999999999</v>
      </c>
      <c r="BI27" s="7">
        <f t="shared" si="98"/>
        <v>52.462589999999999</v>
      </c>
      <c r="BJ27" s="4">
        <v>52.462589999999999</v>
      </c>
      <c r="BK27" s="7">
        <f t="shared" si="99"/>
        <v>52.462589999999999</v>
      </c>
      <c r="BV27">
        <v>16</v>
      </c>
      <c r="BW27">
        <f t="shared" si="0"/>
        <v>579.51597365034547</v>
      </c>
      <c r="BX27" s="68">
        <f t="shared" si="15"/>
        <v>1.23129E-2</v>
      </c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62"/>
      <c r="CO27" s="44"/>
      <c r="CP27" s="48"/>
      <c r="CQ27" s="48"/>
      <c r="CR27" s="48"/>
      <c r="CS27" s="49"/>
      <c r="CT27" s="49"/>
      <c r="CU27" s="49"/>
      <c r="CV27" s="46"/>
      <c r="CW27" s="62"/>
    </row>
    <row r="28" spans="1:109" ht="15" x14ac:dyDescent="0.15">
      <c r="A28" s="4" t="s">
        <v>62</v>
      </c>
      <c r="B28" s="7" t="s">
        <v>182</v>
      </c>
      <c r="C28" s="33">
        <v>1.09946E-2</v>
      </c>
      <c r="D28" s="7" t="s">
        <v>232</v>
      </c>
      <c r="E28" s="33">
        <v>9.4731999999999993E-3</v>
      </c>
      <c r="F28" s="7" t="s">
        <v>233</v>
      </c>
      <c r="G28" s="33">
        <v>9.3638000000000002E-3</v>
      </c>
      <c r="J28" s="4" t="s">
        <v>62</v>
      </c>
      <c r="K28" s="4">
        <v>4.5275000000000003E-3</v>
      </c>
      <c r="L28">
        <f>$K$23*Q30</f>
        <v>9.7455190689000007E-2</v>
      </c>
      <c r="O28" s="4" t="s">
        <v>16</v>
      </c>
      <c r="P28" s="7">
        <v>7.1577520000000003</v>
      </c>
      <c r="Q28" s="7">
        <f t="shared" si="86"/>
        <v>7.1577520000000003</v>
      </c>
      <c r="R28" s="7">
        <v>7.123024</v>
      </c>
      <c r="S28" s="7">
        <f t="shared" si="86"/>
        <v>7.123024</v>
      </c>
      <c r="T28" s="7">
        <v>7.2234740000000004</v>
      </c>
      <c r="U28" s="7">
        <f t="shared" si="86"/>
        <v>7.2234740000000004</v>
      </c>
      <c r="V28" s="7">
        <v>7.2119739999999997</v>
      </c>
      <c r="W28" s="7">
        <f t="shared" si="86"/>
        <v>7.2119739999999997</v>
      </c>
      <c r="X28" s="7">
        <v>7.1382760000000003</v>
      </c>
      <c r="Y28" s="7">
        <f t="shared" si="86"/>
        <v>7.1382760000000003</v>
      </c>
      <c r="Z28" s="7">
        <v>7.0933529999999996</v>
      </c>
      <c r="AA28" s="7">
        <f t="shared" si="86"/>
        <v>7.0933529999999996</v>
      </c>
      <c r="AB28" s="7">
        <v>7.2423869999999999</v>
      </c>
      <c r="AC28" s="7">
        <f t="shared" si="86"/>
        <v>7.2423869999999999</v>
      </c>
      <c r="AD28" s="7">
        <v>7.1566400000000003</v>
      </c>
      <c r="AE28" s="7">
        <f t="shared" si="86"/>
        <v>7.1566400000000003</v>
      </c>
      <c r="AF28" s="4">
        <v>7.1557380000000004</v>
      </c>
      <c r="AG28" s="7">
        <f t="shared" ref="AG28" si="116">AF28</f>
        <v>7.1557380000000004</v>
      </c>
      <c r="AH28" s="4">
        <v>7.1134769999999996</v>
      </c>
      <c r="AI28" s="7">
        <f t="shared" si="88"/>
        <v>7.1134769999999996</v>
      </c>
      <c r="AJ28" s="4">
        <v>7.2462720000000003</v>
      </c>
      <c r="AK28" s="7">
        <f t="shared" si="89"/>
        <v>7.2462720000000003</v>
      </c>
      <c r="AL28" s="4">
        <v>7.1996190000000002</v>
      </c>
      <c r="AM28" s="7">
        <f t="shared" si="90"/>
        <v>7.1996190000000002</v>
      </c>
      <c r="AN28" s="4">
        <v>7.1577529999999996</v>
      </c>
      <c r="AO28" s="7">
        <f t="shared" ref="AO28:AU28" si="117">AN28</f>
        <v>7.1577529999999996</v>
      </c>
      <c r="AP28" s="4">
        <v>7.1577529999999996</v>
      </c>
      <c r="AQ28" s="7">
        <f t="shared" si="117"/>
        <v>7.1577529999999996</v>
      </c>
      <c r="AR28" s="4">
        <v>7.1577529999999996</v>
      </c>
      <c r="AS28" s="7">
        <f t="shared" si="117"/>
        <v>7.1577529999999996</v>
      </c>
      <c r="AT28" s="4">
        <v>7.1577529999999996</v>
      </c>
      <c r="AU28" s="7">
        <f t="shared" si="117"/>
        <v>7.1577529999999996</v>
      </c>
      <c r="AV28" s="4">
        <v>7.1813370000000001</v>
      </c>
      <c r="AW28" s="7">
        <f t="shared" ref="AW28" si="118">AV28</f>
        <v>7.1813370000000001</v>
      </c>
      <c r="AX28" s="4">
        <v>7.1043240000000001</v>
      </c>
      <c r="AY28" s="7">
        <f t="shared" si="93"/>
        <v>7.1043240000000001</v>
      </c>
      <c r="AZ28" s="4">
        <v>7.3067770000000003</v>
      </c>
      <c r="BA28" s="7">
        <f t="shared" si="94"/>
        <v>7.3067770000000003</v>
      </c>
      <c r="BB28" s="4">
        <v>7.3287040000000001</v>
      </c>
      <c r="BC28" s="7">
        <f t="shared" si="95"/>
        <v>7.3287040000000001</v>
      </c>
      <c r="BD28" s="4">
        <v>7.1577529999999996</v>
      </c>
      <c r="BE28" s="7">
        <f t="shared" ref="BE28" si="119">BD28</f>
        <v>7.1577529999999996</v>
      </c>
      <c r="BF28" s="4">
        <v>7.1577529999999996</v>
      </c>
      <c r="BG28" s="7">
        <f t="shared" si="97"/>
        <v>7.1577529999999996</v>
      </c>
      <c r="BH28" s="4">
        <v>7.1577529999999996</v>
      </c>
      <c r="BI28" s="7">
        <f t="shared" si="98"/>
        <v>7.1577529999999996</v>
      </c>
      <c r="BJ28" s="4">
        <v>7.1577529999999996</v>
      </c>
      <c r="BK28" s="7">
        <f t="shared" si="99"/>
        <v>7.1577529999999996</v>
      </c>
      <c r="BV28">
        <v>17</v>
      </c>
      <c r="BW28">
        <f t="shared" si="0"/>
        <v>579.94741833695628</v>
      </c>
      <c r="BX28" s="68">
        <f t="shared" si="15"/>
        <v>1.2237899999999999E-2</v>
      </c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8"/>
      <c r="CK28" s="38"/>
      <c r="CL28" s="38"/>
      <c r="CM28" s="37"/>
      <c r="CN28" s="62"/>
      <c r="CO28" s="44"/>
      <c r="CP28" s="48"/>
      <c r="CQ28" s="48"/>
      <c r="CR28" s="48"/>
      <c r="CS28" s="49"/>
      <c r="CT28" s="49"/>
      <c r="CU28" s="49"/>
      <c r="CV28" s="46"/>
      <c r="CW28" s="62"/>
    </row>
    <row r="29" spans="1:109" ht="15" x14ac:dyDescent="0.15">
      <c r="A29" s="4" t="s">
        <v>12</v>
      </c>
      <c r="B29" s="7" t="s">
        <v>212</v>
      </c>
      <c r="C29" s="33">
        <v>1.0396900000000001E-2</v>
      </c>
      <c r="D29" s="7" t="s">
        <v>234</v>
      </c>
      <c r="E29" s="33">
        <v>9.2399000000000005E-3</v>
      </c>
      <c r="F29" s="7" t="s">
        <v>235</v>
      </c>
      <c r="G29" s="33">
        <v>1.1317300000000001E-2</v>
      </c>
      <c r="J29" s="4" t="s">
        <v>12</v>
      </c>
      <c r="K29" s="4">
        <v>1.50279E-2</v>
      </c>
      <c r="L29">
        <f>$K$24*Q31</f>
        <v>1.2055674672E-4</v>
      </c>
      <c r="O29" s="4" t="s">
        <v>17</v>
      </c>
      <c r="P29" s="7">
        <v>7.9287800000000005E-2</v>
      </c>
      <c r="Q29" s="7">
        <f t="shared" si="86"/>
        <v>7.9287800000000005E-2</v>
      </c>
      <c r="R29" s="7">
        <v>7.3726E-2</v>
      </c>
      <c r="S29" s="7">
        <f t="shared" si="86"/>
        <v>7.3726E-2</v>
      </c>
      <c r="T29" s="7">
        <v>9.0594900000000006E-2</v>
      </c>
      <c r="U29" s="7">
        <f t="shared" si="86"/>
        <v>9.0594900000000006E-2</v>
      </c>
      <c r="V29" s="7">
        <v>8.2352900000000007E-2</v>
      </c>
      <c r="W29" s="7">
        <f t="shared" si="86"/>
        <v>8.2352900000000007E-2</v>
      </c>
      <c r="X29" s="7">
        <v>0.1244131</v>
      </c>
      <c r="Y29" s="7">
        <f t="shared" si="86"/>
        <v>0.1244131</v>
      </c>
      <c r="Z29" s="7">
        <v>0.12053229999999999</v>
      </c>
      <c r="AA29" s="7">
        <f t="shared" si="86"/>
        <v>0.12053229999999999</v>
      </c>
      <c r="AB29" s="7">
        <v>0.13571430000000001</v>
      </c>
      <c r="AC29" s="7">
        <f t="shared" si="86"/>
        <v>0.13571430000000001</v>
      </c>
      <c r="AD29" s="7">
        <v>9.5238100000000006E-2</v>
      </c>
      <c r="AE29" s="7">
        <f t="shared" si="86"/>
        <v>9.5238100000000006E-2</v>
      </c>
      <c r="AF29" s="4">
        <v>0.12739829999999999</v>
      </c>
      <c r="AG29" s="7">
        <f t="shared" ref="AG29" si="120">AF29</f>
        <v>0.12739829999999999</v>
      </c>
      <c r="AH29" s="4">
        <v>0.11690780000000001</v>
      </c>
      <c r="AI29" s="7">
        <f t="shared" si="88"/>
        <v>0.11690780000000001</v>
      </c>
      <c r="AJ29" s="4">
        <v>0.14419799999999999</v>
      </c>
      <c r="AK29" s="7">
        <f t="shared" si="89"/>
        <v>0.14419799999999999</v>
      </c>
      <c r="AL29" s="4">
        <v>0.19819819999999999</v>
      </c>
      <c r="AM29" s="7">
        <f t="shared" si="90"/>
        <v>0.19819819999999999</v>
      </c>
      <c r="AN29" s="4">
        <v>0</v>
      </c>
      <c r="AO29" s="7">
        <f t="shared" ref="AO29:AU29" si="121">AN29</f>
        <v>0</v>
      </c>
      <c r="AP29" s="4">
        <v>0</v>
      </c>
      <c r="AQ29" s="7">
        <f t="shared" si="121"/>
        <v>0</v>
      </c>
      <c r="AR29" s="4">
        <v>0</v>
      </c>
      <c r="AS29" s="7">
        <f t="shared" si="121"/>
        <v>0</v>
      </c>
      <c r="AT29" s="4">
        <v>0</v>
      </c>
      <c r="AU29" s="7">
        <f t="shared" si="121"/>
        <v>0</v>
      </c>
      <c r="AV29" s="4">
        <v>0.126</v>
      </c>
      <c r="AW29" s="7">
        <f t="shared" ref="AW29" si="122">AV29</f>
        <v>0.126</v>
      </c>
      <c r="AX29" s="4">
        <v>0.1053832</v>
      </c>
      <c r="AY29" s="7">
        <f t="shared" si="93"/>
        <v>0.1053832</v>
      </c>
      <c r="AZ29" s="4">
        <v>0.16208790000000001</v>
      </c>
      <c r="BA29" s="7">
        <f t="shared" si="94"/>
        <v>0.16208790000000001</v>
      </c>
      <c r="BB29" s="4">
        <v>0.15277779999999999</v>
      </c>
      <c r="BC29" s="7">
        <f t="shared" si="95"/>
        <v>0.15277779999999999</v>
      </c>
      <c r="BD29" s="4">
        <v>0</v>
      </c>
      <c r="BE29" s="7">
        <f t="shared" ref="BE29" si="123">BD29</f>
        <v>0</v>
      </c>
      <c r="BF29" s="4">
        <v>0</v>
      </c>
      <c r="BG29" s="7">
        <f t="shared" si="97"/>
        <v>0</v>
      </c>
      <c r="BH29" s="4">
        <v>0</v>
      </c>
      <c r="BI29" s="7">
        <f t="shared" si="98"/>
        <v>0</v>
      </c>
      <c r="BJ29" s="4">
        <v>0</v>
      </c>
      <c r="BK29" s="7">
        <f t="shared" si="99"/>
        <v>0</v>
      </c>
      <c r="BV29">
        <v>18</v>
      </c>
      <c r="BW29">
        <f t="shared" si="0"/>
        <v>580.35200076401532</v>
      </c>
      <c r="BX29" s="68">
        <f t="shared" si="15"/>
        <v>1.2162899999999999E-2</v>
      </c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  <c r="CN29" s="62"/>
      <c r="CO29" s="44"/>
      <c r="CP29" s="48"/>
      <c r="CQ29" s="48"/>
      <c r="CR29" s="48"/>
      <c r="CS29" s="49"/>
      <c r="CT29" s="49"/>
      <c r="CU29" s="49"/>
      <c r="CV29" s="46"/>
      <c r="CW29" s="62"/>
    </row>
    <row r="30" spans="1:109" ht="15" x14ac:dyDescent="0.15">
      <c r="A30" s="4" t="s">
        <v>63</v>
      </c>
      <c r="B30" s="7" t="s">
        <v>236</v>
      </c>
      <c r="C30" s="33">
        <v>1.5468000000000001E-3</v>
      </c>
      <c r="D30" s="7" t="s">
        <v>206</v>
      </c>
      <c r="E30" s="33">
        <v>1.2222999999999999E-3</v>
      </c>
      <c r="F30" s="7" t="s">
        <v>158</v>
      </c>
      <c r="G30" s="33">
        <v>1.5499999999999999E-3</v>
      </c>
      <c r="J30" s="4" t="s">
        <v>63</v>
      </c>
      <c r="K30" s="4">
        <v>-3.7802999999999999E-3</v>
      </c>
      <c r="L30">
        <f>$K$31*P33</f>
        <v>6.9054013439999997E-3</v>
      </c>
      <c r="O30" s="4" t="s">
        <v>18</v>
      </c>
      <c r="P30" s="7">
        <v>4.2782910000000003</v>
      </c>
      <c r="Q30" s="7">
        <f t="shared" si="86"/>
        <v>4.2782910000000003</v>
      </c>
      <c r="R30" s="7">
        <v>4.2378200000000001</v>
      </c>
      <c r="S30" s="7">
        <f t="shared" si="86"/>
        <v>4.2378200000000001</v>
      </c>
      <c r="T30" s="7">
        <v>4.3538290000000002</v>
      </c>
      <c r="U30" s="7">
        <f t="shared" si="86"/>
        <v>4.3538290000000002</v>
      </c>
      <c r="V30" s="7">
        <v>4.3490200000000003</v>
      </c>
      <c r="W30" s="7">
        <f t="shared" si="86"/>
        <v>4.3490200000000003</v>
      </c>
      <c r="X30" s="7">
        <v>4.461398</v>
      </c>
      <c r="Y30" s="7">
        <f t="shared" si="86"/>
        <v>4.461398</v>
      </c>
      <c r="Z30" s="7">
        <v>4.3901139999999996</v>
      </c>
      <c r="AA30" s="7">
        <f t="shared" si="86"/>
        <v>4.3901139999999996</v>
      </c>
      <c r="AB30" s="7">
        <v>4.6089289999999998</v>
      </c>
      <c r="AC30" s="7">
        <f t="shared" si="86"/>
        <v>4.6089289999999998</v>
      </c>
      <c r="AD30" s="7">
        <v>4.7261899999999999</v>
      </c>
      <c r="AE30" s="7">
        <f t="shared" si="86"/>
        <v>4.7261899999999999</v>
      </c>
      <c r="AF30" s="4">
        <v>4.4308009999999998</v>
      </c>
      <c r="AG30" s="7">
        <f t="shared" ref="AG30" si="124">AF30</f>
        <v>4.4308009999999998</v>
      </c>
      <c r="AH30" s="4">
        <v>4.3552929999999996</v>
      </c>
      <c r="AI30" s="7">
        <f t="shared" si="88"/>
        <v>4.3552929999999996</v>
      </c>
      <c r="AJ30" s="4">
        <v>4.5742320000000003</v>
      </c>
      <c r="AK30" s="7">
        <f t="shared" si="89"/>
        <v>4.5742320000000003</v>
      </c>
      <c r="AL30" s="4">
        <v>4.7027029999999996</v>
      </c>
      <c r="AM30" s="7">
        <f t="shared" si="90"/>
        <v>4.7027029999999996</v>
      </c>
      <c r="AN30" s="4">
        <v>4</v>
      </c>
      <c r="AO30" s="7">
        <f t="shared" ref="AO30:AU30" si="125">AN30</f>
        <v>4</v>
      </c>
      <c r="AP30" s="4">
        <v>4</v>
      </c>
      <c r="AQ30" s="7">
        <f t="shared" si="125"/>
        <v>4</v>
      </c>
      <c r="AR30" s="4">
        <v>4</v>
      </c>
      <c r="AS30" s="7">
        <f t="shared" si="125"/>
        <v>4</v>
      </c>
      <c r="AT30" s="4">
        <v>4</v>
      </c>
      <c r="AU30" s="7">
        <f t="shared" si="125"/>
        <v>4</v>
      </c>
      <c r="AV30" s="4">
        <v>4.4334290000000003</v>
      </c>
      <c r="AW30" s="7">
        <f t="shared" ref="AW30" si="126">AV30</f>
        <v>4.4334290000000003</v>
      </c>
      <c r="AX30" s="4">
        <v>4.3645069999999997</v>
      </c>
      <c r="AY30" s="7">
        <f t="shared" si="93"/>
        <v>4.3645069999999997</v>
      </c>
      <c r="AZ30" s="4">
        <v>4.5402930000000001</v>
      </c>
      <c r="BA30" s="7">
        <f t="shared" si="94"/>
        <v>4.5402930000000001</v>
      </c>
      <c r="BB30" s="4">
        <v>4.5925929999999999</v>
      </c>
      <c r="BC30" s="7">
        <f t="shared" si="95"/>
        <v>4.5925929999999999</v>
      </c>
      <c r="BD30" s="4">
        <v>4</v>
      </c>
      <c r="BE30" s="7">
        <f t="shared" ref="BE30" si="127">BD30</f>
        <v>4</v>
      </c>
      <c r="BF30" s="4">
        <v>4</v>
      </c>
      <c r="BG30" s="7">
        <f t="shared" si="97"/>
        <v>4</v>
      </c>
      <c r="BH30" s="4">
        <v>4</v>
      </c>
      <c r="BI30" s="7">
        <f t="shared" si="98"/>
        <v>4</v>
      </c>
      <c r="BJ30" s="4">
        <v>4</v>
      </c>
      <c r="BK30" s="7">
        <f t="shared" si="99"/>
        <v>4</v>
      </c>
      <c r="BV30">
        <v>19</v>
      </c>
      <c r="BW30">
        <f t="shared" si="0"/>
        <v>580.73260716104335</v>
      </c>
      <c r="BX30" s="68">
        <f t="shared" si="15"/>
        <v>1.20879E-2</v>
      </c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62"/>
      <c r="CO30" s="62"/>
      <c r="CP30" s="62"/>
      <c r="CQ30" s="62"/>
      <c r="CR30" s="62"/>
      <c r="CS30" s="62"/>
      <c r="CT30" s="62"/>
      <c r="CU30" s="62"/>
      <c r="CV30" s="62"/>
      <c r="CW30" s="62"/>
    </row>
    <row r="31" spans="1:109" ht="15" x14ac:dyDescent="0.15">
      <c r="A31" s="4" t="s">
        <v>86</v>
      </c>
      <c r="B31" s="7" t="s">
        <v>237</v>
      </c>
      <c r="C31" s="33">
        <v>13.12</v>
      </c>
      <c r="D31" s="7" t="s">
        <v>238</v>
      </c>
      <c r="E31" s="33">
        <v>0.33264549999999998</v>
      </c>
      <c r="F31" s="7" t="s">
        <v>239</v>
      </c>
      <c r="G31" s="33">
        <v>0.39273010000000003</v>
      </c>
      <c r="J31" s="4">
        <v>2012</v>
      </c>
      <c r="K31" s="4">
        <v>3.1548800000000002E-2</v>
      </c>
      <c r="L31">
        <f>$K$32*P34</f>
        <v>2.8805746860000002E-3</v>
      </c>
      <c r="O31" s="6" t="s">
        <v>19</v>
      </c>
      <c r="P31" s="8">
        <v>0.1767176</v>
      </c>
      <c r="Q31" s="7">
        <f t="shared" si="86"/>
        <v>0.1767176</v>
      </c>
      <c r="R31" s="8">
        <v>0.19272230000000001</v>
      </c>
      <c r="S31" s="7">
        <f t="shared" si="86"/>
        <v>0.19272230000000001</v>
      </c>
      <c r="T31" s="8">
        <v>0.1448063</v>
      </c>
      <c r="U31" s="7">
        <f t="shared" si="86"/>
        <v>0.1448063</v>
      </c>
      <c r="V31" s="8">
        <v>0.16339870000000001</v>
      </c>
      <c r="W31" s="7">
        <f t="shared" si="86"/>
        <v>0.16339870000000001</v>
      </c>
      <c r="X31" s="8">
        <v>0.16875329999999999</v>
      </c>
      <c r="Y31" s="7">
        <f t="shared" si="86"/>
        <v>0.16875329999999999</v>
      </c>
      <c r="Z31" s="8">
        <v>0.18517110000000001</v>
      </c>
      <c r="AA31" s="7">
        <f t="shared" si="86"/>
        <v>0.18517110000000001</v>
      </c>
      <c r="AB31" s="8">
        <v>0.1303571</v>
      </c>
      <c r="AC31" s="7">
        <f t="shared" si="86"/>
        <v>0.1303571</v>
      </c>
      <c r="AD31" s="8">
        <v>0.1666667</v>
      </c>
      <c r="AE31" s="7">
        <f t="shared" si="86"/>
        <v>0.1666667</v>
      </c>
      <c r="AF31" s="6">
        <v>0.18879509999999999</v>
      </c>
      <c r="AG31" s="7">
        <f t="shared" ref="AG31" si="128">AF31</f>
        <v>0.18879509999999999</v>
      </c>
      <c r="AH31" s="6">
        <v>0.2060168</v>
      </c>
      <c r="AI31" s="7">
        <f t="shared" si="88"/>
        <v>0.2060168</v>
      </c>
      <c r="AJ31" s="6">
        <v>0.15955630000000001</v>
      </c>
      <c r="AK31" s="7">
        <f t="shared" si="89"/>
        <v>0.15955630000000001</v>
      </c>
      <c r="AL31" s="6">
        <v>9.0090100000000006E-2</v>
      </c>
      <c r="AM31" s="7">
        <f t="shared" si="90"/>
        <v>9.0090100000000006E-2</v>
      </c>
      <c r="AN31" s="6">
        <v>0.1784734</v>
      </c>
      <c r="AO31" s="7">
        <f t="shared" ref="AO31:AU31" si="129">AN31</f>
        <v>0.1784734</v>
      </c>
      <c r="AP31" s="6">
        <v>0.19496859999999999</v>
      </c>
      <c r="AQ31" s="7">
        <f t="shared" si="129"/>
        <v>0.19496859999999999</v>
      </c>
      <c r="AR31" s="6">
        <v>0.14376130000000001</v>
      </c>
      <c r="AS31" s="7">
        <f t="shared" si="129"/>
        <v>0.14376130000000001</v>
      </c>
      <c r="AT31" s="6">
        <v>0.17218539999999999</v>
      </c>
      <c r="AU31" s="7">
        <f t="shared" si="129"/>
        <v>0.17218539999999999</v>
      </c>
      <c r="AV31" s="6">
        <v>0.17371429999999999</v>
      </c>
      <c r="AW31" s="7">
        <f t="shared" ref="AW31" si="130">AV31</f>
        <v>0.17371429999999999</v>
      </c>
      <c r="AX31" s="6">
        <v>0.18795619999999999</v>
      </c>
      <c r="AY31" s="7">
        <f t="shared" si="93"/>
        <v>0.18795619999999999</v>
      </c>
      <c r="AZ31" s="6">
        <v>0.1446886</v>
      </c>
      <c r="BA31" s="7">
        <f t="shared" si="94"/>
        <v>0.1446886</v>
      </c>
      <c r="BB31" s="6">
        <v>0.1759259</v>
      </c>
      <c r="BC31" s="7">
        <f t="shared" si="95"/>
        <v>0.1759259</v>
      </c>
      <c r="BD31" s="6">
        <v>0.17249500000000001</v>
      </c>
      <c r="BE31" s="7">
        <f t="shared" ref="BE31" si="131">BD31</f>
        <v>0.17249500000000001</v>
      </c>
      <c r="BF31" s="6">
        <v>0.18707480000000001</v>
      </c>
      <c r="BG31" s="7">
        <f t="shared" si="97"/>
        <v>0.18707480000000001</v>
      </c>
      <c r="BH31" s="6">
        <v>0.14498510000000001</v>
      </c>
      <c r="BI31" s="7">
        <f t="shared" si="98"/>
        <v>0.14498510000000001</v>
      </c>
      <c r="BJ31" s="6">
        <v>0.18226600000000001</v>
      </c>
      <c r="BK31" s="7">
        <f t="shared" si="99"/>
        <v>0.18226600000000001</v>
      </c>
      <c r="BV31">
        <v>20</v>
      </c>
      <c r="BW31">
        <f t="shared" si="0"/>
        <v>581.09168123672191</v>
      </c>
      <c r="BX31" s="68">
        <f t="shared" si="15"/>
        <v>1.20129E-2</v>
      </c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62"/>
      <c r="CO31" s="62"/>
      <c r="CP31" s="62"/>
      <c r="CQ31" s="62"/>
      <c r="CR31" s="62"/>
      <c r="CS31" s="62"/>
      <c r="CT31" s="62"/>
      <c r="CU31" s="62"/>
      <c r="CV31" s="62"/>
      <c r="CW31" s="62"/>
    </row>
    <row r="32" spans="1:109" ht="15" x14ac:dyDescent="0.15">
      <c r="A32" s="4" t="s">
        <v>159</v>
      </c>
      <c r="B32" s="105" t="s">
        <v>166</v>
      </c>
      <c r="C32" s="105"/>
      <c r="D32" s="93" t="s">
        <v>167</v>
      </c>
      <c r="E32" s="93"/>
      <c r="F32" s="93" t="s">
        <v>167</v>
      </c>
      <c r="G32" s="93"/>
      <c r="J32" s="4">
        <v>2013</v>
      </c>
      <c r="K32" s="4">
        <v>1.4101799999999999E-2</v>
      </c>
      <c r="L32">
        <f>$K$33*P35</f>
        <v>6.5922968479999993E-3</v>
      </c>
      <c r="O32" s="4" t="s">
        <v>85</v>
      </c>
      <c r="R32" s="7"/>
      <c r="T32" s="7"/>
      <c r="V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F32" s="7"/>
      <c r="BG32" s="7"/>
      <c r="BH32" s="7"/>
      <c r="BI32" s="7"/>
      <c r="BJ32" s="7"/>
      <c r="BK32" s="7"/>
      <c r="BV32">
        <v>21</v>
      </c>
      <c r="BW32">
        <f t="shared" si="0"/>
        <v>581.43131034822886</v>
      </c>
      <c r="BX32" s="68">
        <f t="shared" si="15"/>
        <v>1.19379E-2</v>
      </c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40"/>
      <c r="CJ32" s="40"/>
      <c r="CK32" s="40"/>
      <c r="CL32" s="40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</row>
    <row r="33" spans="1:101" ht="15" x14ac:dyDescent="0.15">
      <c r="A33" s="4" t="s">
        <v>168</v>
      </c>
      <c r="B33" s="105" t="s">
        <v>160</v>
      </c>
      <c r="C33" s="105"/>
      <c r="D33" s="93" t="s">
        <v>169</v>
      </c>
      <c r="E33" s="93"/>
      <c r="F33" s="93" t="s">
        <v>169</v>
      </c>
      <c r="G33" s="93"/>
      <c r="J33" s="4">
        <v>2014</v>
      </c>
      <c r="K33" s="4">
        <v>3.3637599999999997E-2</v>
      </c>
      <c r="L33">
        <f>$K$34*P36</f>
        <v>2.2094635832999999E-3</v>
      </c>
      <c r="O33" s="4">
        <v>2012</v>
      </c>
      <c r="P33" s="36">
        <v>0.21887999999999999</v>
      </c>
      <c r="R33" s="7"/>
      <c r="T33" s="7"/>
      <c r="V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F33" s="7"/>
      <c r="BG33" s="7"/>
      <c r="BH33" s="7"/>
      <c r="BI33" s="7"/>
      <c r="BJ33" s="7"/>
      <c r="BK33" s="7"/>
      <c r="BV33">
        <v>22</v>
      </c>
      <c r="BW33">
        <f t="shared" si="0"/>
        <v>581.75329165537198</v>
      </c>
      <c r="BX33" s="68">
        <f t="shared" si="15"/>
        <v>1.1862899999999999E-2</v>
      </c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40"/>
      <c r="CJ33" s="40"/>
      <c r="CK33" s="40"/>
      <c r="CL33" s="40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</row>
    <row r="34" spans="1:101" ht="15" x14ac:dyDescent="0.15">
      <c r="A34" s="4" t="s">
        <v>161</v>
      </c>
      <c r="B34" s="105" t="s">
        <v>166</v>
      </c>
      <c r="C34" s="105"/>
      <c r="D34" s="93" t="s">
        <v>169</v>
      </c>
      <c r="E34" s="93"/>
      <c r="F34" s="93" t="s">
        <v>169</v>
      </c>
      <c r="G34" s="93"/>
      <c r="J34" s="4">
        <v>2015</v>
      </c>
      <c r="K34" s="4">
        <v>1.3267899999999999E-2</v>
      </c>
      <c r="L34">
        <f>$K$35</f>
        <v>5.0056969999999996</v>
      </c>
      <c r="O34" s="4">
        <v>2013</v>
      </c>
      <c r="P34" s="36">
        <v>0.20427000000000001</v>
      </c>
      <c r="R34" s="7"/>
      <c r="T34" s="7"/>
      <c r="V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F34" s="7"/>
      <c r="BG34" s="7"/>
      <c r="BH34" s="7"/>
      <c r="BI34" s="7"/>
      <c r="BJ34" s="7"/>
      <c r="BK34" s="7"/>
      <c r="BV34">
        <v>23</v>
      </c>
      <c r="BW34">
        <f t="shared" si="0"/>
        <v>582.05918359351392</v>
      </c>
      <c r="BX34" s="68">
        <f t="shared" si="15"/>
        <v>1.17879E-2</v>
      </c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40"/>
      <c r="CJ34" s="40"/>
      <c r="CK34" s="40"/>
      <c r="CL34" s="40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</row>
    <row r="35" spans="1:101" ht="15" x14ac:dyDescent="0.15">
      <c r="A35" s="4" t="s">
        <v>132</v>
      </c>
      <c r="B35" s="103" t="s">
        <v>94</v>
      </c>
      <c r="C35" s="103"/>
      <c r="D35" s="103"/>
      <c r="E35" s="103"/>
      <c r="F35" s="103"/>
      <c r="G35" s="103"/>
      <c r="H35" s="12"/>
      <c r="J35" s="4" t="s">
        <v>86</v>
      </c>
      <c r="K35" s="4">
        <v>5.0056969999999996</v>
      </c>
      <c r="L35">
        <f>SUM(L6:L34)</f>
        <v>6.3259275127941486</v>
      </c>
      <c r="O35" s="4">
        <v>2014</v>
      </c>
      <c r="P35" s="36">
        <v>0.19597999999999999</v>
      </c>
      <c r="R35" s="7"/>
      <c r="T35" s="7"/>
      <c r="V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F35" s="7"/>
      <c r="BG35" s="7"/>
      <c r="BH35" s="7"/>
      <c r="BI35" s="7"/>
      <c r="BJ35" s="7"/>
      <c r="BK35" s="7"/>
      <c r="BV35">
        <v>24</v>
      </c>
      <c r="BW35">
        <f t="shared" si="0"/>
        <v>582.35034641076572</v>
      </c>
      <c r="BX35" s="68">
        <f t="shared" si="15"/>
        <v>1.17129E-2</v>
      </c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</row>
    <row r="36" spans="1:101" ht="15" x14ac:dyDescent="0.15">
      <c r="A36" s="6" t="s">
        <v>92</v>
      </c>
      <c r="B36" s="104">
        <v>0.34010000000000001</v>
      </c>
      <c r="C36" s="104"/>
      <c r="D36" s="104"/>
      <c r="E36" s="104"/>
      <c r="F36" s="104"/>
      <c r="G36" s="104"/>
      <c r="H36" s="35"/>
      <c r="O36" s="4">
        <v>2015</v>
      </c>
      <c r="P36" s="36">
        <v>0.16652700000000001</v>
      </c>
      <c r="R36" s="7"/>
      <c r="T36" s="7"/>
      <c r="V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F36" s="7"/>
      <c r="BG36" s="7"/>
      <c r="BH36" s="7"/>
      <c r="BI36" s="7"/>
      <c r="BJ36" s="7"/>
      <c r="BK36" s="7"/>
      <c r="BV36">
        <v>25</v>
      </c>
      <c r="BW36">
        <f t="shared" si="0"/>
        <v>582.6279744451956</v>
      </c>
      <c r="BX36" s="68">
        <f t="shared" si="15"/>
        <v>1.16379E-2</v>
      </c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</row>
    <row r="37" spans="1:101" ht="15" x14ac:dyDescent="0.15">
      <c r="O37" s="4" t="s">
        <v>86</v>
      </c>
      <c r="R37" s="7"/>
      <c r="T37" s="7"/>
      <c r="V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F37" s="7"/>
      <c r="BG37" s="7"/>
      <c r="BH37" s="7"/>
      <c r="BI37" s="7"/>
      <c r="BJ37" s="7"/>
      <c r="BK37" s="7"/>
      <c r="BV37">
        <v>26</v>
      </c>
      <c r="BW37">
        <f t="shared" si="0"/>
        <v>582.89312208362628</v>
      </c>
      <c r="BX37" s="68">
        <f t="shared" si="15"/>
        <v>1.1562899999999999E-2</v>
      </c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</row>
    <row r="38" spans="1:101" ht="15" x14ac:dyDescent="0.15">
      <c r="R38" s="7"/>
      <c r="T38" s="7"/>
      <c r="V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F38" s="7"/>
      <c r="BG38" s="7"/>
      <c r="BH38" s="7"/>
      <c r="BI38" s="7"/>
      <c r="BJ38" s="7"/>
      <c r="BK38" s="7"/>
      <c r="BV38">
        <v>27</v>
      </c>
      <c r="BW38">
        <f t="shared" si="0"/>
        <v>583.14672483103232</v>
      </c>
      <c r="BX38" s="68">
        <f t="shared" si="15"/>
        <v>1.1487899999999999E-2</v>
      </c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</row>
    <row r="39" spans="1:101" ht="15" x14ac:dyDescent="0.15">
      <c r="R39" s="7"/>
      <c r="T39" s="7"/>
      <c r="V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F39" s="7"/>
      <c r="BG39" s="7"/>
      <c r="BH39" s="7"/>
      <c r="BI39" s="7"/>
      <c r="BJ39" s="7"/>
      <c r="BK39" s="7"/>
      <c r="BV39">
        <v>28</v>
      </c>
      <c r="BW39">
        <f t="shared" si="0"/>
        <v>583.38961655605999</v>
      </c>
      <c r="BX39" s="68">
        <f t="shared" si="15"/>
        <v>1.14129E-2</v>
      </c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</row>
    <row r="40" spans="1:101" ht="15" x14ac:dyDescent="0.15">
      <c r="R40" s="7"/>
      <c r="T40" s="7"/>
      <c r="V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F40" s="7"/>
      <c r="BG40" s="7"/>
      <c r="BH40" s="7"/>
      <c r="BI40" s="7"/>
      <c r="BJ40" s="7"/>
      <c r="BK40" s="7"/>
      <c r="BV40">
        <v>29</v>
      </c>
      <c r="BW40">
        <f t="shared" si="0"/>
        <v>583.6225437166803</v>
      </c>
      <c r="BX40" s="68">
        <f t="shared" si="15"/>
        <v>1.13379E-2</v>
      </c>
      <c r="BY40" s="37"/>
      <c r="BZ40" s="37"/>
      <c r="CA40" s="37" t="s">
        <v>256</v>
      </c>
      <c r="CB40" s="38">
        <v>2011</v>
      </c>
      <c r="CC40" s="38">
        <v>2012</v>
      </c>
      <c r="CD40" s="38">
        <v>2014</v>
      </c>
      <c r="CE40" s="38">
        <v>2015</v>
      </c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</row>
    <row r="41" spans="1:101" ht="15" x14ac:dyDescent="0.15">
      <c r="R41" s="7"/>
      <c r="T41" s="7"/>
      <c r="V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F41" s="7"/>
      <c r="BG41" s="7"/>
      <c r="BH41" s="7"/>
      <c r="BI41" s="7"/>
      <c r="BJ41" s="7"/>
      <c r="BK41" s="7"/>
      <c r="BV41">
        <v>30</v>
      </c>
      <c r="BW41">
        <f t="shared" si="0"/>
        <v>583.84617717937476</v>
      </c>
      <c r="BX41" s="68">
        <f t="shared" si="15"/>
        <v>1.1262899999999999E-2</v>
      </c>
      <c r="BY41" s="37"/>
      <c r="BZ41" s="37" t="s">
        <v>250</v>
      </c>
      <c r="CA41" s="37">
        <v>4.4662471400906303E-2</v>
      </c>
      <c r="CB41" s="37">
        <v>4.7847806756473529E-2</v>
      </c>
      <c r="CC41" s="37">
        <v>4.6220835070494834E-2</v>
      </c>
      <c r="CD41" s="37">
        <v>4.321602157927952E-2</v>
      </c>
      <c r="CE41" s="37">
        <v>4.0231293091809395E-2</v>
      </c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</row>
    <row r="42" spans="1:101" ht="15" x14ac:dyDescent="0.15">
      <c r="Z42" s="7"/>
      <c r="AA42" s="7"/>
      <c r="AB42" s="7"/>
      <c r="AC42" s="7"/>
      <c r="AD42" s="7"/>
      <c r="AE42" s="7"/>
      <c r="AH42" s="7"/>
      <c r="AI42" s="7"/>
      <c r="AJ42" s="7"/>
      <c r="AK42" s="7"/>
      <c r="AL42" s="7"/>
      <c r="AM42" s="7"/>
      <c r="AP42" s="7"/>
      <c r="AQ42" s="7"/>
      <c r="AR42" s="7"/>
      <c r="AS42" s="7"/>
      <c r="AT42" s="7"/>
      <c r="AU42" s="7"/>
      <c r="AX42" s="7"/>
      <c r="AY42" s="7"/>
      <c r="AZ42" s="7"/>
      <c r="BA42" s="7"/>
      <c r="BB42" s="7"/>
      <c r="BC42" s="7"/>
      <c r="BV42">
        <v>31</v>
      </c>
      <c r="BW42">
        <f t="shared" si="0"/>
        <v>584.06112210459423</v>
      </c>
      <c r="BX42" s="68">
        <f t="shared" si="15"/>
        <v>1.1187900000000001E-2</v>
      </c>
      <c r="BY42" s="37"/>
      <c r="BZ42" s="37" t="s">
        <v>251</v>
      </c>
      <c r="CA42" s="37">
        <v>5.4495951307229451E-2</v>
      </c>
      <c r="CB42" s="37">
        <v>6.2013493569526734E-2</v>
      </c>
      <c r="CC42" s="37">
        <v>5.5345964719992535E-2</v>
      </c>
      <c r="CD42" s="37">
        <v>5.2412942672250218E-2</v>
      </c>
      <c r="CE42" s="37">
        <v>4.9011917714427145E-2</v>
      </c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</row>
    <row r="43" spans="1:101" ht="15" x14ac:dyDescent="0.15">
      <c r="Z43" s="7"/>
      <c r="AA43" s="7"/>
      <c r="AB43" s="7"/>
      <c r="AC43" s="7"/>
      <c r="AD43" s="7"/>
      <c r="AE43" s="7"/>
      <c r="AH43" s="7"/>
      <c r="AI43" s="7"/>
      <c r="AJ43" s="7"/>
      <c r="AK43" s="7"/>
      <c r="AL43" s="7"/>
      <c r="AM43" s="7"/>
      <c r="AP43" s="7"/>
      <c r="AQ43" s="7"/>
      <c r="AR43" s="7"/>
      <c r="AS43" s="7"/>
      <c r="AT43" s="7"/>
      <c r="AU43" s="7"/>
      <c r="AX43" s="7"/>
      <c r="AY43" s="7"/>
      <c r="AZ43" s="7"/>
      <c r="BA43" s="7"/>
      <c r="BB43" s="7"/>
      <c r="BC43" s="7"/>
      <c r="BV43">
        <v>32</v>
      </c>
      <c r="BW43">
        <f t="shared" si="0"/>
        <v>584.26792626629606</v>
      </c>
      <c r="BX43" s="68">
        <f t="shared" si="15"/>
        <v>1.11129E-2</v>
      </c>
      <c r="BY43" s="37"/>
      <c r="BZ43" s="37" t="s">
        <v>252</v>
      </c>
      <c r="CA43" s="37">
        <v>2.6777873830145141E-2</v>
      </c>
      <c r="CB43" s="37">
        <v>2.591390189275854E-2</v>
      </c>
      <c r="CC43" s="37">
        <v>2.6388959263903226E-2</v>
      </c>
      <c r="CD43" s="37">
        <v>2.7354681636519159E-2</v>
      </c>
      <c r="CE43" s="37">
        <v>2.7305879658684553E-2</v>
      </c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</row>
    <row r="44" spans="1:101" ht="15" x14ac:dyDescent="0.15">
      <c r="Z44" s="7"/>
      <c r="AA44" s="7"/>
      <c r="AB44" s="7"/>
      <c r="AC44" s="7"/>
      <c r="AD44" s="7"/>
      <c r="AE44" s="7"/>
      <c r="AH44" s="7"/>
      <c r="AI44" s="7"/>
      <c r="AJ44" s="7"/>
      <c r="AK44" s="7"/>
      <c r="AL44" s="7"/>
      <c r="AM44" s="7"/>
      <c r="AP44" s="7"/>
      <c r="AQ44" s="7"/>
      <c r="AR44" s="7"/>
      <c r="AS44" s="7"/>
      <c r="AT44" s="7"/>
      <c r="AU44" s="7"/>
      <c r="AX44" s="7"/>
      <c r="AY44" s="7"/>
      <c r="AZ44" s="7"/>
      <c r="BA44" s="7"/>
      <c r="BB44" s="7"/>
      <c r="BC44" s="7"/>
      <c r="BV44">
        <v>33</v>
      </c>
      <c r="BW44">
        <f t="shared" si="0"/>
        <v>584.46708709421364</v>
      </c>
      <c r="BX44" s="68">
        <f t="shared" si="15"/>
        <v>1.10379E-2</v>
      </c>
      <c r="BY44" s="37"/>
      <c r="BZ44" s="37" t="s">
        <v>253</v>
      </c>
      <c r="CA44" s="40">
        <v>1.0003041609423831</v>
      </c>
      <c r="CB44" s="40">
        <v>1.0327947409952569</v>
      </c>
      <c r="CC44" s="40">
        <v>0.98989292753612879</v>
      </c>
      <c r="CD44" s="40">
        <v>0.99673243704892067</v>
      </c>
      <c r="CE44" s="40">
        <v>0.99933569330286665</v>
      </c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</row>
    <row r="45" spans="1:101" ht="15" x14ac:dyDescent="0.15">
      <c r="Z45" s="7"/>
      <c r="AA45" s="7"/>
      <c r="AB45" s="7"/>
      <c r="AC45" s="7"/>
      <c r="AD45" s="7"/>
      <c r="AE45" s="7"/>
      <c r="AH45" s="7"/>
      <c r="AI45" s="7"/>
      <c r="AJ45" s="7"/>
      <c r="AK45" s="7"/>
      <c r="AL45" s="7"/>
      <c r="AM45" s="7"/>
      <c r="AP45" s="7"/>
      <c r="AQ45" s="7"/>
      <c r="AR45" s="7"/>
      <c r="AS45" s="7"/>
      <c r="AT45" s="7"/>
      <c r="AU45" s="7"/>
      <c r="AX45" s="7"/>
      <c r="AY45" s="7"/>
      <c r="AZ45" s="7"/>
      <c r="BA45" s="7"/>
      <c r="BB45" s="7"/>
      <c r="BC45" s="7"/>
      <c r="BV45">
        <v>34</v>
      </c>
      <c r="BW45">
        <f t="shared" si="0"/>
        <v>584.65905766727315</v>
      </c>
      <c r="BX45" s="68">
        <f t="shared" si="15"/>
        <v>1.0962899999999999E-2</v>
      </c>
      <c r="BY45" s="37"/>
      <c r="BZ45" s="37" t="s">
        <v>254</v>
      </c>
      <c r="CA45" s="40">
        <v>1.557985998238083</v>
      </c>
      <c r="CB45" s="40">
        <v>1.5042131998122765</v>
      </c>
      <c r="CC45" s="40">
        <v>1.529584029543589</v>
      </c>
      <c r="CD45" s="40">
        <v>1.5887691301148632</v>
      </c>
      <c r="CE45" s="40">
        <v>1.6657864621656793</v>
      </c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</row>
    <row r="46" spans="1:101" ht="15" x14ac:dyDescent="0.15">
      <c r="Z46" s="7"/>
      <c r="AA46" s="7"/>
      <c r="AB46" s="7"/>
      <c r="AC46" s="7"/>
      <c r="AD46" s="7"/>
      <c r="AE46" s="7"/>
      <c r="AH46" s="7"/>
      <c r="AI46" s="7"/>
      <c r="AJ46" s="7"/>
      <c r="AK46" s="7"/>
      <c r="AL46" s="7"/>
      <c r="AM46" s="7"/>
      <c r="AP46" s="7"/>
      <c r="AQ46" s="7"/>
      <c r="AR46" s="7"/>
      <c r="AS46" s="7"/>
      <c r="AT46" s="7"/>
      <c r="AU46" s="7"/>
      <c r="AX46" s="7"/>
      <c r="AY46" s="7"/>
      <c r="AZ46" s="7"/>
      <c r="BA46" s="7"/>
      <c r="BB46" s="7"/>
      <c r="BC46" s="7"/>
      <c r="BV46">
        <v>35</v>
      </c>
      <c r="BW46">
        <f t="shared" si="0"/>
        <v>584.8442518402768</v>
      </c>
      <c r="BX46" s="68">
        <f t="shared" si="15"/>
        <v>1.0887899999999999E-2</v>
      </c>
      <c r="BY46" s="37"/>
      <c r="BZ46" s="37" t="s">
        <v>255</v>
      </c>
      <c r="CA46" s="40">
        <v>0.98647784389121462</v>
      </c>
      <c r="CB46" s="40">
        <v>1.0287416551524329</v>
      </c>
      <c r="CC46" s="40">
        <v>0.99455724735436069</v>
      </c>
      <c r="CD46" s="40">
        <v>0.97010594247666693</v>
      </c>
      <c r="CE46" s="40">
        <v>0.95100104845886901</v>
      </c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</row>
    <row r="47" spans="1:101" ht="15" x14ac:dyDescent="0.15">
      <c r="Z47" s="7"/>
      <c r="AA47" s="7"/>
      <c r="AB47" s="7"/>
      <c r="AC47" s="7"/>
      <c r="AD47" s="7"/>
      <c r="AE47" s="7"/>
      <c r="AH47" s="7"/>
      <c r="AI47" s="7"/>
      <c r="AJ47" s="7"/>
      <c r="AK47" s="7"/>
      <c r="AL47" s="7"/>
      <c r="AM47" s="7"/>
      <c r="AP47" s="7"/>
      <c r="AQ47" s="7"/>
      <c r="AR47" s="7"/>
      <c r="AS47" s="7"/>
      <c r="AT47" s="7"/>
      <c r="AU47" s="7"/>
      <c r="AX47" s="7"/>
      <c r="AY47" s="7"/>
      <c r="AZ47" s="7"/>
      <c r="BA47" s="7"/>
      <c r="BB47" s="7"/>
      <c r="BC47" s="7"/>
      <c r="BV47">
        <v>36</v>
      </c>
      <c r="BW47">
        <f t="shared" si="0"/>
        <v>585.02304865010683</v>
      </c>
      <c r="BX47" s="68">
        <f t="shared" si="15"/>
        <v>1.08129E-2</v>
      </c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  <c r="CN47" s="37"/>
      <c r="CO47" s="37"/>
      <c r="CP47" s="37"/>
      <c r="CQ47" s="37"/>
      <c r="CR47" s="37"/>
      <c r="CS47" s="37"/>
      <c r="CT47" s="37"/>
      <c r="CU47" s="37"/>
      <c r="CV47" s="37"/>
      <c r="CW47" s="37"/>
    </row>
    <row r="48" spans="1:101" ht="15" x14ac:dyDescent="0.15">
      <c r="Z48" s="7"/>
      <c r="AA48" s="7"/>
      <c r="AB48" s="7"/>
      <c r="AC48" s="7"/>
      <c r="AD48" s="7"/>
      <c r="AE48" s="7"/>
      <c r="AH48" s="7"/>
      <c r="AI48" s="7"/>
      <c r="AJ48" s="7"/>
      <c r="AK48" s="7"/>
      <c r="AL48" s="7"/>
      <c r="AM48" s="7"/>
      <c r="AP48" s="7"/>
      <c r="AQ48" s="7"/>
      <c r="AR48" s="7"/>
      <c r="AS48" s="7"/>
      <c r="AT48" s="7"/>
      <c r="AU48" s="7"/>
      <c r="AX48" s="7"/>
      <c r="AY48" s="7"/>
      <c r="AZ48" s="7"/>
      <c r="BA48" s="7"/>
      <c r="BB48" s="7"/>
      <c r="BC48" s="7"/>
      <c r="BV48">
        <v>37</v>
      </c>
      <c r="BW48">
        <f t="shared" si="0"/>
        <v>585.19579611968197</v>
      </c>
      <c r="BX48" s="68">
        <f t="shared" si="15"/>
        <v>1.07379E-2</v>
      </c>
      <c r="BY48" s="37"/>
      <c r="BZ48" s="37"/>
      <c r="CA48" s="37" t="s">
        <v>256</v>
      </c>
      <c r="CB48" s="38">
        <v>1</v>
      </c>
      <c r="CC48" s="38">
        <v>2</v>
      </c>
      <c r="CD48" s="38">
        <v>3</v>
      </c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</row>
    <row r="49" spans="26:101" ht="15" x14ac:dyDescent="0.15">
      <c r="Z49" s="7"/>
      <c r="AA49" s="7"/>
      <c r="AB49" s="7"/>
      <c r="AC49" s="7"/>
      <c r="AD49" s="7"/>
      <c r="AE49" s="7"/>
      <c r="AH49" s="7"/>
      <c r="AI49" s="7"/>
      <c r="AJ49" s="7"/>
      <c r="AK49" s="7"/>
      <c r="AL49" s="7"/>
      <c r="AM49" s="7"/>
      <c r="AP49" s="7"/>
      <c r="AQ49" s="7"/>
      <c r="AR49" s="7"/>
      <c r="AS49" s="7"/>
      <c r="AT49" s="7"/>
      <c r="AU49" s="7"/>
      <c r="AX49" s="7"/>
      <c r="AY49" s="7"/>
      <c r="AZ49" s="7"/>
      <c r="BA49" s="7"/>
      <c r="BB49" s="7"/>
      <c r="BC49" s="7"/>
      <c r="BV49">
        <v>38</v>
      </c>
      <c r="BW49">
        <f t="shared" si="0"/>
        <v>585.36281455587391</v>
      </c>
      <c r="BX49" s="68">
        <f t="shared" si="15"/>
        <v>1.0662899999999999E-2</v>
      </c>
      <c r="BY49" s="37"/>
      <c r="BZ49" s="37" t="s">
        <v>250</v>
      </c>
      <c r="CA49" s="37">
        <v>4.4662471400906303E-2</v>
      </c>
      <c r="CB49" s="37">
        <v>5.0686735362873089E-2</v>
      </c>
      <c r="CC49" s="37">
        <v>2.9414673169313746E-2</v>
      </c>
      <c r="CD49" s="37">
        <v>3.8495367400934177E-3</v>
      </c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</row>
    <row r="50" spans="26:101" ht="15" x14ac:dyDescent="0.15">
      <c r="Z50" s="7"/>
      <c r="AA50" s="7"/>
      <c r="AB50" s="7"/>
      <c r="AC50" s="7"/>
      <c r="AD50" s="7"/>
      <c r="AE50" s="7"/>
      <c r="AH50" s="7"/>
      <c r="AI50" s="7"/>
      <c r="AJ50" s="7"/>
      <c r="AK50" s="7"/>
      <c r="AL50" s="7"/>
      <c r="AM50" s="7"/>
      <c r="AP50" s="7"/>
      <c r="AQ50" s="7"/>
      <c r="AR50" s="7"/>
      <c r="AS50" s="7"/>
      <c r="AT50" s="7"/>
      <c r="AU50" s="7"/>
      <c r="AX50" s="7"/>
      <c r="AY50" s="7"/>
      <c r="AZ50" s="7"/>
      <c r="BA50" s="7"/>
      <c r="BB50" s="7"/>
      <c r="BC50" s="7"/>
      <c r="BV50">
        <v>39</v>
      </c>
      <c r="BW50">
        <f t="shared" si="0"/>
        <v>585.52439942009562</v>
      </c>
      <c r="BX50" s="68">
        <f t="shared" si="15"/>
        <v>1.0587900000000001E-2</v>
      </c>
      <c r="BY50" s="37"/>
      <c r="BZ50" s="37" t="s">
        <v>251</v>
      </c>
      <c r="CA50" s="37">
        <v>5.4495951307229451E-2</v>
      </c>
      <c r="CB50" s="37">
        <v>5.6494954755453602E-2</v>
      </c>
      <c r="CC50" s="37">
        <v>4.7777391935329122E-2</v>
      </c>
      <c r="CD50" s="37">
        <v>4.458566896073432E-2</v>
      </c>
      <c r="CE50" s="37"/>
      <c r="CF50" s="37"/>
      <c r="CG50" s="37"/>
      <c r="CH50" s="37"/>
      <c r="CI50" s="37"/>
      <c r="CJ50" s="37"/>
      <c r="CK50" s="37"/>
      <c r="CL50" s="37"/>
      <c r="CM50" s="37"/>
      <c r="CN50" s="37"/>
      <c r="CO50" s="37"/>
      <c r="CP50" s="37"/>
      <c r="CQ50" s="37"/>
      <c r="CR50" s="37"/>
      <c r="CS50" s="37"/>
      <c r="CT50" s="37"/>
      <c r="CU50" s="37"/>
      <c r="CV50" s="37"/>
      <c r="CW50" s="37"/>
    </row>
    <row r="51" spans="26:101" ht="15" x14ac:dyDescent="0.15">
      <c r="Z51" s="7"/>
      <c r="AA51" s="7"/>
      <c r="AB51" s="7"/>
      <c r="AC51" s="7"/>
      <c r="AD51" s="7"/>
      <c r="AE51" s="7"/>
      <c r="AH51" s="7"/>
      <c r="AI51" s="7"/>
      <c r="AJ51" s="7"/>
      <c r="AK51" s="7"/>
      <c r="AL51" s="7"/>
      <c r="AM51" s="7"/>
      <c r="AP51" s="7"/>
      <c r="AQ51" s="7"/>
      <c r="AR51" s="7"/>
      <c r="AS51" s="7"/>
      <c r="AT51" s="7"/>
      <c r="AU51" s="7"/>
      <c r="AX51" s="7"/>
      <c r="AY51" s="7"/>
      <c r="AZ51" s="7"/>
      <c r="BA51" s="7"/>
      <c r="BB51" s="7"/>
      <c r="BC51" s="7"/>
      <c r="BV51">
        <v>40</v>
      </c>
      <c r="BW51">
        <f t="shared" si="0"/>
        <v>585.68082383637443</v>
      </c>
      <c r="BX51" s="68">
        <f t="shared" si="15"/>
        <v>1.05129E-2</v>
      </c>
      <c r="BY51" s="37"/>
      <c r="BZ51" s="37" t="s">
        <v>252</v>
      </c>
      <c r="CA51" s="37">
        <v>2.6777873830145141E-2</v>
      </c>
      <c r="CB51" s="37">
        <v>2.6495935169545144E-2</v>
      </c>
      <c r="CC51" s="37">
        <v>2.728521608954838E-2</v>
      </c>
      <c r="CD51" s="37">
        <v>2.7625643880707276E-2</v>
      </c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</row>
    <row r="52" spans="26:101" x14ac:dyDescent="0.15">
      <c r="BV52">
        <v>41</v>
      </c>
      <c r="BW52">
        <f t="shared" si="0"/>
        <v>585.83234079050578</v>
      </c>
      <c r="BX52" s="68">
        <f t="shared" si="15"/>
        <v>1.04379E-2</v>
      </c>
      <c r="BY52" s="37"/>
      <c r="BZ52" s="37" t="s">
        <v>253</v>
      </c>
      <c r="CA52" s="40">
        <v>1.0003041609423831</v>
      </c>
      <c r="CB52" s="40">
        <v>0.95491145986090442</v>
      </c>
      <c r="CC52" s="40">
        <v>1.28499399625128</v>
      </c>
      <c r="CD52" s="40">
        <v>-0.17653917518322837</v>
      </c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</row>
    <row r="53" spans="26:101" x14ac:dyDescent="0.15">
      <c r="BV53">
        <v>42</v>
      </c>
      <c r="BW53">
        <f t="shared" si="0"/>
        <v>585.97918506487952</v>
      </c>
      <c r="BX53" s="68">
        <f t="shared" si="15"/>
        <v>1.03629E-2</v>
      </c>
      <c r="BY53" s="37"/>
      <c r="BZ53" s="37" t="s">
        <v>254</v>
      </c>
      <c r="CA53" s="40">
        <v>1.557985998238083</v>
      </c>
      <c r="CB53" s="40">
        <v>1.4646334868601203</v>
      </c>
      <c r="CC53" s="40">
        <v>2.3367203681815307</v>
      </c>
      <c r="CD53" s="40">
        <v>-0.1750246910922662</v>
      </c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</row>
    <row r="54" spans="26:101" x14ac:dyDescent="0.15">
      <c r="BV54">
        <v>43</v>
      </c>
      <c r="BW54">
        <f t="shared" si="0"/>
        <v>586.12157494622454</v>
      </c>
      <c r="BX54" s="68">
        <f t="shared" si="15"/>
        <v>1.0287899999999999E-2</v>
      </c>
      <c r="BY54" s="37"/>
      <c r="BZ54" s="37" t="s">
        <v>255</v>
      </c>
      <c r="CA54" s="40">
        <v>0.98647784389121462</v>
      </c>
      <c r="CB54" s="40">
        <v>0.999003290142086</v>
      </c>
      <c r="CC54" s="40">
        <v>0.94347476434782929</v>
      </c>
      <c r="CD54" s="40">
        <v>0.91872782990461499</v>
      </c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</row>
    <row r="55" spans="26:101" x14ac:dyDescent="0.15">
      <c r="BV55">
        <v>44</v>
      </c>
      <c r="BW55">
        <f t="shared" si="0"/>
        <v>586.2597137375285</v>
      </c>
      <c r="BX55" s="68">
        <f t="shared" si="15"/>
        <v>1.02129E-2</v>
      </c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</row>
    <row r="56" spans="26:101" x14ac:dyDescent="0.15">
      <c r="BV56">
        <v>45</v>
      </c>
      <c r="BW56">
        <f t="shared" si="0"/>
        <v>586.39379110050095</v>
      </c>
      <c r="BX56" s="68">
        <f t="shared" si="15"/>
        <v>1.01379E-2</v>
      </c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</row>
    <row r="57" spans="26:101" x14ac:dyDescent="0.15">
      <c r="BV57">
        <v>46</v>
      </c>
      <c r="BW57">
        <f t="shared" si="0"/>
        <v>586.52398425086483</v>
      </c>
      <c r="BX57" s="68">
        <f t="shared" si="15"/>
        <v>1.00629E-2</v>
      </c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</row>
    <row r="58" spans="26:101" x14ac:dyDescent="0.15">
      <c r="BV58">
        <v>47</v>
      </c>
      <c r="BW58">
        <f t="shared" si="0"/>
        <v>586.65045902544784</v>
      </c>
      <c r="BX58" s="68">
        <f t="shared" si="15"/>
        <v>9.9879000000000009E-3</v>
      </c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</row>
    <row r="59" spans="26:101" x14ac:dyDescent="0.15">
      <c r="BV59">
        <v>48</v>
      </c>
      <c r="BW59">
        <f t="shared" si="0"/>
        <v>586.77337083722364</v>
      </c>
      <c r="BX59" s="68">
        <f t="shared" si="15"/>
        <v>9.9128999999999988E-3</v>
      </c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  <c r="CN59" s="37"/>
      <c r="CO59" s="37"/>
      <c r="CP59" s="37"/>
      <c r="CQ59" s="37"/>
      <c r="CR59" s="37"/>
      <c r="CS59" s="37"/>
      <c r="CT59" s="37"/>
      <c r="CU59" s="37"/>
      <c r="CV59" s="37"/>
      <c r="CW59" s="37"/>
    </row>
    <row r="60" spans="26:101" x14ac:dyDescent="0.15">
      <c r="BV60">
        <v>49</v>
      </c>
      <c r="BW60">
        <f t="shared" si="0"/>
        <v>586.89286553213958</v>
      </c>
      <c r="BX60" s="68">
        <f t="shared" si="15"/>
        <v>9.8379000000000001E-3</v>
      </c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  <c r="CN60" s="37"/>
      <c r="CO60" s="37"/>
      <c r="CP60" s="37"/>
      <c r="CQ60" s="37"/>
      <c r="CR60" s="37"/>
      <c r="CS60" s="37"/>
      <c r="CT60" s="37"/>
      <c r="CU60" s="37"/>
      <c r="CV60" s="37"/>
      <c r="CW60" s="37"/>
    </row>
    <row r="61" spans="26:101" x14ac:dyDescent="0.15">
      <c r="BV61">
        <v>50</v>
      </c>
      <c r="BW61">
        <f t="shared" si="0"/>
        <v>587.00908015962057</v>
      </c>
      <c r="BX61" s="68">
        <f t="shared" si="15"/>
        <v>9.7628999999999997E-3</v>
      </c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  <c r="CN61" s="37"/>
      <c r="CO61" s="37"/>
      <c r="CP61" s="37"/>
      <c r="CQ61" s="37"/>
      <c r="CR61" s="37"/>
      <c r="CS61" s="37"/>
      <c r="CT61" s="37"/>
      <c r="CU61" s="37"/>
      <c r="CV61" s="37"/>
      <c r="CW61" s="37"/>
    </row>
    <row r="62" spans="26:101" x14ac:dyDescent="0.15">
      <c r="BV62">
        <v>51</v>
      </c>
      <c r="BW62">
        <f t="shared" si="0"/>
        <v>587.1221436669731</v>
      </c>
      <c r="BX62" s="68">
        <f t="shared" si="15"/>
        <v>9.6878999999999993E-3</v>
      </c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  <c r="CN62" s="37"/>
      <c r="CO62" s="37"/>
      <c r="CP62" s="37"/>
      <c r="CQ62" s="37"/>
      <c r="CR62" s="37"/>
      <c r="CS62" s="37"/>
      <c r="CT62" s="37"/>
      <c r="CU62" s="37"/>
      <c r="CV62" s="37"/>
      <c r="CW62" s="37"/>
    </row>
    <row r="63" spans="26:101" x14ac:dyDescent="0.15">
      <c r="BV63">
        <v>52</v>
      </c>
      <c r="BW63">
        <f t="shared" si="0"/>
        <v>587.23217752654591</v>
      </c>
      <c r="BX63" s="68">
        <f t="shared" si="15"/>
        <v>9.6129000000000006E-3</v>
      </c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  <c r="CN63" s="37"/>
      <c r="CO63" s="37"/>
      <c r="CP63" s="37"/>
      <c r="CQ63" s="37"/>
      <c r="CR63" s="37"/>
      <c r="CS63" s="37"/>
      <c r="CT63" s="37"/>
      <c r="CU63" s="37"/>
      <c r="CV63" s="37"/>
      <c r="CW63" s="37"/>
    </row>
    <row r="64" spans="26:101" x14ac:dyDescent="0.15">
      <c r="BV64">
        <v>53</v>
      </c>
      <c r="BW64">
        <f t="shared" si="0"/>
        <v>587.33929630331249</v>
      </c>
      <c r="BX64" s="68">
        <f t="shared" si="15"/>
        <v>9.5379000000000002E-3</v>
      </c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  <c r="CN64" s="37"/>
      <c r="CO64" s="37"/>
      <c r="CP64" s="37"/>
      <c r="CQ64" s="37"/>
      <c r="CR64" s="37"/>
      <c r="CS64" s="37"/>
      <c r="CT64" s="37"/>
      <c r="CU64" s="37"/>
      <c r="CV64" s="37"/>
      <c r="CW64" s="37"/>
    </row>
    <row r="65" spans="74:101" x14ac:dyDescent="0.15">
      <c r="BV65">
        <v>54</v>
      </c>
      <c r="BW65">
        <f t="shared" si="0"/>
        <v>587.44360816954782</v>
      </c>
      <c r="BX65" s="68">
        <f t="shared" si="15"/>
        <v>9.4628999999999998E-3</v>
      </c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7"/>
    </row>
    <row r="66" spans="74:101" x14ac:dyDescent="0.15">
      <c r="BV66">
        <v>55</v>
      </c>
      <c r="BW66">
        <f t="shared" si="0"/>
        <v>587.54521537240623</v>
      </c>
      <c r="BX66" s="68">
        <f t="shared" si="15"/>
        <v>9.3879000000000011E-3</v>
      </c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  <c r="CN66" s="37"/>
      <c r="CO66" s="37"/>
      <c r="CP66" s="37"/>
      <c r="CQ66" s="37"/>
      <c r="CR66" s="37"/>
      <c r="CS66" s="37"/>
      <c r="CT66" s="37"/>
      <c r="CU66" s="37"/>
      <c r="CV66" s="37"/>
      <c r="CW66" s="37"/>
    </row>
    <row r="67" spans="74:101" x14ac:dyDescent="0.15">
      <c r="BV67">
        <v>56</v>
      </c>
      <c r="BW67">
        <f t="shared" ref="BW67:BW130" si="132">EXP($K$3*LN($BV67)+$K$4*$BV67+L$35)</f>
        <v>587.64421465948931</v>
      </c>
      <c r="BX67" s="68">
        <f t="shared" si="15"/>
        <v>9.312899999999999E-3</v>
      </c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  <c r="CN67" s="37"/>
      <c r="CO67" s="37"/>
      <c r="CP67" s="37"/>
      <c r="CQ67" s="37"/>
      <c r="CR67" s="37"/>
      <c r="CS67" s="37"/>
      <c r="CT67" s="37"/>
      <c r="CU67" s="37"/>
      <c r="CV67" s="37"/>
      <c r="CW67" s="37"/>
    </row>
    <row r="68" spans="74:101" x14ac:dyDescent="0.15">
      <c r="BV68">
        <v>57</v>
      </c>
      <c r="BW68">
        <f t="shared" si="132"/>
        <v>587.74069766684397</v>
      </c>
      <c r="BX68" s="68">
        <f t="shared" ref="BX68:BX131" si="133">($K$3-0.000075*BV68)</f>
        <v>9.2379000000000003E-3</v>
      </c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37"/>
      <c r="CS68" s="37"/>
      <c r="CT68" s="37"/>
      <c r="CU68" s="37"/>
      <c r="CV68" s="37"/>
      <c r="CW68" s="37"/>
    </row>
    <row r="69" spans="74:101" x14ac:dyDescent="0.15">
      <c r="BV69">
        <v>58</v>
      </c>
      <c r="BW69">
        <f t="shared" si="132"/>
        <v>587.83475127331781</v>
      </c>
      <c r="BX69" s="68">
        <f t="shared" si="133"/>
        <v>9.1628999999999999E-3</v>
      </c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37"/>
      <c r="CS69" s="37"/>
      <c r="CT69" s="37"/>
      <c r="CU69" s="37"/>
      <c r="CV69" s="37"/>
      <c r="CW69" s="37"/>
    </row>
    <row r="70" spans="74:101" x14ac:dyDescent="0.15">
      <c r="BV70">
        <v>59</v>
      </c>
      <c r="BW70">
        <f t="shared" si="132"/>
        <v>587.92645792470432</v>
      </c>
      <c r="BX70" s="68">
        <f t="shared" si="133"/>
        <v>9.0878999999999995E-3</v>
      </c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  <c r="CN70" s="37"/>
      <c r="CO70" s="37"/>
      <c r="CP70" s="37"/>
      <c r="CQ70" s="37"/>
      <c r="CR70" s="37"/>
      <c r="CS70" s="37"/>
      <c r="CT70" s="37"/>
      <c r="CU70" s="37"/>
      <c r="CV70" s="37"/>
      <c r="CW70" s="37"/>
    </row>
    <row r="71" spans="74:101" x14ac:dyDescent="0.15">
      <c r="BV71">
        <v>60</v>
      </c>
      <c r="BW71">
        <f t="shared" si="132"/>
        <v>588.01589593071958</v>
      </c>
      <c r="BX71" s="68">
        <f t="shared" si="133"/>
        <v>9.0129000000000008E-3</v>
      </c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</row>
    <row r="72" spans="74:101" x14ac:dyDescent="0.15">
      <c r="BV72">
        <v>61</v>
      </c>
      <c r="BW72">
        <f t="shared" si="132"/>
        <v>588.10313973750419</v>
      </c>
      <c r="BX72" s="68">
        <f t="shared" si="133"/>
        <v>8.9379000000000004E-3</v>
      </c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</row>
    <row r="73" spans="74:101" x14ac:dyDescent="0.15">
      <c r="BV73">
        <v>62</v>
      </c>
      <c r="BW73">
        <f t="shared" si="132"/>
        <v>588.18826017802621</v>
      </c>
      <c r="BX73" s="68">
        <f t="shared" si="133"/>
        <v>8.8628999999999999E-3</v>
      </c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/>
      <c r="CU73" s="37"/>
      <c r="CV73" s="37"/>
      <c r="CW73" s="37"/>
    </row>
    <row r="74" spans="74:101" x14ac:dyDescent="0.15">
      <c r="BV74">
        <v>63</v>
      </c>
      <c r="BW74">
        <f t="shared" si="132"/>
        <v>588.27132470250899</v>
      </c>
      <c r="BX74" s="68">
        <f t="shared" si="133"/>
        <v>8.7879000000000013E-3</v>
      </c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  <c r="CN74" s="37"/>
      <c r="CO74" s="37"/>
      <c r="CP74" s="37"/>
      <c r="CQ74" s="37"/>
      <c r="CR74" s="37"/>
      <c r="CS74" s="37"/>
      <c r="CT74" s="37"/>
      <c r="CU74" s="37"/>
      <c r="CV74" s="37"/>
      <c r="CW74" s="37"/>
    </row>
    <row r="75" spans="74:101" x14ac:dyDescent="0.15">
      <c r="BV75">
        <v>64</v>
      </c>
      <c r="BW75">
        <f t="shared" si="132"/>
        <v>588.35239759075967</v>
      </c>
      <c r="BX75" s="68">
        <f t="shared" si="133"/>
        <v>8.7128999999999991E-3</v>
      </c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/>
      <c r="CV75" s="37"/>
      <c r="CW75" s="37"/>
    </row>
    <row r="76" spans="74:101" x14ac:dyDescent="0.15">
      <c r="BV76">
        <v>65</v>
      </c>
      <c r="BW76">
        <f t="shared" si="132"/>
        <v>588.43154014808761</v>
      </c>
      <c r="BX76" s="68">
        <f t="shared" si="133"/>
        <v>8.6379000000000004E-3</v>
      </c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  <c r="CN76" s="37"/>
      <c r="CO76" s="37"/>
      <c r="CP76" s="37"/>
      <c r="CQ76" s="37"/>
      <c r="CR76" s="37"/>
      <c r="CS76" s="37"/>
      <c r="CT76" s="37"/>
      <c r="CU76" s="37"/>
      <c r="CV76" s="37"/>
      <c r="CW76" s="37"/>
    </row>
    <row r="77" spans="74:101" x14ac:dyDescent="0.15">
      <c r="BV77">
        <v>66</v>
      </c>
      <c r="BW77">
        <f t="shared" si="132"/>
        <v>588.50881088630501</v>
      </c>
      <c r="BX77" s="68">
        <f t="shared" si="133"/>
        <v>8.5629E-3</v>
      </c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/>
    </row>
    <row r="78" spans="74:101" x14ac:dyDescent="0.15">
      <c r="BV78">
        <v>67</v>
      </c>
      <c r="BW78">
        <f t="shared" si="132"/>
        <v>588.5842656911517</v>
      </c>
      <c r="BX78" s="68">
        <f t="shared" si="133"/>
        <v>8.4878999999999996E-3</v>
      </c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  <c r="CN78" s="37"/>
      <c r="CO78" s="37"/>
      <c r="CP78" s="37"/>
      <c r="CQ78" s="37"/>
      <c r="CR78" s="37"/>
      <c r="CS78" s="37"/>
      <c r="CT78" s="37"/>
      <c r="CU78" s="37"/>
      <c r="CV78" s="37"/>
      <c r="CW78" s="37"/>
    </row>
    <row r="79" spans="74:101" x14ac:dyDescent="0.15">
      <c r="BV79">
        <v>68</v>
      </c>
      <c r="BW79">
        <f t="shared" si="132"/>
        <v>588.65795797736155</v>
      </c>
      <c r="BX79" s="68">
        <f t="shared" si="133"/>
        <v>8.4129000000000009E-3</v>
      </c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</row>
    <row r="80" spans="74:101" x14ac:dyDescent="0.15">
      <c r="BV80">
        <v>69</v>
      </c>
      <c r="BW80">
        <f t="shared" si="132"/>
        <v>588.72993883243078</v>
      </c>
      <c r="BX80" s="68">
        <f t="shared" si="133"/>
        <v>8.3378999999999988E-3</v>
      </c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  <c r="CN80" s="37"/>
      <c r="CO80" s="37"/>
      <c r="CP80" s="37"/>
      <c r="CQ80" s="37"/>
      <c r="CR80" s="37"/>
      <c r="CS80" s="37"/>
      <c r="CT80" s="37"/>
      <c r="CU80" s="37"/>
      <c r="CV80" s="37"/>
      <c r="CW80" s="37"/>
    </row>
    <row r="81" spans="74:101" x14ac:dyDescent="0.15">
      <c r="BV81">
        <v>70</v>
      </c>
      <c r="BW81">
        <f t="shared" si="132"/>
        <v>588.80025715007798</v>
      </c>
      <c r="BX81" s="68">
        <f t="shared" si="133"/>
        <v>8.2629000000000001E-3</v>
      </c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</row>
    <row r="82" spans="74:101" x14ac:dyDescent="0.15">
      <c r="BV82">
        <v>71</v>
      </c>
      <c r="BW82">
        <f t="shared" si="132"/>
        <v>588.86895975426307</v>
      </c>
      <c r="BX82" s="68">
        <f t="shared" si="133"/>
        <v>8.1878999999999997E-3</v>
      </c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  <c r="CN82" s="37"/>
      <c r="CO82" s="37"/>
      <c r="CP82" s="37"/>
      <c r="CQ82" s="37"/>
      <c r="CR82" s="37"/>
      <c r="CS82" s="37"/>
      <c r="CT82" s="37"/>
      <c r="CU82" s="37"/>
      <c r="CV82" s="37"/>
      <c r="CW82" s="37"/>
    </row>
    <row r="83" spans="74:101" x14ac:dyDescent="0.15">
      <c r="BV83">
        <v>72</v>
      </c>
      <c r="BW83">
        <f t="shared" si="132"/>
        <v>588.93609151455769</v>
      </c>
      <c r="BX83" s="68">
        <f t="shared" si="133"/>
        <v>8.1128999999999993E-3</v>
      </c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/>
    </row>
    <row r="84" spans="74:101" x14ac:dyDescent="0.15">
      <c r="BV84">
        <v>73</v>
      </c>
      <c r="BW84">
        <f t="shared" si="132"/>
        <v>589.00169545358017</v>
      </c>
      <c r="BX84" s="68">
        <f t="shared" si="133"/>
        <v>8.0379000000000006E-3</v>
      </c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  <c r="CN84" s="37"/>
      <c r="CO84" s="37"/>
      <c r="CP84" s="37"/>
      <c r="CQ84" s="37"/>
      <c r="CR84" s="37"/>
      <c r="CS84" s="37"/>
      <c r="CT84" s="37"/>
      <c r="CU84" s="37"/>
      <c r="CV84" s="37"/>
      <c r="CW84" s="37"/>
    </row>
    <row r="85" spans="74:101" x14ac:dyDescent="0.15">
      <c r="BV85">
        <v>74</v>
      </c>
      <c r="BW85">
        <f t="shared" si="132"/>
        <v>589.06581284714412</v>
      </c>
      <c r="BX85" s="68">
        <f t="shared" si="133"/>
        <v>7.9629000000000002E-3</v>
      </c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</row>
    <row r="86" spans="74:101" x14ac:dyDescent="0.15">
      <c r="BV86">
        <v>75</v>
      </c>
      <c r="BW86">
        <f t="shared" si="132"/>
        <v>589.12848331770192</v>
      </c>
      <c r="BX86" s="68">
        <f t="shared" si="133"/>
        <v>7.8878999999999998E-3</v>
      </c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  <c r="CN86" s="37"/>
      <c r="CO86" s="37"/>
      <c r="CP86" s="37"/>
      <c r="CQ86" s="37"/>
      <c r="CR86" s="37"/>
      <c r="CS86" s="37"/>
      <c r="CT86" s="37"/>
      <c r="CU86" s="37"/>
      <c r="CV86" s="37"/>
      <c r="CW86" s="37"/>
    </row>
    <row r="87" spans="74:101" x14ac:dyDescent="0.15">
      <c r="BV87">
        <v>76</v>
      </c>
      <c r="BW87">
        <f t="shared" si="132"/>
        <v>589.18974492161942</v>
      </c>
      <c r="BX87" s="68">
        <f t="shared" si="133"/>
        <v>7.8129000000000011E-3</v>
      </c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</row>
    <row r="88" spans="74:101" x14ac:dyDescent="0.15">
      <c r="BV88">
        <v>77</v>
      </c>
      <c r="BW88">
        <f t="shared" si="132"/>
        <v>589.24963423076235</v>
      </c>
      <c r="BX88" s="68">
        <f t="shared" si="133"/>
        <v>7.7378999999999998E-3</v>
      </c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  <c r="CN88" s="37"/>
      <c r="CO88" s="37"/>
      <c r="CP88" s="37"/>
      <c r="CQ88" s="37"/>
      <c r="CR88" s="37"/>
      <c r="CS88" s="37"/>
      <c r="CT88" s="37"/>
      <c r="CU88" s="37"/>
      <c r="CV88" s="37"/>
      <c r="CW88" s="37"/>
    </row>
    <row r="89" spans="74:101" x14ac:dyDescent="0.15">
      <c r="BV89">
        <v>78</v>
      </c>
      <c r="BW89">
        <f t="shared" si="132"/>
        <v>589.30818640883126</v>
      </c>
      <c r="BX89" s="68">
        <f t="shared" si="133"/>
        <v>7.6629000000000003E-3</v>
      </c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</row>
    <row r="90" spans="74:101" x14ac:dyDescent="0.15">
      <c r="BV90">
        <v>79</v>
      </c>
      <c r="BW90">
        <f t="shared" si="132"/>
        <v>589.36543528285063</v>
      </c>
      <c r="BX90" s="68">
        <f t="shared" si="133"/>
        <v>7.5878999999999999E-3</v>
      </c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  <c r="CN90" s="37"/>
      <c r="CO90" s="37"/>
      <c r="CP90" s="37"/>
      <c r="CQ90" s="37"/>
      <c r="CR90" s="37"/>
      <c r="CS90" s="37"/>
      <c r="CT90" s="37"/>
      <c r="CU90" s="37"/>
      <c r="CV90" s="37"/>
      <c r="CW90" s="37"/>
    </row>
    <row r="91" spans="74:101" x14ac:dyDescent="0.15">
      <c r="BV91">
        <v>80</v>
      </c>
      <c r="BW91">
        <f t="shared" si="132"/>
        <v>589.42141341017418</v>
      </c>
      <c r="BX91" s="68">
        <f t="shared" si="133"/>
        <v>7.5129000000000003E-3</v>
      </c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</row>
    <row r="92" spans="74:101" x14ac:dyDescent="0.15">
      <c r="BV92">
        <v>81</v>
      </c>
      <c r="BW92">
        <f t="shared" si="132"/>
        <v>589.47615214133771</v>
      </c>
      <c r="BX92" s="68">
        <f t="shared" si="133"/>
        <v>7.4378999999999999E-3</v>
      </c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</row>
    <row r="93" spans="74:101" x14ac:dyDescent="0.15">
      <c r="BV93">
        <v>82</v>
      </c>
      <c r="BW93">
        <f t="shared" si="132"/>
        <v>589.52968167907068</v>
      </c>
      <c r="BX93" s="68">
        <f t="shared" si="133"/>
        <v>7.3629000000000003E-3</v>
      </c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</row>
    <row r="94" spans="74:101" x14ac:dyDescent="0.15">
      <c r="BV94">
        <v>83</v>
      </c>
      <c r="BW94">
        <f t="shared" si="132"/>
        <v>589.58203113374009</v>
      </c>
      <c r="BX94" s="68">
        <f t="shared" si="133"/>
        <v>7.2878999999999999E-3</v>
      </c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</row>
    <row r="95" spans="74:101" x14ac:dyDescent="0.15">
      <c r="BV95">
        <v>84</v>
      </c>
      <c r="BW95">
        <f t="shared" si="132"/>
        <v>589.63322857547985</v>
      </c>
      <c r="BX95" s="68">
        <f t="shared" si="133"/>
        <v>7.2129000000000004E-3</v>
      </c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</row>
    <row r="96" spans="74:101" x14ac:dyDescent="0.15">
      <c r="BV96">
        <v>85</v>
      </c>
      <c r="BW96">
        <f t="shared" si="132"/>
        <v>589.68330108325176</v>
      </c>
      <c r="BX96" s="68">
        <f t="shared" si="133"/>
        <v>7.1379E-3</v>
      </c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  <c r="CN96" s="37"/>
      <c r="CO96" s="37"/>
      <c r="CP96" s="37"/>
      <c r="CQ96" s="37"/>
      <c r="CR96" s="37"/>
      <c r="CS96" s="37"/>
      <c r="CT96" s="37"/>
      <c r="CU96" s="37"/>
      <c r="CV96" s="37"/>
      <c r="CW96" s="37"/>
    </row>
    <row r="97" spans="74:101" x14ac:dyDescent="0.15">
      <c r="BV97">
        <v>86</v>
      </c>
      <c r="BW97">
        <f t="shared" si="132"/>
        <v>589.73227479103923</v>
      </c>
      <c r="BX97" s="68">
        <f t="shared" si="133"/>
        <v>7.0629000000000004E-3</v>
      </c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</row>
    <row r="98" spans="74:101" x14ac:dyDescent="0.15">
      <c r="BV98">
        <v>87</v>
      </c>
      <c r="BW98">
        <f t="shared" si="132"/>
        <v>589.78017493138248</v>
      </c>
      <c r="BX98" s="68">
        <f t="shared" si="133"/>
        <v>6.9879E-3</v>
      </c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</row>
    <row r="99" spans="74:101" x14ac:dyDescent="0.15">
      <c r="BV99">
        <v>88</v>
      </c>
      <c r="BW99">
        <f t="shared" si="132"/>
        <v>589.82702587642973</v>
      </c>
      <c r="BX99" s="68">
        <f t="shared" si="133"/>
        <v>6.9129000000000005E-3</v>
      </c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</row>
    <row r="100" spans="74:101" x14ac:dyDescent="0.15">
      <c r="BV100">
        <v>89</v>
      </c>
      <c r="BW100">
        <f t="shared" si="132"/>
        <v>589.87285117667909</v>
      </c>
      <c r="BX100" s="68">
        <f t="shared" si="133"/>
        <v>6.8379000000000001E-3</v>
      </c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</row>
    <row r="101" spans="74:101" x14ac:dyDescent="0.15">
      <c r="BV101">
        <v>90</v>
      </c>
      <c r="BW101">
        <f t="shared" si="132"/>
        <v>589.91767359756193</v>
      </c>
      <c r="BX101" s="68">
        <f t="shared" si="133"/>
        <v>6.7629000000000005E-3</v>
      </c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</row>
    <row r="102" spans="74:101" x14ac:dyDescent="0.15">
      <c r="BV102">
        <v>91</v>
      </c>
      <c r="BW102">
        <f t="shared" si="132"/>
        <v>589.96151515400732</v>
      </c>
      <c r="BX102" s="68">
        <f t="shared" si="133"/>
        <v>6.6879000000000001E-3</v>
      </c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</row>
    <row r="103" spans="74:101" x14ac:dyDescent="0.15">
      <c r="BV103">
        <v>92</v>
      </c>
      <c r="BW103">
        <f t="shared" si="132"/>
        <v>590.00439714312733</v>
      </c>
      <c r="BX103" s="68">
        <f t="shared" si="133"/>
        <v>6.6129000000000005E-3</v>
      </c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</row>
    <row r="104" spans="74:101" x14ac:dyDescent="0.15">
      <c r="BV104">
        <v>93</v>
      </c>
      <c r="BW104">
        <f t="shared" si="132"/>
        <v>590.04634017513979</v>
      </c>
      <c r="BX104" s="68">
        <f t="shared" si="133"/>
        <v>6.5379000000000001E-3</v>
      </c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</row>
    <row r="105" spans="74:101" x14ac:dyDescent="0.15">
      <c r="BV105">
        <v>94</v>
      </c>
      <c r="BW105">
        <f t="shared" si="132"/>
        <v>590.08736420263995</v>
      </c>
      <c r="BX105" s="68">
        <f t="shared" si="133"/>
        <v>6.4629000000000006E-3</v>
      </c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</row>
    <row r="106" spans="74:101" x14ac:dyDescent="0.15">
      <c r="BV106">
        <v>95</v>
      </c>
      <c r="BW106">
        <f t="shared" si="132"/>
        <v>590.1274885483308</v>
      </c>
      <c r="BX106" s="68">
        <f t="shared" si="133"/>
        <v>6.3879000000000002E-3</v>
      </c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</row>
    <row r="107" spans="74:101" x14ac:dyDescent="0.15">
      <c r="BV107">
        <v>96</v>
      </c>
      <c r="BW107">
        <f t="shared" si="132"/>
        <v>590.16673193130498</v>
      </c>
      <c r="BX107" s="68">
        <f t="shared" si="133"/>
        <v>6.3128999999999998E-3</v>
      </c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</row>
    <row r="108" spans="74:101" x14ac:dyDescent="0.15">
      <c r="BV108">
        <v>97</v>
      </c>
      <c r="BW108">
        <f t="shared" si="132"/>
        <v>590.20511249196545</v>
      </c>
      <c r="BX108" s="68">
        <f t="shared" si="133"/>
        <v>6.2379000000000002E-3</v>
      </c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</row>
    <row r="109" spans="74:101" x14ac:dyDescent="0.15">
      <c r="BV109">
        <v>98</v>
      </c>
      <c r="BW109">
        <f t="shared" si="132"/>
        <v>590.24264781567956</v>
      </c>
      <c r="BX109" s="68">
        <f t="shared" si="133"/>
        <v>6.1628999999999998E-3</v>
      </c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</row>
    <row r="110" spans="74:101" x14ac:dyDescent="0.15">
      <c r="BV110">
        <v>99</v>
      </c>
      <c r="BW110">
        <f t="shared" si="132"/>
        <v>590.27935495522706</v>
      </c>
      <c r="BX110" s="68">
        <f t="shared" si="133"/>
        <v>6.0879000000000003E-3</v>
      </c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</row>
    <row r="111" spans="74:101" x14ac:dyDescent="0.15">
      <c r="BV111">
        <v>100</v>
      </c>
      <c r="BW111">
        <f t="shared" si="132"/>
        <v>590.31525045212982</v>
      </c>
      <c r="BX111" s="68">
        <f t="shared" si="133"/>
        <v>6.0128999999999998E-3</v>
      </c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</row>
    <row r="112" spans="74:101" x14ac:dyDescent="0.15">
      <c r="BV112">
        <v>101</v>
      </c>
      <c r="BW112">
        <f t="shared" si="132"/>
        <v>590.35035035692135</v>
      </c>
      <c r="BX112" s="68">
        <f t="shared" si="133"/>
        <v>5.9379000000000003E-3</v>
      </c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</row>
    <row r="113" spans="74:101" x14ac:dyDescent="0.15">
      <c r="BV113">
        <v>102</v>
      </c>
      <c r="BW113">
        <f t="shared" si="132"/>
        <v>590.38467024842055</v>
      </c>
      <c r="BX113" s="68">
        <f t="shared" si="133"/>
        <v>5.8628999999999999E-3</v>
      </c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</row>
    <row r="114" spans="74:101" x14ac:dyDescent="0.15">
      <c r="BV114">
        <v>103</v>
      </c>
      <c r="BW114">
        <f t="shared" si="132"/>
        <v>590.41822525206726</v>
      </c>
      <c r="BX114" s="68">
        <f t="shared" si="133"/>
        <v>5.7879000000000003E-3</v>
      </c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</row>
    <row r="115" spans="74:101" x14ac:dyDescent="0.15">
      <c r="BV115">
        <v>104</v>
      </c>
      <c r="BW115">
        <f t="shared" si="132"/>
        <v>590.45103005737644</v>
      </c>
      <c r="BX115" s="68">
        <f t="shared" si="133"/>
        <v>5.7128999999999999E-3</v>
      </c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</row>
    <row r="116" spans="74:101" x14ac:dyDescent="0.15">
      <c r="BV116">
        <v>105</v>
      </c>
      <c r="BW116">
        <f t="shared" si="132"/>
        <v>590.48309893456019</v>
      </c>
      <c r="BX116" s="68">
        <f t="shared" si="133"/>
        <v>5.6378999999999995E-3</v>
      </c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</row>
    <row r="117" spans="74:101" x14ac:dyDescent="0.15">
      <c r="BV117">
        <v>106</v>
      </c>
      <c r="BW117">
        <f t="shared" si="132"/>
        <v>590.51444575035987</v>
      </c>
      <c r="BX117" s="68">
        <f t="shared" si="133"/>
        <v>5.5629000000000008E-3</v>
      </c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</row>
    <row r="118" spans="74:101" x14ac:dyDescent="0.15">
      <c r="BV118">
        <v>107</v>
      </c>
      <c r="BW118">
        <f t="shared" si="132"/>
        <v>590.54508398314385</v>
      </c>
      <c r="BX118" s="68">
        <f t="shared" si="133"/>
        <v>5.4879000000000004E-3</v>
      </c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</row>
    <row r="119" spans="74:101" x14ac:dyDescent="0.15">
      <c r="BV119">
        <v>108</v>
      </c>
      <c r="BW119">
        <f t="shared" si="132"/>
        <v>590.57502673729937</v>
      </c>
      <c r="BX119" s="68">
        <f t="shared" si="133"/>
        <v>5.4129E-3</v>
      </c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</row>
    <row r="120" spans="74:101" x14ac:dyDescent="0.15">
      <c r="BV120">
        <v>109</v>
      </c>
      <c r="BW120">
        <f t="shared" si="132"/>
        <v>590.60428675696551</v>
      </c>
      <c r="BX120" s="68">
        <f t="shared" si="133"/>
        <v>5.3378999999999996E-3</v>
      </c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</row>
    <row r="121" spans="74:101" x14ac:dyDescent="0.15">
      <c r="BV121">
        <v>110</v>
      </c>
      <c r="BW121">
        <f t="shared" si="132"/>
        <v>590.63287643914327</v>
      </c>
      <c r="BX121" s="68">
        <f t="shared" si="133"/>
        <v>5.2629000000000009E-3</v>
      </c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</row>
    <row r="122" spans="74:101" x14ac:dyDescent="0.15">
      <c r="BV122">
        <v>111</v>
      </c>
      <c r="BW122">
        <f t="shared" si="132"/>
        <v>590.66080784620863</v>
      </c>
      <c r="BX122" s="68">
        <f t="shared" si="133"/>
        <v>5.1879000000000005E-3</v>
      </c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</row>
    <row r="123" spans="74:101" x14ac:dyDescent="0.15">
      <c r="BV123">
        <v>112</v>
      </c>
      <c r="BW123">
        <f t="shared" si="132"/>
        <v>590.68809271787029</v>
      </c>
      <c r="BX123" s="68">
        <f t="shared" si="133"/>
        <v>5.1129000000000001E-3</v>
      </c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</row>
    <row r="124" spans="74:101" x14ac:dyDescent="0.15">
      <c r="BV124">
        <v>113</v>
      </c>
      <c r="BW124">
        <f t="shared" si="132"/>
        <v>590.71474248259892</v>
      </c>
      <c r="BX124" s="68">
        <f t="shared" si="133"/>
        <v>5.0378999999999997E-3</v>
      </c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</row>
    <row r="125" spans="74:101" x14ac:dyDescent="0.15">
      <c r="BV125">
        <v>114</v>
      </c>
      <c r="BW125">
        <f t="shared" si="132"/>
        <v>590.74076826854923</v>
      </c>
      <c r="BX125" s="68">
        <f t="shared" si="133"/>
        <v>4.962900000000001E-3</v>
      </c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</row>
    <row r="126" spans="74:101" x14ac:dyDescent="0.15">
      <c r="BV126">
        <v>115</v>
      </c>
      <c r="BW126">
        <f t="shared" si="132"/>
        <v>590.76618091401019</v>
      </c>
      <c r="BX126" s="68">
        <f t="shared" si="133"/>
        <v>4.8879000000000006E-3</v>
      </c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</row>
    <row r="127" spans="74:101" x14ac:dyDescent="0.15">
      <c r="BV127">
        <v>116</v>
      </c>
      <c r="BW127">
        <f t="shared" si="132"/>
        <v>590.79099097740527</v>
      </c>
      <c r="BX127" s="68">
        <f t="shared" si="133"/>
        <v>4.8129000000000002E-3</v>
      </c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</row>
    <row r="128" spans="74:101" x14ac:dyDescent="0.15">
      <c r="BV128">
        <v>117</v>
      </c>
      <c r="BW128">
        <f t="shared" si="132"/>
        <v>590.81520874686055</v>
      </c>
      <c r="BX128" s="68">
        <f t="shared" si="133"/>
        <v>4.7378999999999998E-3</v>
      </c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</row>
    <row r="129" spans="74:101" x14ac:dyDescent="0.15">
      <c r="BV129">
        <v>118</v>
      </c>
      <c r="BW129">
        <f t="shared" si="132"/>
        <v>590.83884424937071</v>
      </c>
      <c r="BX129" s="68">
        <f t="shared" si="133"/>
        <v>4.6629000000000011E-3</v>
      </c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</row>
    <row r="130" spans="74:101" x14ac:dyDescent="0.15">
      <c r="BV130">
        <v>119</v>
      </c>
      <c r="BW130">
        <f t="shared" si="132"/>
        <v>590.86190725957817</v>
      </c>
      <c r="BX130" s="68">
        <f t="shared" si="133"/>
        <v>4.5879000000000007E-3</v>
      </c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</row>
    <row r="131" spans="74:101" x14ac:dyDescent="0.15">
      <c r="BV131">
        <v>120</v>
      </c>
      <c r="BW131">
        <f t="shared" ref="BW131:BW194" si="134">EXP($K$3*LN($BV131)+$K$4*$BV131+L$35)</f>
        <v>590.88440730818593</v>
      </c>
      <c r="BX131" s="68">
        <f t="shared" si="133"/>
        <v>4.5129000000000002E-3</v>
      </c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</row>
    <row r="132" spans="74:101" x14ac:dyDescent="0.15">
      <c r="BV132">
        <v>121</v>
      </c>
      <c r="BW132">
        <f t="shared" si="134"/>
        <v>590.90635369002189</v>
      </c>
      <c r="BX132" s="68">
        <f t="shared" ref="BX132:BX195" si="135">($K$3-0.000075*BV132)</f>
        <v>4.4378999999999998E-3</v>
      </c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</row>
    <row r="133" spans="74:101" x14ac:dyDescent="0.15">
      <c r="BV133">
        <v>122</v>
      </c>
      <c r="BW133">
        <f t="shared" si="134"/>
        <v>590.92775547177257</v>
      </c>
      <c r="BX133" s="68">
        <f t="shared" si="135"/>
        <v>4.3629000000000012E-3</v>
      </c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</row>
    <row r="134" spans="74:101" x14ac:dyDescent="0.15">
      <c r="BV134">
        <v>123</v>
      </c>
      <c r="BW134">
        <f t="shared" si="134"/>
        <v>590.94862149940445</v>
      </c>
      <c r="BX134" s="68">
        <f t="shared" si="135"/>
        <v>4.2879000000000007E-3</v>
      </c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</row>
    <row r="135" spans="74:101" x14ac:dyDescent="0.15">
      <c r="BV135">
        <v>124</v>
      </c>
      <c r="BW135">
        <f t="shared" si="134"/>
        <v>590.96896040528122</v>
      </c>
      <c r="BX135" s="68">
        <f t="shared" si="135"/>
        <v>4.2129000000000003E-3</v>
      </c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</row>
    <row r="136" spans="74:101" x14ac:dyDescent="0.15">
      <c r="BV136">
        <v>125</v>
      </c>
      <c r="BW136">
        <f t="shared" si="134"/>
        <v>590.98878061500022</v>
      </c>
      <c r="BX136" s="68">
        <f t="shared" si="135"/>
        <v>4.1378999999999999E-3</v>
      </c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  <c r="CN136" s="37"/>
      <c r="CO136" s="37"/>
      <c r="CP136" s="37"/>
      <c r="CQ136" s="37"/>
      <c r="CR136" s="37"/>
      <c r="CS136" s="37"/>
      <c r="CT136" s="37"/>
      <c r="CU136" s="37"/>
      <c r="CV136" s="37"/>
      <c r="CW136" s="37"/>
    </row>
    <row r="137" spans="74:101" x14ac:dyDescent="0.15">
      <c r="BV137">
        <v>126</v>
      </c>
      <c r="BW137">
        <f t="shared" si="134"/>
        <v>591.00809035395559</v>
      </c>
      <c r="BX137" s="68">
        <f t="shared" si="135"/>
        <v>4.0629000000000012E-3</v>
      </c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  <c r="CN137" s="37"/>
      <c r="CO137" s="37"/>
      <c r="CP137" s="37"/>
      <c r="CQ137" s="37"/>
      <c r="CR137" s="37"/>
      <c r="CS137" s="37"/>
      <c r="CT137" s="37"/>
      <c r="CU137" s="37"/>
      <c r="CV137" s="37"/>
      <c r="CW137" s="37"/>
    </row>
    <row r="138" spans="74:101" x14ac:dyDescent="0.15">
      <c r="BV138">
        <v>127</v>
      </c>
      <c r="BW138">
        <f t="shared" si="134"/>
        <v>591.02689765364164</v>
      </c>
      <c r="BX138" s="68">
        <f t="shared" si="135"/>
        <v>3.9879000000000008E-3</v>
      </c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  <c r="CN138" s="37"/>
      <c r="CO138" s="37"/>
      <c r="CP138" s="37"/>
      <c r="CQ138" s="37"/>
      <c r="CR138" s="37"/>
      <c r="CS138" s="37"/>
      <c r="CT138" s="37"/>
      <c r="CU138" s="37"/>
      <c r="CV138" s="37"/>
      <c r="CW138" s="37"/>
    </row>
    <row r="139" spans="74:101" x14ac:dyDescent="0.15">
      <c r="BV139">
        <v>128</v>
      </c>
      <c r="BW139">
        <f t="shared" si="134"/>
        <v>591.04521035771393</v>
      </c>
      <c r="BX139" s="68">
        <f t="shared" si="135"/>
        <v>3.9129000000000004E-3</v>
      </c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  <c r="CN139" s="37"/>
      <c r="CO139" s="37"/>
      <c r="CP139" s="37"/>
      <c r="CQ139" s="37"/>
      <c r="CR139" s="37"/>
      <c r="CS139" s="37"/>
      <c r="CT139" s="37"/>
      <c r="CU139" s="37"/>
      <c r="CV139" s="37"/>
      <c r="CW139" s="37"/>
    </row>
    <row r="140" spans="74:101" x14ac:dyDescent="0.15">
      <c r="BV140">
        <v>129</v>
      </c>
      <c r="BW140">
        <f t="shared" si="134"/>
        <v>591.06303612780823</v>
      </c>
      <c r="BX140" s="68">
        <f t="shared" si="135"/>
        <v>3.8379E-3</v>
      </c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  <c r="CN140" s="37"/>
      <c r="CO140" s="37"/>
      <c r="CP140" s="37"/>
      <c r="CQ140" s="37"/>
      <c r="CR140" s="37"/>
      <c r="CS140" s="37"/>
      <c r="CT140" s="37"/>
      <c r="CU140" s="37"/>
      <c r="CV140" s="37"/>
      <c r="CW140" s="37"/>
    </row>
    <row r="141" spans="74:101" x14ac:dyDescent="0.15">
      <c r="BV141">
        <v>130</v>
      </c>
      <c r="BW141">
        <f t="shared" si="134"/>
        <v>591.08038244914371</v>
      </c>
      <c r="BX141" s="68">
        <f t="shared" si="135"/>
        <v>3.7628999999999996E-3</v>
      </c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  <c r="CN141" s="37"/>
      <c r="CO141" s="37"/>
      <c r="CP141" s="37"/>
      <c r="CQ141" s="37"/>
      <c r="CR141" s="37"/>
      <c r="CS141" s="37"/>
      <c r="CT141" s="37"/>
      <c r="CU141" s="37"/>
      <c r="CV141" s="37"/>
      <c r="CW141" s="37"/>
    </row>
    <row r="142" spans="74:101" x14ac:dyDescent="0.15">
      <c r="BV142">
        <v>131</v>
      </c>
      <c r="BW142">
        <f t="shared" si="134"/>
        <v>591.09725663590666</v>
      </c>
      <c r="BX142" s="68">
        <f t="shared" si="135"/>
        <v>3.6879000000000009E-3</v>
      </c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  <c r="CN142" s="37"/>
      <c r="CO142" s="37"/>
      <c r="CP142" s="37"/>
      <c r="CQ142" s="37"/>
      <c r="CR142" s="37"/>
      <c r="CS142" s="37"/>
      <c r="CT142" s="37"/>
      <c r="CU142" s="37"/>
      <c r="CV142" s="37"/>
      <c r="CW142" s="37"/>
    </row>
    <row r="143" spans="74:101" x14ac:dyDescent="0.15">
      <c r="BV143">
        <v>132</v>
      </c>
      <c r="BW143">
        <f t="shared" si="134"/>
        <v>591.11366583642962</v>
      </c>
      <c r="BX143" s="68">
        <f t="shared" si="135"/>
        <v>3.6129000000000005E-3</v>
      </c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  <c r="CN143" s="37"/>
      <c r="CO143" s="37"/>
      <c r="CP143" s="37"/>
      <c r="CQ143" s="37"/>
      <c r="CR143" s="37"/>
      <c r="CS143" s="37"/>
      <c r="CT143" s="37"/>
      <c r="CU143" s="37"/>
      <c r="CV143" s="37"/>
      <c r="CW143" s="37"/>
    </row>
    <row r="144" spans="74:101" x14ac:dyDescent="0.15">
      <c r="BV144">
        <v>133</v>
      </c>
      <c r="BW144">
        <f t="shared" si="134"/>
        <v>591.12961703818144</v>
      </c>
      <c r="BX144" s="68">
        <f t="shared" si="135"/>
        <v>3.5379000000000001E-3</v>
      </c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  <c r="CN144" s="37"/>
      <c r="CO144" s="37"/>
      <c r="CP144" s="37"/>
      <c r="CQ144" s="37"/>
      <c r="CR144" s="37"/>
      <c r="CS144" s="37"/>
      <c r="CT144" s="37"/>
      <c r="CU144" s="37"/>
      <c r="CV144" s="37"/>
      <c r="CW144" s="37"/>
    </row>
    <row r="145" spans="74:101" x14ac:dyDescent="0.15">
      <c r="BV145">
        <v>134</v>
      </c>
      <c r="BW145">
        <f t="shared" si="134"/>
        <v>591.14511707256418</v>
      </c>
      <c r="BX145" s="68">
        <f t="shared" si="135"/>
        <v>3.4628999999999997E-3</v>
      </c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  <c r="CN145" s="37"/>
      <c r="CO145" s="37"/>
      <c r="CP145" s="37"/>
      <c r="CQ145" s="37"/>
      <c r="CR145" s="37"/>
      <c r="CS145" s="37"/>
      <c r="CT145" s="37"/>
      <c r="CU145" s="37"/>
      <c r="CV145" s="37"/>
      <c r="CW145" s="37"/>
    </row>
    <row r="146" spans="74:101" x14ac:dyDescent="0.15">
      <c r="BV146">
        <v>135</v>
      </c>
      <c r="BW146">
        <f t="shared" si="134"/>
        <v>591.1601726195355</v>
      </c>
      <c r="BX146" s="68">
        <f t="shared" si="135"/>
        <v>3.387900000000001E-3</v>
      </c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  <c r="CN146" s="37"/>
      <c r="CO146" s="37"/>
      <c r="CP146" s="37"/>
      <c r="CQ146" s="37"/>
      <c r="CR146" s="37"/>
      <c r="CS146" s="37"/>
      <c r="CT146" s="37"/>
      <c r="CU146" s="37"/>
      <c r="CV146" s="37"/>
      <c r="CW146" s="37"/>
    </row>
    <row r="147" spans="74:101" x14ac:dyDescent="0.15">
      <c r="BV147">
        <v>136</v>
      </c>
      <c r="BW147">
        <f t="shared" si="134"/>
        <v>591.1747902120635</v>
      </c>
      <c r="BX147" s="68">
        <f t="shared" si="135"/>
        <v>3.3129000000000006E-3</v>
      </c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  <c r="CN147" s="37"/>
      <c r="CO147" s="37"/>
      <c r="CP147" s="37"/>
      <c r="CQ147" s="37"/>
      <c r="CR147" s="37"/>
      <c r="CS147" s="37"/>
      <c r="CT147" s="37"/>
      <c r="CU147" s="37"/>
      <c r="CV147" s="37"/>
      <c r="CW147" s="37"/>
    </row>
    <row r="148" spans="74:101" x14ac:dyDescent="0.15">
      <c r="BV148">
        <v>137</v>
      </c>
      <c r="BW148">
        <f t="shared" si="134"/>
        <v>591.18897624041335</v>
      </c>
      <c r="BX148" s="68">
        <f t="shared" si="135"/>
        <v>3.2379000000000002E-3</v>
      </c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  <c r="CN148" s="37"/>
      <c r="CO148" s="37"/>
      <c r="CP148" s="37"/>
      <c r="CQ148" s="37"/>
      <c r="CR148" s="37"/>
      <c r="CS148" s="37"/>
      <c r="CT148" s="37"/>
      <c r="CU148" s="37"/>
      <c r="CV148" s="37"/>
      <c r="CW148" s="37"/>
    </row>
    <row r="149" spans="74:101" x14ac:dyDescent="0.15">
      <c r="BV149">
        <v>138</v>
      </c>
      <c r="BW149">
        <f t="shared" si="134"/>
        <v>591.20273695628123</v>
      </c>
      <c r="BX149" s="68">
        <f t="shared" si="135"/>
        <v>3.1628999999999997E-3</v>
      </c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  <c r="CN149" s="37"/>
      <c r="CO149" s="37"/>
      <c r="CP149" s="37"/>
      <c r="CQ149" s="37"/>
      <c r="CR149" s="37"/>
      <c r="CS149" s="37"/>
      <c r="CT149" s="37"/>
      <c r="CU149" s="37"/>
      <c r="CV149" s="37"/>
      <c r="CW149" s="37"/>
    </row>
    <row r="150" spans="74:101" x14ac:dyDescent="0.15">
      <c r="BV150">
        <v>139</v>
      </c>
      <c r="BW150">
        <f t="shared" si="134"/>
        <v>591.21607847678274</v>
      </c>
      <c r="BX150" s="68">
        <f t="shared" si="135"/>
        <v>3.0879000000000011E-3</v>
      </c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  <c r="CN150" s="37"/>
      <c r="CO150" s="37"/>
      <c r="CP150" s="37"/>
      <c r="CQ150" s="37"/>
      <c r="CR150" s="37"/>
      <c r="CS150" s="37"/>
      <c r="CT150" s="37"/>
      <c r="CU150" s="37"/>
      <c r="CV150" s="37"/>
      <c r="CW150" s="37"/>
    </row>
    <row r="151" spans="74:101" x14ac:dyDescent="0.15">
      <c r="BV151">
        <v>140</v>
      </c>
      <c r="BW151">
        <f t="shared" si="134"/>
        <v>591.22900678829205</v>
      </c>
      <c r="BX151" s="68">
        <f t="shared" si="135"/>
        <v>3.0129000000000006E-3</v>
      </c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  <c r="CN151" s="37"/>
      <c r="CO151" s="37"/>
      <c r="CP151" s="37"/>
      <c r="CQ151" s="37"/>
      <c r="CR151" s="37"/>
      <c r="CS151" s="37"/>
      <c r="CT151" s="37"/>
      <c r="CU151" s="37"/>
      <c r="CV151" s="37"/>
      <c r="CW151" s="37"/>
    </row>
    <row r="152" spans="74:101" x14ac:dyDescent="0.15">
      <c r="BV152">
        <v>141</v>
      </c>
      <c r="BW152">
        <f t="shared" si="134"/>
        <v>591.24152775015125</v>
      </c>
      <c r="BX152" s="68">
        <f t="shared" si="135"/>
        <v>2.9379000000000002E-3</v>
      </c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  <c r="CN152" s="37"/>
      <c r="CO152" s="37"/>
      <c r="CP152" s="37"/>
      <c r="CQ152" s="37"/>
      <c r="CR152" s="37"/>
      <c r="CS152" s="37"/>
      <c r="CT152" s="37"/>
      <c r="CU152" s="37"/>
      <c r="CV152" s="37"/>
      <c r="CW152" s="37"/>
    </row>
    <row r="153" spans="74:101" x14ac:dyDescent="0.15">
      <c r="BV153">
        <v>142</v>
      </c>
      <c r="BW153">
        <f t="shared" si="134"/>
        <v>591.25364709824453</v>
      </c>
      <c r="BX153" s="68">
        <f t="shared" si="135"/>
        <v>2.8628999999999998E-3</v>
      </c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  <c r="CN153" s="37"/>
      <c r="CO153" s="37"/>
      <c r="CP153" s="37"/>
      <c r="CQ153" s="37"/>
      <c r="CR153" s="37"/>
      <c r="CS153" s="37"/>
      <c r="CT153" s="37"/>
      <c r="CU153" s="37"/>
      <c r="CV153" s="37"/>
      <c r="CW153" s="37"/>
    </row>
    <row r="154" spans="74:101" x14ac:dyDescent="0.15">
      <c r="BV154">
        <v>143</v>
      </c>
      <c r="BW154">
        <f t="shared" si="134"/>
        <v>591.26537044845031</v>
      </c>
      <c r="BX154" s="68">
        <f t="shared" si="135"/>
        <v>2.7879000000000011E-3</v>
      </c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  <c r="CN154" s="37"/>
      <c r="CO154" s="37"/>
      <c r="CP154" s="37"/>
      <c r="CQ154" s="37"/>
      <c r="CR154" s="37"/>
      <c r="CS154" s="37"/>
      <c r="CT154" s="37"/>
      <c r="CU154" s="37"/>
      <c r="CV154" s="37"/>
      <c r="CW154" s="37"/>
    </row>
    <row r="155" spans="74:101" x14ac:dyDescent="0.15">
      <c r="BV155">
        <v>144</v>
      </c>
      <c r="BW155">
        <f t="shared" si="134"/>
        <v>591.27670329997193</v>
      </c>
      <c r="BX155" s="68">
        <f t="shared" si="135"/>
        <v>2.7129000000000007E-3</v>
      </c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  <c r="CN155" s="37"/>
      <c r="CO155" s="37"/>
      <c r="CP155" s="37"/>
      <c r="CQ155" s="37"/>
      <c r="CR155" s="37"/>
      <c r="CS155" s="37"/>
      <c r="CT155" s="37"/>
      <c r="CU155" s="37"/>
      <c r="CV155" s="37"/>
      <c r="CW155" s="37"/>
    </row>
    <row r="156" spans="74:101" x14ac:dyDescent="0.15">
      <c r="BV156">
        <v>145</v>
      </c>
      <c r="BW156">
        <f t="shared" si="134"/>
        <v>591.28765103855278</v>
      </c>
      <c r="BX156" s="68">
        <f t="shared" si="135"/>
        <v>2.6379000000000003E-3</v>
      </c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  <c r="CN156" s="37"/>
      <c r="CO156" s="37"/>
      <c r="CP156" s="37"/>
      <c r="CQ156" s="37"/>
      <c r="CR156" s="37"/>
      <c r="CS156" s="37"/>
      <c r="CT156" s="37"/>
      <c r="CU156" s="37"/>
      <c r="CV156" s="37"/>
      <c r="CW156" s="37"/>
    </row>
    <row r="157" spans="74:101" x14ac:dyDescent="0.15">
      <c r="BV157">
        <v>146</v>
      </c>
      <c r="BW157">
        <f t="shared" si="134"/>
        <v>591.29821893958388</v>
      </c>
      <c r="BX157" s="68">
        <f t="shared" si="135"/>
        <v>2.5628999999999999E-3</v>
      </c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  <c r="CN157" s="37"/>
      <c r="CO157" s="37"/>
      <c r="CP157" s="37"/>
      <c r="CQ157" s="37"/>
      <c r="CR157" s="37"/>
      <c r="CS157" s="37"/>
      <c r="CT157" s="37"/>
      <c r="CU157" s="37"/>
      <c r="CV157" s="37"/>
      <c r="CW157" s="37"/>
    </row>
    <row r="158" spans="74:101" x14ac:dyDescent="0.15">
      <c r="BV158">
        <v>147</v>
      </c>
      <c r="BW158">
        <f t="shared" si="134"/>
        <v>591.30841217110344</v>
      </c>
      <c r="BX158" s="68">
        <f t="shared" si="135"/>
        <v>2.4879000000000012E-3</v>
      </c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  <c r="CN158" s="37"/>
      <c r="CO158" s="37"/>
      <c r="CP158" s="37"/>
      <c r="CQ158" s="37"/>
      <c r="CR158" s="37"/>
      <c r="CS158" s="37"/>
      <c r="CT158" s="37"/>
      <c r="CU158" s="37"/>
      <c r="CV158" s="37"/>
      <c r="CW158" s="37"/>
    </row>
    <row r="159" spans="74:101" x14ac:dyDescent="0.15">
      <c r="BV159">
        <v>148</v>
      </c>
      <c r="BW159">
        <f t="shared" si="134"/>
        <v>591.3182357966956</v>
      </c>
      <c r="BX159" s="68">
        <f t="shared" si="135"/>
        <v>2.4129000000000008E-3</v>
      </c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  <c r="CN159" s="37"/>
      <c r="CO159" s="37"/>
      <c r="CP159" s="37"/>
      <c r="CQ159" s="37"/>
      <c r="CR159" s="37"/>
      <c r="CS159" s="37"/>
      <c r="CT159" s="37"/>
      <c r="CU159" s="37"/>
      <c r="CV159" s="37"/>
      <c r="CW159" s="37"/>
    </row>
    <row r="160" spans="74:101" x14ac:dyDescent="0.15">
      <c r="BV160">
        <v>149</v>
      </c>
      <c r="BW160">
        <f t="shared" si="134"/>
        <v>591.32769477829288</v>
      </c>
      <c r="BX160" s="68">
        <f t="shared" si="135"/>
        <v>2.3379000000000004E-3</v>
      </c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  <c r="CN160" s="37"/>
      <c r="CO160" s="37"/>
      <c r="CP160" s="37"/>
      <c r="CQ160" s="37"/>
      <c r="CR160" s="37"/>
      <c r="CS160" s="37"/>
      <c r="CT160" s="37"/>
      <c r="CU160" s="37"/>
      <c r="CV160" s="37"/>
      <c r="CW160" s="37"/>
    </row>
    <row r="161" spans="74:101" x14ac:dyDescent="0.15">
      <c r="BV161">
        <v>150</v>
      </c>
      <c r="BW161">
        <f t="shared" si="134"/>
        <v>591.33679397888329</v>
      </c>
      <c r="BX161" s="68">
        <f t="shared" si="135"/>
        <v>2.2629E-3</v>
      </c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  <c r="CN161" s="37"/>
      <c r="CO161" s="37"/>
      <c r="CP161" s="37"/>
      <c r="CQ161" s="37"/>
      <c r="CR161" s="37"/>
      <c r="CS161" s="37"/>
      <c r="CT161" s="37"/>
      <c r="CU161" s="37"/>
      <c r="CV161" s="37"/>
      <c r="CW161" s="37"/>
    </row>
    <row r="162" spans="74:101" x14ac:dyDescent="0.15">
      <c r="BV162">
        <v>151</v>
      </c>
      <c r="BW162">
        <f t="shared" si="134"/>
        <v>591.34553816513028</v>
      </c>
      <c r="BX162" s="68">
        <f t="shared" si="135"/>
        <v>2.1879000000000013E-3</v>
      </c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  <c r="CN162" s="37"/>
      <c r="CO162" s="37"/>
      <c r="CP162" s="37"/>
      <c r="CQ162" s="37"/>
      <c r="CR162" s="37"/>
      <c r="CS162" s="37"/>
      <c r="CT162" s="37"/>
      <c r="CU162" s="37"/>
      <c r="CV162" s="37"/>
      <c r="CW162" s="37"/>
    </row>
    <row r="163" spans="74:101" x14ac:dyDescent="0.15">
      <c r="BV163">
        <v>152</v>
      </c>
      <c r="BW163">
        <f t="shared" si="134"/>
        <v>591.35393200990325</v>
      </c>
      <c r="BX163" s="68">
        <f t="shared" si="135"/>
        <v>2.1129000000000009E-3</v>
      </c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  <c r="CN163" s="37"/>
      <c r="CO163" s="37"/>
      <c r="CP163" s="37"/>
      <c r="CQ163" s="37"/>
      <c r="CR163" s="37"/>
      <c r="CS163" s="37"/>
      <c r="CT163" s="37"/>
      <c r="CU163" s="37"/>
      <c r="CV163" s="37"/>
      <c r="CW163" s="37"/>
    </row>
    <row r="164" spans="74:101" x14ac:dyDescent="0.15">
      <c r="BV164">
        <v>153</v>
      </c>
      <c r="BW164">
        <f t="shared" si="134"/>
        <v>591.36198009472855</v>
      </c>
      <c r="BX164" s="68">
        <f t="shared" si="135"/>
        <v>2.0379000000000005E-3</v>
      </c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  <c r="CN164" s="37"/>
      <c r="CO164" s="37"/>
      <c r="CP164" s="37"/>
      <c r="CQ164" s="37"/>
      <c r="CR164" s="37"/>
      <c r="CS164" s="37"/>
      <c r="CT164" s="37"/>
      <c r="CU164" s="37"/>
      <c r="CV164" s="37"/>
      <c r="CW164" s="37"/>
    </row>
    <row r="165" spans="74:101" x14ac:dyDescent="0.15">
      <c r="BV165">
        <v>154</v>
      </c>
      <c r="BW165">
        <f t="shared" si="134"/>
        <v>591.36968691216043</v>
      </c>
      <c r="BX165" s="68">
        <f t="shared" si="135"/>
        <v>1.9629000000000001E-3</v>
      </c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  <c r="CN165" s="37"/>
      <c r="CO165" s="37"/>
      <c r="CP165" s="37"/>
      <c r="CQ165" s="37"/>
      <c r="CR165" s="37"/>
      <c r="CS165" s="37"/>
      <c r="CT165" s="37"/>
      <c r="CU165" s="37"/>
      <c r="CV165" s="37"/>
      <c r="CW165" s="37"/>
    </row>
    <row r="166" spans="74:101" x14ac:dyDescent="0.15">
      <c r="BV166">
        <v>155</v>
      </c>
      <c r="BW166">
        <f t="shared" si="134"/>
        <v>591.37705686807203</v>
      </c>
      <c r="BX166" s="68">
        <f t="shared" si="135"/>
        <v>1.8879000000000014E-3</v>
      </c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  <c r="CN166" s="37"/>
      <c r="CO166" s="37"/>
      <c r="CP166" s="37"/>
      <c r="CQ166" s="37"/>
      <c r="CR166" s="37"/>
      <c r="CS166" s="37"/>
      <c r="CT166" s="37"/>
      <c r="CU166" s="37"/>
      <c r="CV166" s="37"/>
      <c r="CW166" s="37"/>
    </row>
    <row r="167" spans="74:101" x14ac:dyDescent="0.15">
      <c r="BV167">
        <v>156</v>
      </c>
      <c r="BW167">
        <f t="shared" si="134"/>
        <v>591.38409428387797</v>
      </c>
      <c r="BX167" s="68">
        <f t="shared" si="135"/>
        <v>1.812900000000001E-3</v>
      </c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  <c r="CN167" s="37"/>
      <c r="CO167" s="37"/>
      <c r="CP167" s="37"/>
      <c r="CQ167" s="37"/>
      <c r="CR167" s="37"/>
      <c r="CS167" s="37"/>
      <c r="CT167" s="37"/>
      <c r="CU167" s="37"/>
      <c r="CV167" s="37"/>
      <c r="CW167" s="37"/>
    </row>
    <row r="168" spans="74:101" x14ac:dyDescent="0.15">
      <c r="BV168">
        <v>157</v>
      </c>
      <c r="BW168">
        <f t="shared" si="134"/>
        <v>591.39080339868224</v>
      </c>
      <c r="BX168" s="68">
        <f t="shared" si="135"/>
        <v>1.7379000000000006E-3</v>
      </c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  <c r="CN168" s="37"/>
      <c r="CO168" s="37"/>
      <c r="CP168" s="37"/>
      <c r="CQ168" s="37"/>
      <c r="CR168" s="37"/>
      <c r="CS168" s="37"/>
      <c r="CT168" s="37"/>
      <c r="CU168" s="37"/>
      <c r="CV168" s="37"/>
      <c r="CW168" s="37"/>
    </row>
    <row r="169" spans="74:101" x14ac:dyDescent="0.15">
      <c r="BV169">
        <v>158</v>
      </c>
      <c r="BW169">
        <f t="shared" si="134"/>
        <v>591.39718837136184</v>
      </c>
      <c r="BX169" s="68">
        <f t="shared" si="135"/>
        <v>1.6629000000000001E-3</v>
      </c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  <c r="CN169" s="37"/>
      <c r="CO169" s="37"/>
      <c r="CP169" s="37"/>
      <c r="CQ169" s="37"/>
      <c r="CR169" s="37"/>
      <c r="CS169" s="37"/>
      <c r="CT169" s="37"/>
      <c r="CU169" s="37"/>
      <c r="CV169" s="37"/>
      <c r="CW169" s="37"/>
    </row>
    <row r="170" spans="74:101" x14ac:dyDescent="0.15">
      <c r="BV170">
        <v>159</v>
      </c>
      <c r="BW170">
        <f t="shared" si="134"/>
        <v>591.40325328257859</v>
      </c>
      <c r="BX170" s="68">
        <f t="shared" si="135"/>
        <v>1.5879000000000015E-3</v>
      </c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  <c r="CN170" s="37"/>
      <c r="CO170" s="37"/>
      <c r="CP170" s="37"/>
      <c r="CQ170" s="37"/>
      <c r="CR170" s="37"/>
      <c r="CS170" s="37"/>
      <c r="CT170" s="37"/>
      <c r="CU170" s="37"/>
      <c r="CV170" s="37"/>
      <c r="CW170" s="37"/>
    </row>
    <row r="171" spans="74:101" x14ac:dyDescent="0.15">
      <c r="BV171">
        <v>160</v>
      </c>
      <c r="BW171">
        <f t="shared" si="134"/>
        <v>591.40900213673717</v>
      </c>
      <c r="BX171" s="68">
        <f t="shared" si="135"/>
        <v>1.512900000000001E-3</v>
      </c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  <c r="CN171" s="37"/>
      <c r="CO171" s="37"/>
      <c r="CP171" s="37"/>
      <c r="CQ171" s="37"/>
      <c r="CR171" s="37"/>
      <c r="CS171" s="37"/>
      <c r="CT171" s="37"/>
      <c r="CU171" s="37"/>
      <c r="CV171" s="37"/>
      <c r="CW171" s="37"/>
    </row>
    <row r="172" spans="74:101" x14ac:dyDescent="0.15">
      <c r="BV172">
        <v>161</v>
      </c>
      <c r="BW172">
        <f t="shared" si="134"/>
        <v>591.41443886387287</v>
      </c>
      <c r="BX172" s="68">
        <f t="shared" si="135"/>
        <v>1.4379000000000006E-3</v>
      </c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  <c r="CN172" s="37"/>
      <c r="CO172" s="37"/>
      <c r="CP172" s="37"/>
      <c r="CQ172" s="37"/>
      <c r="CR172" s="37"/>
      <c r="CS172" s="37"/>
      <c r="CT172" s="37"/>
      <c r="CU172" s="37"/>
      <c r="CV172" s="37"/>
      <c r="CW172" s="37"/>
    </row>
    <row r="173" spans="74:101" x14ac:dyDescent="0.15">
      <c r="BV173">
        <v>162</v>
      </c>
      <c r="BW173">
        <f t="shared" si="134"/>
        <v>591.41956732148969</v>
      </c>
      <c r="BX173" s="68">
        <f t="shared" si="135"/>
        <v>1.3629000000000002E-3</v>
      </c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  <c r="CN173" s="37"/>
      <c r="CO173" s="37"/>
      <c r="CP173" s="37"/>
      <c r="CQ173" s="37"/>
      <c r="CR173" s="37"/>
      <c r="CS173" s="37"/>
      <c r="CT173" s="37"/>
      <c r="CU173" s="37"/>
      <c r="CV173" s="37"/>
      <c r="CW173" s="37"/>
    </row>
    <row r="174" spans="74:101" x14ac:dyDescent="0.15">
      <c r="BV174">
        <v>163</v>
      </c>
      <c r="BW174">
        <f t="shared" si="134"/>
        <v>591.42439129633476</v>
      </c>
      <c r="BX174" s="68">
        <f t="shared" si="135"/>
        <v>1.2878999999999998E-3</v>
      </c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  <c r="CN174" s="37"/>
      <c r="CO174" s="37"/>
      <c r="CP174" s="37"/>
      <c r="CQ174" s="37"/>
      <c r="CR174" s="37"/>
      <c r="CS174" s="37"/>
      <c r="CT174" s="37"/>
      <c r="CU174" s="37"/>
      <c r="CV174" s="37"/>
      <c r="CW174" s="37"/>
    </row>
    <row r="175" spans="74:101" x14ac:dyDescent="0.15">
      <c r="BV175">
        <v>164</v>
      </c>
      <c r="BW175">
        <f t="shared" si="134"/>
        <v>591.42891450612251</v>
      </c>
      <c r="BX175" s="68">
        <f t="shared" si="135"/>
        <v>1.2129000000000011E-3</v>
      </c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  <c r="CN175" s="37"/>
      <c r="CO175" s="37"/>
      <c r="CP175" s="37"/>
      <c r="CQ175" s="37"/>
      <c r="CR175" s="37"/>
      <c r="CS175" s="37"/>
      <c r="CT175" s="37"/>
      <c r="CU175" s="37"/>
      <c r="CV175" s="37"/>
      <c r="CW175" s="37"/>
    </row>
    <row r="176" spans="74:101" x14ac:dyDescent="0.15">
      <c r="BV176">
        <v>165</v>
      </c>
      <c r="BW176">
        <f t="shared" si="134"/>
        <v>591.43314060120758</v>
      </c>
      <c r="BX176" s="68">
        <f t="shared" si="135"/>
        <v>1.1379000000000007E-3</v>
      </c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  <c r="CN176" s="37"/>
      <c r="CO176" s="37"/>
      <c r="CP176" s="37"/>
      <c r="CQ176" s="37"/>
      <c r="CR176" s="37"/>
      <c r="CS176" s="37"/>
      <c r="CT176" s="37"/>
      <c r="CU176" s="37"/>
      <c r="CV176" s="37"/>
      <c r="CW176" s="37"/>
    </row>
    <row r="177" spans="74:101" x14ac:dyDescent="0.15">
      <c r="BV177">
        <v>166</v>
      </c>
      <c r="BW177">
        <f t="shared" si="134"/>
        <v>591.43707316620441</v>
      </c>
      <c r="BX177" s="68">
        <f t="shared" si="135"/>
        <v>1.0629000000000003E-3</v>
      </c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  <c r="CN177" s="37"/>
      <c r="CO177" s="37"/>
      <c r="CP177" s="37"/>
      <c r="CQ177" s="37"/>
      <c r="CR177" s="37"/>
      <c r="CS177" s="37"/>
      <c r="CT177" s="37"/>
      <c r="CU177" s="37"/>
      <c r="CV177" s="37"/>
      <c r="CW177" s="37"/>
    </row>
    <row r="178" spans="74:101" x14ac:dyDescent="0.15">
      <c r="BV178">
        <v>167</v>
      </c>
      <c r="BW178">
        <f t="shared" si="134"/>
        <v>591.44071572155974</v>
      </c>
      <c r="BX178" s="68">
        <f t="shared" si="135"/>
        <v>9.8789999999999989E-4</v>
      </c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  <c r="CN178" s="37"/>
      <c r="CO178" s="37"/>
      <c r="CP178" s="37"/>
      <c r="CQ178" s="37"/>
      <c r="CR178" s="37"/>
      <c r="CS178" s="37"/>
      <c r="CT178" s="37"/>
      <c r="CU178" s="37"/>
      <c r="CV178" s="37"/>
      <c r="CW178" s="37"/>
    </row>
    <row r="179" spans="74:101" x14ac:dyDescent="0.15">
      <c r="BV179">
        <v>168</v>
      </c>
      <c r="BW179">
        <f t="shared" si="134"/>
        <v>591.44407172507897</v>
      </c>
      <c r="BX179" s="68">
        <f t="shared" si="135"/>
        <v>9.1290000000000121E-4</v>
      </c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  <c r="CN179" s="37"/>
      <c r="CO179" s="37"/>
      <c r="CP179" s="37"/>
      <c r="CQ179" s="37"/>
      <c r="CR179" s="37"/>
      <c r="CS179" s="37"/>
      <c r="CT179" s="37"/>
      <c r="CU179" s="37"/>
      <c r="CV179" s="37"/>
      <c r="CW179" s="37"/>
    </row>
    <row r="180" spans="74:101" x14ac:dyDescent="0.15">
      <c r="BV180">
        <v>169</v>
      </c>
      <c r="BW180">
        <f t="shared" si="134"/>
        <v>591.44714457340535</v>
      </c>
      <c r="BX180" s="68">
        <f t="shared" si="135"/>
        <v>8.379000000000008E-4</v>
      </c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  <c r="CN180" s="37"/>
      <c r="CO180" s="37"/>
      <c r="CP180" s="37"/>
      <c r="CQ180" s="37"/>
      <c r="CR180" s="37"/>
      <c r="CS180" s="37"/>
      <c r="CT180" s="37"/>
      <c r="CU180" s="37"/>
      <c r="CV180" s="37"/>
      <c r="CW180" s="37"/>
    </row>
    <row r="181" spans="74:101" x14ac:dyDescent="0.15">
      <c r="BV181">
        <v>170</v>
      </c>
      <c r="BW181">
        <f t="shared" si="134"/>
        <v>591.44993760345915</v>
      </c>
      <c r="BX181" s="68">
        <f t="shared" si="135"/>
        <v>7.6290000000000038E-4</v>
      </c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  <c r="CN181" s="37"/>
      <c r="CO181" s="37"/>
      <c r="CP181" s="37"/>
      <c r="CQ181" s="37"/>
      <c r="CR181" s="37"/>
      <c r="CS181" s="37"/>
      <c r="CT181" s="37"/>
      <c r="CU181" s="37"/>
      <c r="CV181" s="37"/>
      <c r="CW181" s="37"/>
    </row>
    <row r="182" spans="74:101" x14ac:dyDescent="0.15">
      <c r="BV182">
        <v>171</v>
      </c>
      <c r="BW182">
        <f t="shared" si="134"/>
        <v>591.45245409382983</v>
      </c>
      <c r="BX182" s="68">
        <f t="shared" si="135"/>
        <v>6.8789999999999997E-4</v>
      </c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</row>
    <row r="183" spans="74:101" x14ac:dyDescent="0.15">
      <c r="BV183">
        <v>172</v>
      </c>
      <c r="BW183">
        <f t="shared" si="134"/>
        <v>591.45469726613373</v>
      </c>
      <c r="BX183" s="68">
        <f t="shared" si="135"/>
        <v>6.1290000000000129E-4</v>
      </c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</row>
    <row r="184" spans="74:101" x14ac:dyDescent="0.15">
      <c r="BV184">
        <v>173</v>
      </c>
      <c r="BW184">
        <f t="shared" si="134"/>
        <v>591.45667028632636</v>
      </c>
      <c r="BX184" s="68">
        <f t="shared" si="135"/>
        <v>5.3790000000000088E-4</v>
      </c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</row>
    <row r="185" spans="74:101" x14ac:dyDescent="0.15">
      <c r="BV185">
        <v>174</v>
      </c>
      <c r="BW185">
        <f t="shared" si="134"/>
        <v>591.45837626598131</v>
      </c>
      <c r="BX185" s="68">
        <f t="shared" si="135"/>
        <v>4.6290000000000046E-4</v>
      </c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</row>
    <row r="186" spans="74:101" x14ac:dyDescent="0.15">
      <c r="BV186">
        <v>175</v>
      </c>
      <c r="BW186">
        <f t="shared" si="134"/>
        <v>591.45981826353272</v>
      </c>
      <c r="BX186" s="68">
        <f t="shared" si="135"/>
        <v>3.8790000000000005E-4</v>
      </c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</row>
    <row r="187" spans="74:101" x14ac:dyDescent="0.15">
      <c r="BV187">
        <v>176</v>
      </c>
      <c r="BW187">
        <f t="shared" si="134"/>
        <v>591.46099928547869</v>
      </c>
      <c r="BX187" s="68">
        <f t="shared" si="135"/>
        <v>3.1290000000000137E-4</v>
      </c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</row>
    <row r="188" spans="74:101" x14ac:dyDescent="0.15">
      <c r="BV188">
        <v>177</v>
      </c>
      <c r="BW188">
        <f t="shared" si="134"/>
        <v>591.46192228755365</v>
      </c>
      <c r="BX188" s="68">
        <f t="shared" si="135"/>
        <v>2.3790000000000096E-4</v>
      </c>
      <c r="BY188" s="37"/>
      <c r="BZ188" s="37"/>
      <c r="CA188" s="37"/>
      <c r="CB188" s="37"/>
      <c r="CC188" s="37"/>
      <c r="CD188" s="37"/>
      <c r="CE188" s="37"/>
      <c r="CG188" s="37"/>
      <c r="CH188" s="37"/>
      <c r="CI188" s="37"/>
      <c r="CJ188" s="37"/>
      <c r="CK188" s="37"/>
      <c r="CL188" s="37"/>
      <c r="CM188" s="37"/>
      <c r="CN188" s="37"/>
      <c r="CO188" s="37"/>
      <c r="CP188" s="37"/>
      <c r="CQ188" s="37"/>
      <c r="CR188" s="37"/>
      <c r="CS188" s="37"/>
      <c r="CT188" s="37"/>
      <c r="CU188" s="37"/>
      <c r="CV188" s="37"/>
      <c r="CW188" s="37"/>
    </row>
    <row r="189" spans="74:101" x14ac:dyDescent="0.15">
      <c r="BV189">
        <v>178</v>
      </c>
      <c r="BW189">
        <f t="shared" si="134"/>
        <v>591.4625901758684</v>
      </c>
      <c r="BX189" s="68">
        <f t="shared" si="135"/>
        <v>1.6290000000000054E-4</v>
      </c>
      <c r="BY189" s="37"/>
      <c r="BZ189" s="37"/>
      <c r="CA189" s="37"/>
      <c r="CB189" s="37"/>
      <c r="CC189" s="37"/>
      <c r="CD189" s="37"/>
      <c r="CE189" s="37"/>
      <c r="CG189" s="37"/>
      <c r="CH189" s="37"/>
      <c r="CI189" s="37"/>
      <c r="CJ189" s="37"/>
      <c r="CK189" s="37"/>
      <c r="CL189" s="37"/>
      <c r="CM189" s="37"/>
      <c r="CN189" s="37"/>
      <c r="CO189" s="37"/>
      <c r="CP189" s="37"/>
      <c r="CQ189" s="37"/>
      <c r="CR189" s="37"/>
      <c r="CS189" s="37"/>
      <c r="CT189" s="37"/>
      <c r="CU189" s="37"/>
      <c r="CV189" s="37"/>
      <c r="CW189" s="37"/>
    </row>
    <row r="190" spans="74:101" x14ac:dyDescent="0.15">
      <c r="BV190">
        <v>179</v>
      </c>
      <c r="BW190">
        <f t="shared" si="134"/>
        <v>591.46300580801665</v>
      </c>
      <c r="BX190" s="68">
        <f t="shared" si="135"/>
        <v>8.7900000000000131E-5</v>
      </c>
      <c r="BY190" s="37"/>
      <c r="BZ190" s="37"/>
      <c r="CA190" s="37"/>
      <c r="CB190" s="37"/>
      <c r="CC190" s="37"/>
      <c r="CD190" s="37"/>
      <c r="CE190" s="37"/>
      <c r="CG190" s="37"/>
      <c r="CH190" s="37"/>
      <c r="CI190" s="37"/>
      <c r="CJ190" s="37"/>
      <c r="CK190" s="37"/>
      <c r="CL190" s="37"/>
      <c r="CM190" s="37"/>
      <c r="CN190" s="37"/>
      <c r="CO190" s="37"/>
      <c r="CP190" s="37"/>
      <c r="CQ190" s="37"/>
      <c r="CR190" s="37"/>
      <c r="CS190" s="37"/>
      <c r="CT190" s="37"/>
      <c r="CU190" s="37"/>
      <c r="CV190" s="37"/>
      <c r="CW190" s="37"/>
    </row>
    <row r="191" spans="74:101" x14ac:dyDescent="0.15">
      <c r="BV191">
        <v>180</v>
      </c>
      <c r="BW191">
        <f t="shared" si="134"/>
        <v>591.46317199415034</v>
      </c>
      <c r="BX191" s="68">
        <f t="shared" si="135"/>
        <v>1.2900000000001452E-5</v>
      </c>
      <c r="BY191" s="37"/>
      <c r="BZ191" s="37"/>
      <c r="CA191" s="37"/>
      <c r="CB191" s="37"/>
      <c r="CC191" s="37"/>
      <c r="CD191" s="37"/>
      <c r="CE191" s="37"/>
      <c r="CG191" s="37"/>
      <c r="CH191" s="37"/>
      <c r="CI191" s="37"/>
      <c r="CJ191" s="37"/>
      <c r="CK191" s="37"/>
      <c r="CL191" s="37"/>
      <c r="CM191" s="37"/>
      <c r="CN191" s="37"/>
      <c r="CO191" s="37"/>
      <c r="CP191" s="37"/>
      <c r="CQ191" s="37"/>
      <c r="CR191" s="37"/>
      <c r="CS191" s="37"/>
      <c r="CT191" s="37"/>
      <c r="CU191" s="37"/>
      <c r="CV191" s="37"/>
      <c r="CW191" s="37"/>
    </row>
    <row r="192" spans="74:101" x14ac:dyDescent="0.15">
      <c r="BV192">
        <v>181</v>
      </c>
      <c r="BW192">
        <f t="shared" si="134"/>
        <v>591.46309149802767</v>
      </c>
      <c r="BX192" s="68">
        <f t="shared" si="135"/>
        <v>-6.2099999999998962E-5</v>
      </c>
      <c r="BY192" s="37"/>
      <c r="BZ192" s="37"/>
      <c r="CA192" s="37"/>
      <c r="CB192" s="37"/>
      <c r="CC192" s="37"/>
      <c r="CD192" s="37"/>
      <c r="CE192" s="37"/>
      <c r="CG192" s="37"/>
      <c r="CH192" s="37"/>
      <c r="CI192" s="37"/>
      <c r="CJ192" s="37"/>
      <c r="CK192" s="37"/>
      <c r="CL192" s="37"/>
      <c r="CM192" s="37"/>
      <c r="CN192" s="37"/>
      <c r="CO192" s="37"/>
      <c r="CP192" s="37"/>
      <c r="CQ192" s="37"/>
      <c r="CR192" s="37"/>
      <c r="CS192" s="37"/>
      <c r="CT192" s="37"/>
      <c r="CU192" s="37"/>
      <c r="CV192" s="37"/>
      <c r="CW192" s="37"/>
    </row>
    <row r="193" spans="74:101" x14ac:dyDescent="0.15">
      <c r="BV193">
        <v>182</v>
      </c>
      <c r="BW193">
        <f t="shared" si="134"/>
        <v>591.46276703803017</v>
      </c>
      <c r="BX193" s="68">
        <f t="shared" si="135"/>
        <v>-1.3709999999999938E-4</v>
      </c>
      <c r="BY193" s="37"/>
      <c r="BZ193" s="37"/>
      <c r="CA193" s="37"/>
      <c r="CB193" s="37"/>
      <c r="CC193" s="37"/>
      <c r="CD193" s="37"/>
      <c r="CE193" s="37"/>
      <c r="CG193" s="37"/>
      <c r="CH193" s="37"/>
      <c r="CI193" s="37"/>
      <c r="CJ193" s="37"/>
      <c r="CK193" s="37"/>
      <c r="CL193" s="37"/>
      <c r="CM193" s="37"/>
      <c r="CN193" s="37"/>
      <c r="CO193" s="37"/>
      <c r="CP193" s="37"/>
      <c r="CQ193" s="37"/>
      <c r="CR193" s="37"/>
      <c r="CS193" s="37"/>
      <c r="CT193" s="37"/>
      <c r="CU193" s="37"/>
      <c r="CV193" s="37"/>
      <c r="CW193" s="37"/>
    </row>
    <row r="194" spans="74:101" x14ac:dyDescent="0.15">
      <c r="BV194">
        <v>183</v>
      </c>
      <c r="BW194">
        <f t="shared" si="134"/>
        <v>591.46220128815366</v>
      </c>
      <c r="BX194" s="68">
        <f t="shared" si="135"/>
        <v>-2.1209999999999979E-4</v>
      </c>
      <c r="BY194" s="37"/>
      <c r="BZ194" s="37"/>
      <c r="CA194" s="37"/>
      <c r="CB194" s="37"/>
      <c r="CC194" s="37"/>
      <c r="CD194" s="37"/>
      <c r="CE194" s="37"/>
      <c r="CG194" s="37"/>
      <c r="CH194" s="37"/>
      <c r="CI194" s="37"/>
      <c r="CJ194" s="37"/>
      <c r="CK194" s="37"/>
      <c r="CL194" s="37"/>
      <c r="CM194" s="37"/>
      <c r="CN194" s="37"/>
      <c r="CO194" s="37"/>
      <c r="CP194" s="37"/>
      <c r="CQ194" s="37"/>
      <c r="CR194" s="37"/>
      <c r="CS194" s="37"/>
      <c r="CT194" s="37"/>
      <c r="CU194" s="37"/>
      <c r="CV194" s="37"/>
      <c r="CW194" s="37"/>
    </row>
    <row r="195" spans="74:101" x14ac:dyDescent="0.15">
      <c r="BV195">
        <v>184</v>
      </c>
      <c r="BW195">
        <f t="shared" ref="BW195:BW221" si="136">EXP($K$3*LN($BV195)+$K$4*$BV195+L$35)</f>
        <v>591.46139687897016</v>
      </c>
      <c r="BX195" s="68">
        <f t="shared" si="135"/>
        <v>-2.8709999999999847E-4</v>
      </c>
      <c r="BY195" s="37"/>
      <c r="BZ195" s="37"/>
      <c r="CA195" s="37"/>
      <c r="CB195" s="37"/>
      <c r="CC195" s="37"/>
      <c r="CD195" s="37"/>
      <c r="CE195" s="37"/>
      <c r="CG195" s="37"/>
      <c r="CH195" s="37"/>
      <c r="CI195" s="37"/>
      <c r="CJ195" s="37"/>
      <c r="CK195" s="37"/>
      <c r="CL195" s="37"/>
      <c r="CM195" s="37"/>
      <c r="CN195" s="37"/>
      <c r="CO195" s="37"/>
      <c r="CP195" s="37"/>
      <c r="CQ195" s="37"/>
      <c r="CR195" s="37"/>
      <c r="CS195" s="37"/>
      <c r="CT195" s="37"/>
      <c r="CU195" s="37"/>
      <c r="CV195" s="37"/>
      <c r="CW195" s="37"/>
    </row>
    <row r="196" spans="74:101" x14ac:dyDescent="0.15">
      <c r="BV196">
        <v>185</v>
      </c>
      <c r="BW196">
        <f t="shared" si="136"/>
        <v>591.46035639856655</v>
      </c>
      <c r="BX196" s="68">
        <f t="shared" ref="BX196:BX221" si="137">($K$3-0.000075*BV196)</f>
        <v>-3.6209999999999888E-4</v>
      </c>
      <c r="BY196" s="37"/>
      <c r="BZ196" s="37"/>
      <c r="CA196" s="37"/>
      <c r="CB196" s="37"/>
      <c r="CC196" s="37"/>
      <c r="CD196" s="37"/>
      <c r="CE196" s="37"/>
      <c r="CG196" s="37"/>
      <c r="CH196" s="37"/>
      <c r="CI196" s="37"/>
      <c r="CJ196" s="37"/>
      <c r="CK196" s="37"/>
      <c r="CL196" s="37"/>
      <c r="CM196" s="37"/>
      <c r="CN196" s="37"/>
      <c r="CO196" s="37"/>
      <c r="CP196" s="37"/>
      <c r="CQ196" s="37"/>
      <c r="CR196" s="37"/>
      <c r="CS196" s="37"/>
      <c r="CT196" s="37"/>
      <c r="CU196" s="37"/>
      <c r="CV196" s="37"/>
      <c r="CW196" s="37"/>
    </row>
    <row r="197" spans="74:101" x14ac:dyDescent="0.15">
      <c r="BV197">
        <v>186</v>
      </c>
      <c r="BW197">
        <f t="shared" si="136"/>
        <v>591.45908239345442</v>
      </c>
      <c r="BX197" s="68">
        <f t="shared" si="137"/>
        <v>-4.3709999999999929E-4</v>
      </c>
      <c r="BY197" s="37"/>
      <c r="BZ197" s="37"/>
      <c r="CA197" s="37"/>
      <c r="CB197" s="37"/>
      <c r="CC197" s="37"/>
      <c r="CD197" s="37"/>
      <c r="CE197" s="37"/>
      <c r="CG197" s="37"/>
      <c r="CH197" s="37"/>
      <c r="CI197" s="37"/>
      <c r="CJ197" s="37"/>
      <c r="CK197" s="37"/>
      <c r="CL197" s="37"/>
      <c r="CM197" s="37"/>
      <c r="CN197" s="37"/>
      <c r="CO197" s="37"/>
      <c r="CP197" s="37"/>
      <c r="CQ197" s="37"/>
      <c r="CR197" s="37"/>
      <c r="CS197" s="37"/>
      <c r="CT197" s="37"/>
      <c r="CU197" s="37"/>
      <c r="CV197" s="37"/>
      <c r="CW197" s="37"/>
    </row>
    <row r="198" spans="74:101" x14ac:dyDescent="0.15">
      <c r="BV198">
        <v>187</v>
      </c>
      <c r="BW198">
        <f t="shared" si="136"/>
        <v>591.45757736946064</v>
      </c>
      <c r="BX198" s="68">
        <f t="shared" si="137"/>
        <v>-5.1209999999999971E-4</v>
      </c>
      <c r="BY198" s="37"/>
      <c r="BZ198" s="37"/>
      <c r="CA198" s="37"/>
      <c r="CB198" s="37"/>
      <c r="CC198" s="37"/>
      <c r="CD198" s="37"/>
      <c r="CE198" s="37"/>
      <c r="CG198" s="37"/>
      <c r="CH198" s="37"/>
      <c r="CI198" s="37"/>
      <c r="CJ198" s="37"/>
      <c r="CK198" s="37"/>
      <c r="CL198" s="37"/>
      <c r="CM198" s="37"/>
      <c r="CN198" s="37"/>
      <c r="CO198" s="37"/>
      <c r="CP198" s="37"/>
      <c r="CQ198" s="37"/>
      <c r="CR198" s="37"/>
      <c r="CS198" s="37"/>
      <c r="CT198" s="37"/>
      <c r="CU198" s="37"/>
      <c r="CV198" s="37"/>
      <c r="CW198" s="37"/>
    </row>
    <row r="199" spans="74:101" x14ac:dyDescent="0.15">
      <c r="BV199">
        <v>188</v>
      </c>
      <c r="BW199">
        <f t="shared" si="136"/>
        <v>591.45584379258946</v>
      </c>
      <c r="BX199" s="68">
        <f t="shared" si="137"/>
        <v>-5.8709999999999839E-4</v>
      </c>
      <c r="BY199" s="37"/>
      <c r="CG199" s="37"/>
      <c r="CH199" s="37"/>
      <c r="CI199" s="37"/>
      <c r="CJ199" s="37"/>
      <c r="CK199" s="37"/>
      <c r="CL199" s="37"/>
      <c r="CM199" s="37"/>
      <c r="CN199" s="37"/>
      <c r="CO199" s="37"/>
      <c r="CP199" s="37"/>
      <c r="CQ199" s="37"/>
      <c r="CR199" s="37"/>
      <c r="CS199" s="37"/>
      <c r="CT199" s="37"/>
      <c r="CU199" s="37"/>
      <c r="CV199" s="37"/>
      <c r="CW199" s="37"/>
    </row>
    <row r="200" spans="74:101" x14ac:dyDescent="0.15">
      <c r="BV200">
        <v>189</v>
      </c>
      <c r="BW200">
        <f t="shared" si="136"/>
        <v>591.45388408986389</v>
      </c>
      <c r="BX200" s="68">
        <f t="shared" si="137"/>
        <v>-6.620999999999988E-4</v>
      </c>
      <c r="BY200" s="37"/>
      <c r="CG200" s="37"/>
      <c r="CH200" s="37"/>
      <c r="CI200" s="37"/>
      <c r="CJ200" s="37"/>
      <c r="CK200" s="37"/>
      <c r="CL200" s="37"/>
      <c r="CM200" s="37"/>
      <c r="CN200" s="37"/>
      <c r="CO200" s="37"/>
      <c r="CP200" s="37"/>
      <c r="CQ200" s="37"/>
      <c r="CR200" s="37"/>
      <c r="CS200" s="37"/>
      <c r="CT200" s="37"/>
      <c r="CU200" s="37"/>
      <c r="CV200" s="37"/>
      <c r="CW200" s="37"/>
    </row>
    <row r="201" spans="74:101" x14ac:dyDescent="0.15">
      <c r="BV201">
        <v>190</v>
      </c>
      <c r="BW201">
        <f t="shared" si="136"/>
        <v>591.45170065014565</v>
      </c>
      <c r="BX201" s="68">
        <f t="shared" si="137"/>
        <v>-7.3709999999999921E-4</v>
      </c>
      <c r="BY201" s="37"/>
      <c r="CG201" s="37"/>
      <c r="CH201" s="37"/>
      <c r="CI201" s="37"/>
      <c r="CJ201" s="37"/>
      <c r="CK201" s="37"/>
      <c r="CL201" s="37"/>
      <c r="CM201" s="37"/>
      <c r="CN201" s="37"/>
      <c r="CO201" s="37"/>
      <c r="CP201" s="37"/>
      <c r="CQ201" s="37"/>
      <c r="CR201" s="37"/>
      <c r="CS201" s="37"/>
      <c r="CT201" s="37"/>
      <c r="CU201" s="37"/>
      <c r="CV201" s="37"/>
      <c r="CW201" s="37"/>
    </row>
    <row r="202" spans="74:101" x14ac:dyDescent="0.15">
      <c r="BV202">
        <v>191</v>
      </c>
      <c r="BW202">
        <f t="shared" si="136"/>
        <v>591.4492958249308</v>
      </c>
      <c r="BX202" s="68">
        <f t="shared" si="137"/>
        <v>-8.1209999999999963E-4</v>
      </c>
      <c r="BY202" s="37"/>
      <c r="CN202" s="37"/>
      <c r="CO202" s="37"/>
      <c r="CP202" s="37"/>
      <c r="CQ202" s="37"/>
      <c r="CR202" s="37"/>
      <c r="CS202" s="37"/>
      <c r="CT202" s="37"/>
      <c r="CU202" s="37"/>
      <c r="CV202" s="37"/>
      <c r="CW202" s="37"/>
    </row>
    <row r="203" spans="74:101" x14ac:dyDescent="0.15">
      <c r="BV203">
        <v>192</v>
      </c>
      <c r="BW203">
        <f t="shared" si="136"/>
        <v>591.44667192913096</v>
      </c>
      <c r="BX203" s="68">
        <f t="shared" si="137"/>
        <v>-8.8710000000000004E-4</v>
      </c>
      <c r="BY203" s="37"/>
      <c r="CN203" s="37"/>
      <c r="CO203" s="37"/>
      <c r="CP203" s="37"/>
      <c r="CQ203" s="37"/>
      <c r="CR203" s="37"/>
      <c r="CS203" s="37"/>
      <c r="CT203" s="37"/>
      <c r="CU203" s="37"/>
      <c r="CV203" s="37"/>
      <c r="CW203" s="37"/>
    </row>
    <row r="204" spans="74:101" x14ac:dyDescent="0.15">
      <c r="BV204">
        <v>193</v>
      </c>
      <c r="BW204">
        <f t="shared" si="136"/>
        <v>591.443831241824</v>
      </c>
      <c r="BX204" s="68">
        <f t="shared" si="137"/>
        <v>-9.6209999999999872E-4</v>
      </c>
      <c r="CN204" s="37"/>
      <c r="CO204" s="37"/>
      <c r="CP204" s="37"/>
      <c r="CQ204" s="37"/>
      <c r="CR204" s="37"/>
      <c r="CS204" s="37"/>
      <c r="CT204" s="37"/>
      <c r="CU204" s="37"/>
      <c r="CV204" s="37"/>
      <c r="CW204" s="37"/>
    </row>
    <row r="205" spans="74:101" x14ac:dyDescent="0.15">
      <c r="BV205">
        <v>194</v>
      </c>
      <c r="BW205">
        <f t="shared" si="136"/>
        <v>591.44077600699711</v>
      </c>
      <c r="BX205" s="68">
        <f t="shared" si="137"/>
        <v>-1.0370999999999991E-3</v>
      </c>
      <c r="CN205" s="37"/>
      <c r="CO205" s="37"/>
      <c r="CP205" s="37"/>
      <c r="CQ205" s="37"/>
      <c r="CR205" s="37"/>
      <c r="CS205" s="37"/>
      <c r="CT205" s="37"/>
      <c r="CU205" s="37"/>
      <c r="CV205" s="37"/>
      <c r="CW205" s="37"/>
    </row>
    <row r="206" spans="74:101" x14ac:dyDescent="0.15">
      <c r="BV206">
        <v>195</v>
      </c>
      <c r="BW206">
        <f t="shared" si="136"/>
        <v>591.43750843426142</v>
      </c>
      <c r="BX206" s="68">
        <f t="shared" si="137"/>
        <v>-1.1120999999999995E-3</v>
      </c>
      <c r="CN206" s="37"/>
      <c r="CO206" s="37"/>
      <c r="CP206" s="37"/>
      <c r="CQ206" s="37"/>
      <c r="CR206" s="37"/>
      <c r="CS206" s="37"/>
      <c r="CT206" s="37"/>
      <c r="CU206" s="37"/>
      <c r="CV206" s="37"/>
      <c r="CW206" s="37"/>
    </row>
    <row r="207" spans="74:101" x14ac:dyDescent="0.15">
      <c r="BV207">
        <v>196</v>
      </c>
      <c r="BW207">
        <f t="shared" si="136"/>
        <v>591.434030699554</v>
      </c>
      <c r="BX207" s="68">
        <f t="shared" si="137"/>
        <v>-1.1871E-3</v>
      </c>
      <c r="CN207" s="37"/>
      <c r="CO207" s="37"/>
      <c r="CP207" s="37"/>
      <c r="CQ207" s="37"/>
      <c r="CR207" s="37"/>
      <c r="CS207" s="37"/>
      <c r="CT207" s="37"/>
      <c r="CU207" s="37"/>
      <c r="CV207" s="37"/>
      <c r="CW207" s="37"/>
    </row>
    <row r="208" spans="74:101" x14ac:dyDescent="0.15">
      <c r="BV208">
        <v>197</v>
      </c>
      <c r="BW208">
        <f t="shared" si="136"/>
        <v>591.43034494581957</v>
      </c>
      <c r="BX208" s="68">
        <f t="shared" si="137"/>
        <v>-1.2620999999999986E-3</v>
      </c>
      <c r="CN208" s="37"/>
      <c r="CO208" s="37"/>
      <c r="CP208" s="37"/>
      <c r="CQ208" s="37"/>
      <c r="CR208" s="37"/>
      <c r="CS208" s="37"/>
      <c r="CT208" s="37"/>
      <c r="CU208" s="37"/>
      <c r="CV208" s="37"/>
      <c r="CW208" s="37"/>
    </row>
    <row r="209" spans="74:101" x14ac:dyDescent="0.15">
      <c r="BV209">
        <v>198</v>
      </c>
      <c r="BW209">
        <f t="shared" si="136"/>
        <v>591.42645328367598</v>
      </c>
      <c r="BX209" s="68">
        <f t="shared" si="137"/>
        <v>-1.3370999999999991E-3</v>
      </c>
      <c r="CN209" s="37"/>
      <c r="CO209" s="37"/>
      <c r="CP209" s="37"/>
      <c r="CQ209" s="37"/>
      <c r="CR209" s="37"/>
      <c r="CS209" s="37"/>
      <c r="CT209" s="37"/>
      <c r="CU209" s="37"/>
      <c r="CV209" s="37"/>
      <c r="CW209" s="37"/>
    </row>
    <row r="210" spans="74:101" x14ac:dyDescent="0.15">
      <c r="BV210">
        <v>199</v>
      </c>
      <c r="BW210">
        <f t="shared" si="136"/>
        <v>591.42235779206135</v>
      </c>
      <c r="BX210" s="68">
        <f t="shared" si="137"/>
        <v>-1.4120999999999995E-3</v>
      </c>
      <c r="CN210" s="37"/>
      <c r="CO210" s="37"/>
      <c r="CP210" s="37"/>
      <c r="CQ210" s="37"/>
      <c r="CR210" s="37"/>
      <c r="CS210" s="37"/>
      <c r="CT210" s="37"/>
      <c r="CU210" s="37"/>
      <c r="CV210" s="37"/>
      <c r="CW210" s="37"/>
    </row>
    <row r="211" spans="74:101" x14ac:dyDescent="0.15">
      <c r="BV211">
        <v>200</v>
      </c>
      <c r="BW211">
        <f t="shared" si="136"/>
        <v>591.41806051886851</v>
      </c>
      <c r="BX211" s="68">
        <f t="shared" si="137"/>
        <v>-1.4870999999999999E-3</v>
      </c>
      <c r="CN211" s="37"/>
      <c r="CO211" s="37"/>
      <c r="CP211" s="37"/>
      <c r="CQ211" s="37"/>
      <c r="CR211" s="37"/>
      <c r="CS211" s="37"/>
      <c r="CT211" s="37"/>
      <c r="CU211" s="37"/>
      <c r="CV211" s="37"/>
      <c r="CW211" s="37"/>
    </row>
    <row r="212" spans="74:101" x14ac:dyDescent="0.15">
      <c r="BV212">
        <v>201</v>
      </c>
      <c r="BW212">
        <f t="shared" si="136"/>
        <v>591.41356348155978</v>
      </c>
      <c r="BX212" s="68">
        <f t="shared" si="137"/>
        <v>-1.5620999999999986E-3</v>
      </c>
      <c r="CO212" s="37"/>
      <c r="CP212" s="37"/>
      <c r="CQ212" s="37"/>
      <c r="CR212" s="37"/>
      <c r="CS212" s="37"/>
      <c r="CT212" s="37"/>
      <c r="CU212" s="37"/>
      <c r="CV212" s="37"/>
      <c r="CW212" s="37"/>
    </row>
    <row r="213" spans="74:101" x14ac:dyDescent="0.15">
      <c r="BV213">
        <v>202</v>
      </c>
      <c r="BW213">
        <f t="shared" si="136"/>
        <v>591.4088686677693</v>
      </c>
      <c r="BX213" s="68">
        <f t="shared" si="137"/>
        <v>-1.637099999999999E-3</v>
      </c>
      <c r="CO213" s="37"/>
      <c r="CP213" s="37"/>
      <c r="CQ213" s="37"/>
      <c r="CR213" s="37"/>
      <c r="CS213" s="37"/>
      <c r="CT213" s="37"/>
      <c r="CU213" s="37"/>
      <c r="CV213" s="37"/>
      <c r="CW213" s="37"/>
    </row>
    <row r="214" spans="74:101" x14ac:dyDescent="0.15">
      <c r="BV214">
        <v>203</v>
      </c>
      <c r="BW214">
        <f t="shared" si="136"/>
        <v>591.40397803588837</v>
      </c>
      <c r="BX214" s="68">
        <f t="shared" si="137"/>
        <v>-1.7120999999999994E-3</v>
      </c>
      <c r="CO214" s="37"/>
      <c r="CP214" s="37"/>
      <c r="CQ214" s="37"/>
      <c r="CR214" s="37"/>
      <c r="CS214" s="37"/>
      <c r="CT214" s="37"/>
      <c r="CU214" s="37"/>
      <c r="CV214" s="37"/>
      <c r="CW214" s="37"/>
    </row>
    <row r="215" spans="74:101" x14ac:dyDescent="0.15">
      <c r="BV215">
        <v>204</v>
      </c>
      <c r="BW215">
        <f t="shared" si="136"/>
        <v>591.39889351563977</v>
      </c>
      <c r="BX215" s="68">
        <f t="shared" si="137"/>
        <v>-1.7870999999999998E-3</v>
      </c>
      <c r="CO215" s="37"/>
      <c r="CP215" s="37"/>
      <c r="CQ215" s="37"/>
      <c r="CR215" s="37"/>
      <c r="CS215" s="37"/>
      <c r="CT215" s="37"/>
      <c r="CU215" s="37"/>
      <c r="CV215" s="37"/>
      <c r="CW215" s="37"/>
    </row>
    <row r="216" spans="74:101" x14ac:dyDescent="0.15">
      <c r="BV216">
        <v>205</v>
      </c>
      <c r="BW216">
        <f t="shared" si="136"/>
        <v>591.39361700863219</v>
      </c>
      <c r="BX216" s="68">
        <f t="shared" si="137"/>
        <v>-1.8620999999999985E-3</v>
      </c>
      <c r="CO216" s="37"/>
      <c r="CP216" s="37"/>
      <c r="CQ216" s="37"/>
      <c r="CR216" s="37"/>
      <c r="CS216" s="37"/>
      <c r="CT216" s="37"/>
      <c r="CU216" s="37"/>
      <c r="CV216" s="37"/>
      <c r="CW216" s="37"/>
    </row>
    <row r="217" spans="74:101" x14ac:dyDescent="0.15">
      <c r="BV217">
        <v>206</v>
      </c>
      <c r="BW217">
        <f t="shared" si="136"/>
        <v>591.38815038890891</v>
      </c>
      <c r="BX217" s="68">
        <f t="shared" si="137"/>
        <v>-1.9370999999999989E-3</v>
      </c>
      <c r="CO217" s="37"/>
      <c r="CP217" s="37"/>
      <c r="CQ217" s="37"/>
      <c r="CR217" s="37"/>
      <c r="CS217" s="37"/>
      <c r="CT217" s="37"/>
      <c r="CU217" s="37"/>
      <c r="CV217" s="37"/>
      <c r="CW217" s="37"/>
    </row>
    <row r="218" spans="74:101" x14ac:dyDescent="0.15">
      <c r="BV218">
        <v>207</v>
      </c>
      <c r="BW218">
        <f t="shared" si="136"/>
        <v>591.38249550347746</v>
      </c>
      <c r="BX218" s="68">
        <f t="shared" si="137"/>
        <v>-2.0120999999999993E-3</v>
      </c>
      <c r="CO218" s="37"/>
      <c r="CP218" s="37"/>
      <c r="CQ218" s="37"/>
      <c r="CR218" s="37"/>
      <c r="CS218" s="37"/>
      <c r="CT218" s="37"/>
      <c r="CU218" s="37"/>
      <c r="CV218" s="37"/>
      <c r="CW218" s="37"/>
    </row>
    <row r="219" spans="74:101" x14ac:dyDescent="0.15">
      <c r="BV219">
        <v>208</v>
      </c>
      <c r="BW219">
        <f t="shared" si="136"/>
        <v>591.37665417282778</v>
      </c>
      <c r="BX219" s="68">
        <f t="shared" si="137"/>
        <v>-2.0870999999999997E-3</v>
      </c>
      <c r="CO219" s="37"/>
      <c r="CP219" s="37"/>
      <c r="CQ219" s="37"/>
      <c r="CR219" s="37"/>
      <c r="CS219" s="37"/>
      <c r="CT219" s="37"/>
      <c r="CU219" s="37"/>
      <c r="CV219" s="37"/>
      <c r="CW219" s="37"/>
    </row>
    <row r="220" spans="74:101" x14ac:dyDescent="0.15">
      <c r="BV220">
        <v>209</v>
      </c>
      <c r="BW220">
        <f t="shared" si="136"/>
        <v>591.37062819143921</v>
      </c>
      <c r="BX220" s="68">
        <f t="shared" si="137"/>
        <v>-2.1620999999999984E-3</v>
      </c>
      <c r="CO220" s="37"/>
      <c r="CP220" s="37"/>
      <c r="CQ220" s="37"/>
      <c r="CR220" s="37"/>
      <c r="CS220" s="37"/>
      <c r="CT220" s="37"/>
      <c r="CU220" s="37"/>
      <c r="CV220" s="37"/>
      <c r="CW220" s="37"/>
    </row>
    <row r="221" spans="74:101" x14ac:dyDescent="0.15">
      <c r="BV221">
        <v>210</v>
      </c>
      <c r="BW221">
        <f t="shared" si="136"/>
        <v>591.36441932827609</v>
      </c>
      <c r="BX221" s="68">
        <f t="shared" si="137"/>
        <v>-2.2371000000000005E-3</v>
      </c>
      <c r="CO221" s="37"/>
      <c r="CP221" s="37"/>
      <c r="CQ221" s="37"/>
      <c r="CR221" s="37"/>
      <c r="CS221" s="37"/>
      <c r="CT221" s="37"/>
      <c r="CU221" s="37"/>
      <c r="CV221" s="37"/>
      <c r="CW221" s="37"/>
    </row>
    <row r="222" spans="74:101" x14ac:dyDescent="0.15">
      <c r="BX222" s="37"/>
      <c r="CP222" s="37"/>
      <c r="CQ222" s="37"/>
      <c r="CR222" s="37"/>
      <c r="CS222" s="37"/>
      <c r="CT222" s="37"/>
      <c r="CU222" s="37"/>
      <c r="CV222" s="37"/>
      <c r="CW222" s="37"/>
    </row>
    <row r="223" spans="74:101" x14ac:dyDescent="0.15">
      <c r="BX223" s="37"/>
      <c r="CP223" s="37"/>
      <c r="CQ223" s="37"/>
      <c r="CR223" s="37"/>
      <c r="CS223" s="37"/>
      <c r="CT223" s="37"/>
      <c r="CU223" s="37"/>
      <c r="CV223" s="37"/>
      <c r="CW223" s="37"/>
    </row>
    <row r="224" spans="74:101" x14ac:dyDescent="0.15">
      <c r="BX224" s="37"/>
      <c r="CP224" s="37"/>
      <c r="CQ224" s="37"/>
      <c r="CR224" s="37"/>
      <c r="CS224" s="37"/>
      <c r="CT224" s="37"/>
      <c r="CU224" s="37"/>
      <c r="CV224" s="37"/>
      <c r="CW224" s="37"/>
    </row>
    <row r="225" spans="76:101" x14ac:dyDescent="0.15">
      <c r="BX225" s="37"/>
      <c r="CP225" s="37"/>
      <c r="CQ225" s="37"/>
      <c r="CR225" s="37"/>
      <c r="CS225" s="37"/>
      <c r="CT225" s="37"/>
      <c r="CU225" s="37"/>
      <c r="CV225" s="37"/>
      <c r="CW225" s="37"/>
    </row>
    <row r="226" spans="76:101" x14ac:dyDescent="0.15">
      <c r="BX226" s="37"/>
      <c r="CP226" s="37"/>
      <c r="CQ226" s="37"/>
      <c r="CR226" s="37"/>
      <c r="CS226" s="37"/>
      <c r="CT226" s="37"/>
      <c r="CU226" s="37"/>
      <c r="CV226" s="37"/>
      <c r="CW226" s="37"/>
    </row>
    <row r="227" spans="76:101" x14ac:dyDescent="0.15">
      <c r="BX227" s="37"/>
      <c r="CW227" s="37"/>
    </row>
    <row r="228" spans="76:101" x14ac:dyDescent="0.15">
      <c r="BX228" s="37"/>
    </row>
    <row r="229" spans="76:101" x14ac:dyDescent="0.15">
      <c r="BX229" s="37"/>
    </row>
    <row r="230" spans="76:101" x14ac:dyDescent="0.15">
      <c r="BX230" s="37"/>
    </row>
    <row r="231" spans="76:101" x14ac:dyDescent="0.15">
      <c r="BX231" s="37"/>
    </row>
    <row r="232" spans="76:101" x14ac:dyDescent="0.15">
      <c r="BX232" s="37"/>
    </row>
    <row r="233" spans="76:101" x14ac:dyDescent="0.15">
      <c r="BX233" s="37"/>
    </row>
    <row r="234" spans="76:101" x14ac:dyDescent="0.15">
      <c r="BX234" s="37"/>
    </row>
    <row r="235" spans="76:101" x14ac:dyDescent="0.15">
      <c r="BX235" s="37"/>
    </row>
    <row r="236" spans="76:101" x14ac:dyDescent="0.15">
      <c r="BX236" s="37"/>
    </row>
    <row r="237" spans="76:101" x14ac:dyDescent="0.15">
      <c r="BX237" s="37"/>
    </row>
    <row r="238" spans="76:101" x14ac:dyDescent="0.15">
      <c r="BX238" s="37"/>
    </row>
  </sheetData>
  <mergeCells count="30">
    <mergeCell ref="CX11:CX12"/>
    <mergeCell ref="CY11:DA11"/>
    <mergeCell ref="DB11:DD11"/>
    <mergeCell ref="DE11:DE12"/>
    <mergeCell ref="CX19:CX20"/>
    <mergeCell ref="CY19:DA19"/>
    <mergeCell ref="DB19:DD19"/>
    <mergeCell ref="DE19:DE20"/>
    <mergeCell ref="F33:G33"/>
    <mergeCell ref="F34:G34"/>
    <mergeCell ref="B35:G35"/>
    <mergeCell ref="B36:G36"/>
    <mergeCell ref="B2:C2"/>
    <mergeCell ref="D2:E2"/>
    <mergeCell ref="F2:G2"/>
    <mergeCell ref="B33:C33"/>
    <mergeCell ref="B34:C34"/>
    <mergeCell ref="D32:E32"/>
    <mergeCell ref="D34:E34"/>
    <mergeCell ref="D33:E33"/>
    <mergeCell ref="F32:G32"/>
    <mergeCell ref="B32:C32"/>
    <mergeCell ref="CP22:CR22"/>
    <mergeCell ref="CS22:CU22"/>
    <mergeCell ref="CO22:CO23"/>
    <mergeCell ref="CV22:CV23"/>
    <mergeCell ref="CP11:CR11"/>
    <mergeCell ref="CS11:CU11"/>
    <mergeCell ref="CV11:CV12"/>
    <mergeCell ref="CO11:CO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31" sqref="A31"/>
    </sheetView>
  </sheetViews>
  <sheetFormatPr defaultRowHeight="13.5" x14ac:dyDescent="0.15"/>
  <sheetData>
    <row r="1" spans="1:5" ht="15" x14ac:dyDescent="0.15">
      <c r="A1" s="10" t="s">
        <v>66</v>
      </c>
      <c r="B1" s="10" t="s">
        <v>78</v>
      </c>
      <c r="C1" s="10" t="s">
        <v>95</v>
      </c>
      <c r="D1" s="10" t="s">
        <v>87</v>
      </c>
      <c r="E1" s="10" t="s">
        <v>88</v>
      </c>
    </row>
    <row r="2" spans="1:5" ht="15" x14ac:dyDescent="0.15">
      <c r="A2" s="4" t="s">
        <v>60</v>
      </c>
      <c r="B2" s="4">
        <v>1.35129E-2</v>
      </c>
      <c r="C2" s="4">
        <v>8.4238000000000004E-3</v>
      </c>
      <c r="D2" s="4">
        <v>1.6</v>
      </c>
      <c r="E2" s="4">
        <v>0.109</v>
      </c>
    </row>
    <row r="3" spans="1:5" ht="15" x14ac:dyDescent="0.15">
      <c r="A3" s="4" t="s">
        <v>1</v>
      </c>
      <c r="B3" s="4">
        <v>-7.4999999999999993E-5</v>
      </c>
      <c r="C3" s="4">
        <v>3.6420000000000002E-4</v>
      </c>
      <c r="D3" s="4">
        <v>-0.21</v>
      </c>
      <c r="E3" s="4">
        <v>0.83699999999999997</v>
      </c>
    </row>
    <row r="4" spans="1:5" ht="15" x14ac:dyDescent="0.15">
      <c r="A4" s="4" t="s">
        <v>55</v>
      </c>
      <c r="B4" s="4">
        <v>-2.5562100000000001E-2</v>
      </c>
      <c r="C4" s="4">
        <v>4.8010799999999999E-2</v>
      </c>
      <c r="D4" s="4">
        <v>-0.53</v>
      </c>
      <c r="E4" s="4">
        <v>0.59399999999999997</v>
      </c>
    </row>
    <row r="5" spans="1:5" ht="15" x14ac:dyDescent="0.15">
      <c r="A5" s="4" t="s">
        <v>51</v>
      </c>
      <c r="B5" s="4">
        <v>0.36421379999999998</v>
      </c>
      <c r="C5" s="4">
        <v>9.8022899999999996E-2</v>
      </c>
      <c r="D5" s="4">
        <v>3.72</v>
      </c>
      <c r="E5" s="4">
        <v>0</v>
      </c>
    </row>
    <row r="6" spans="1:5" ht="15" x14ac:dyDescent="0.15">
      <c r="A6" s="4" t="s">
        <v>53</v>
      </c>
      <c r="B6" s="4">
        <v>2.4553499999999999E-2</v>
      </c>
      <c r="C6" s="4">
        <v>9.1520000000000004E-3</v>
      </c>
      <c r="D6" s="4">
        <v>2.68</v>
      </c>
      <c r="E6" s="4">
        <v>7.0000000000000001E-3</v>
      </c>
    </row>
    <row r="7" spans="1:5" ht="15" x14ac:dyDescent="0.15">
      <c r="A7" s="4" t="s">
        <v>47</v>
      </c>
      <c r="B7" s="4">
        <v>-3.9995000000000003E-2</v>
      </c>
      <c r="C7" s="4">
        <v>0.12659599999999999</v>
      </c>
      <c r="D7" s="4">
        <v>-0.32</v>
      </c>
      <c r="E7" s="4">
        <v>0.752</v>
      </c>
    </row>
    <row r="8" spans="1:5" ht="15" x14ac:dyDescent="0.15">
      <c r="A8" s="4" t="s">
        <v>58</v>
      </c>
      <c r="B8" s="4">
        <v>1.46658E-2</v>
      </c>
      <c r="C8" s="4">
        <v>3.6614E-3</v>
      </c>
      <c r="D8" s="4">
        <v>4.01</v>
      </c>
      <c r="E8" s="4">
        <v>0</v>
      </c>
    </row>
    <row r="9" spans="1:5" ht="15" x14ac:dyDescent="0.15">
      <c r="A9" s="4" t="s">
        <v>50</v>
      </c>
      <c r="B9" s="4">
        <v>-1.28428E-2</v>
      </c>
      <c r="C9" s="4">
        <v>9.7205E-3</v>
      </c>
      <c r="D9" s="4">
        <v>-1.32</v>
      </c>
      <c r="E9" s="4">
        <v>0.186</v>
      </c>
    </row>
    <row r="10" spans="1:5" ht="15" x14ac:dyDescent="0.15">
      <c r="A10" s="4" t="s">
        <v>61</v>
      </c>
      <c r="B10" s="4">
        <v>2.3506E-3</v>
      </c>
      <c r="C10" s="4">
        <v>3.812E-4</v>
      </c>
      <c r="D10" s="4">
        <v>6.17</v>
      </c>
      <c r="E10" s="4">
        <v>0</v>
      </c>
    </row>
    <row r="11" spans="1:5" ht="15" x14ac:dyDescent="0.15">
      <c r="A11" s="4" t="s">
        <v>48</v>
      </c>
      <c r="B11" s="4">
        <v>3.4789199999999999E-2</v>
      </c>
      <c r="C11" s="4">
        <v>1.3561E-2</v>
      </c>
      <c r="D11" s="4">
        <v>2.57</v>
      </c>
      <c r="E11" s="4">
        <v>0.01</v>
      </c>
    </row>
    <row r="12" spans="1:5" ht="15" x14ac:dyDescent="0.15">
      <c r="A12" s="4" t="s">
        <v>79</v>
      </c>
      <c r="B12" s="4">
        <v>1.47087E-2</v>
      </c>
      <c r="C12" s="4">
        <v>7.8589999999999997E-3</v>
      </c>
      <c r="D12" s="4">
        <v>1.87</v>
      </c>
      <c r="E12" s="4">
        <v>6.0999999999999999E-2</v>
      </c>
    </row>
    <row r="13" spans="1:5" ht="15" x14ac:dyDescent="0.15">
      <c r="A13" s="4" t="s">
        <v>80</v>
      </c>
      <c r="B13" s="4">
        <v>-1.5890000000000001E-4</v>
      </c>
      <c r="C13" s="4">
        <v>9.8590000000000006E-4</v>
      </c>
      <c r="D13" s="4">
        <v>-0.16</v>
      </c>
      <c r="E13" s="4">
        <v>0.872</v>
      </c>
    </row>
    <row r="14" spans="1:5" ht="15" x14ac:dyDescent="0.15">
      <c r="A14" s="4" t="s">
        <v>56</v>
      </c>
      <c r="B14" s="4">
        <v>-1.5904999999999999E-2</v>
      </c>
      <c r="C14" s="4">
        <v>8.4533000000000004E-3</v>
      </c>
      <c r="D14" s="4">
        <v>-1.88</v>
      </c>
      <c r="E14" s="4">
        <v>0.06</v>
      </c>
    </row>
    <row r="15" spans="1:5" ht="15" x14ac:dyDescent="0.15">
      <c r="A15" s="4" t="s">
        <v>81</v>
      </c>
      <c r="B15" s="4">
        <v>-1.9396999999999999E-3</v>
      </c>
      <c r="C15" s="4">
        <v>1.4404000000000001E-3</v>
      </c>
      <c r="D15" s="4">
        <v>-1.35</v>
      </c>
      <c r="E15" s="4">
        <v>0.17799999999999999</v>
      </c>
    </row>
    <row r="16" spans="1:5" ht="15" x14ac:dyDescent="0.15">
      <c r="A16" s="4" t="s">
        <v>82</v>
      </c>
      <c r="B16" s="4">
        <v>-4.4389900000000003E-2</v>
      </c>
      <c r="C16" s="4">
        <v>1.3804800000000001E-2</v>
      </c>
      <c r="D16" s="4">
        <v>-3.22</v>
      </c>
      <c r="E16" s="4">
        <v>1E-3</v>
      </c>
    </row>
    <row r="17" spans="1:5" ht="15" x14ac:dyDescent="0.15">
      <c r="A17" s="4" t="s">
        <v>83</v>
      </c>
      <c r="B17" s="4">
        <v>-1.5807E-3</v>
      </c>
      <c r="C17" s="4">
        <v>1.5215999999999999E-3</v>
      </c>
      <c r="D17" s="4">
        <v>-1.04</v>
      </c>
      <c r="E17" s="4">
        <v>0.29899999999999999</v>
      </c>
    </row>
    <row r="18" spans="1:5" ht="15" x14ac:dyDescent="0.15">
      <c r="A18" s="4" t="s">
        <v>14</v>
      </c>
      <c r="B18" s="4">
        <v>-3.6581999999999999E-3</v>
      </c>
      <c r="C18" s="4">
        <v>9.4710000000000003E-3</v>
      </c>
      <c r="D18" s="4">
        <v>-0.39</v>
      </c>
      <c r="E18" s="4">
        <v>0.69899999999999995</v>
      </c>
    </row>
    <row r="19" spans="1:5" ht="15" x14ac:dyDescent="0.15">
      <c r="A19" s="4" t="s">
        <v>15</v>
      </c>
      <c r="B19" s="4">
        <v>8.4389999999999997E-4</v>
      </c>
      <c r="C19" s="4">
        <v>3.2200000000000002E-4</v>
      </c>
      <c r="D19" s="4">
        <v>2.62</v>
      </c>
      <c r="E19" s="4">
        <v>8.9999999999999993E-3</v>
      </c>
    </row>
    <row r="20" spans="1:5" ht="15" x14ac:dyDescent="0.15">
      <c r="A20" s="4" t="s">
        <v>16</v>
      </c>
      <c r="B20" s="4">
        <v>2.8021999999999999E-3</v>
      </c>
      <c r="C20" s="4">
        <v>1.4182000000000001E-3</v>
      </c>
      <c r="D20" s="4">
        <v>1.98</v>
      </c>
      <c r="E20" s="4">
        <v>4.8000000000000001E-2</v>
      </c>
    </row>
    <row r="21" spans="1:5" ht="15" x14ac:dyDescent="0.15">
      <c r="A21" s="4" t="s">
        <v>17</v>
      </c>
      <c r="B21" s="4">
        <v>-1.44487E-2</v>
      </c>
      <c r="C21" s="4">
        <v>8.2039999999999995E-3</v>
      </c>
      <c r="D21" s="4">
        <v>-1.76</v>
      </c>
      <c r="E21" s="4">
        <v>7.8E-2</v>
      </c>
    </row>
    <row r="22" spans="1:5" ht="15" x14ac:dyDescent="0.15">
      <c r="A22" s="4" t="s">
        <v>18</v>
      </c>
      <c r="B22" s="4">
        <v>2.2779000000000001E-2</v>
      </c>
      <c r="C22" s="4">
        <v>4.5101000000000004E-3</v>
      </c>
      <c r="D22" s="4">
        <v>5.05</v>
      </c>
      <c r="E22" s="4">
        <v>0</v>
      </c>
    </row>
    <row r="23" spans="1:5" ht="15" x14ac:dyDescent="0.15">
      <c r="A23" s="4" t="s">
        <v>19</v>
      </c>
      <c r="B23" s="4">
        <v>6.8219999999999999E-4</v>
      </c>
      <c r="C23" s="4">
        <v>6.3163000000000004E-3</v>
      </c>
      <c r="D23" s="4">
        <v>0.11</v>
      </c>
      <c r="E23" s="4">
        <v>0.91400000000000003</v>
      </c>
    </row>
    <row r="24" spans="1:5" ht="15" x14ac:dyDescent="0.15">
      <c r="A24" s="4" t="s">
        <v>11</v>
      </c>
      <c r="B24" s="4">
        <v>-1.1635E-2</v>
      </c>
      <c r="C24" s="4">
        <v>5.3680000000000004E-3</v>
      </c>
      <c r="D24" s="4">
        <v>-2.17</v>
      </c>
      <c r="E24" s="4">
        <v>0.03</v>
      </c>
    </row>
    <row r="25" spans="1:5" ht="15" x14ac:dyDescent="0.15">
      <c r="A25" s="4" t="s">
        <v>10</v>
      </c>
      <c r="B25" s="4">
        <v>-4.9348999999999999E-3</v>
      </c>
      <c r="C25" s="4">
        <v>1.1677E-3</v>
      </c>
      <c r="D25" s="4">
        <v>-4.2300000000000004</v>
      </c>
      <c r="E25" s="4">
        <v>0</v>
      </c>
    </row>
    <row r="26" spans="1:5" ht="15" x14ac:dyDescent="0.15">
      <c r="A26" s="4" t="s">
        <v>64</v>
      </c>
      <c r="B26" s="4">
        <v>-8.2127400000000003E-2</v>
      </c>
      <c r="C26" s="4">
        <v>8.3478000000000007E-3</v>
      </c>
      <c r="D26" s="4">
        <v>-9.84</v>
      </c>
      <c r="E26" s="4">
        <v>0</v>
      </c>
    </row>
    <row r="27" spans="1:5" ht="15" x14ac:dyDescent="0.15">
      <c r="A27" s="4" t="s">
        <v>62</v>
      </c>
      <c r="B27" s="4">
        <v>4.5275000000000003E-3</v>
      </c>
      <c r="C27" s="4">
        <v>9.3638000000000002E-3</v>
      </c>
      <c r="D27" s="4">
        <v>0.48</v>
      </c>
      <c r="E27" s="4">
        <v>0.629</v>
      </c>
    </row>
    <row r="28" spans="1:5" ht="15" x14ac:dyDescent="0.15">
      <c r="A28" s="4" t="s">
        <v>12</v>
      </c>
      <c r="B28" s="4">
        <v>1.50279E-2</v>
      </c>
      <c r="C28" s="4">
        <v>1.1317300000000001E-2</v>
      </c>
      <c r="D28" s="4">
        <v>1.33</v>
      </c>
      <c r="E28" s="4">
        <v>0.184</v>
      </c>
    </row>
    <row r="29" spans="1:5" ht="15" x14ac:dyDescent="0.15">
      <c r="A29" s="4" t="s">
        <v>63</v>
      </c>
      <c r="B29" s="4">
        <v>-3.7802999999999999E-3</v>
      </c>
      <c r="C29" s="4">
        <v>1.5499999999999999E-3</v>
      </c>
      <c r="D29" s="4">
        <v>-2.44</v>
      </c>
      <c r="E29" s="4">
        <v>1.4999999999999999E-2</v>
      </c>
    </row>
    <row r="30" spans="1:5" ht="15" x14ac:dyDescent="0.15">
      <c r="A30" s="4" t="s">
        <v>86</v>
      </c>
      <c r="B30" s="4">
        <v>5.0056969999999996</v>
      </c>
      <c r="C30" s="4">
        <v>0.39273010000000003</v>
      </c>
      <c r="D30" s="4">
        <v>12.75</v>
      </c>
      <c r="E30" s="4">
        <v>0</v>
      </c>
    </row>
    <row r="31" spans="1:5" ht="15" x14ac:dyDescent="0.15">
      <c r="A31" s="3" t="s">
        <v>96</v>
      </c>
      <c r="B31" s="3">
        <v>0.29920292999999998</v>
      </c>
      <c r="C31" s="3"/>
      <c r="D31" s="3"/>
      <c r="E31" s="3"/>
    </row>
    <row r="32" spans="1:5" ht="15" x14ac:dyDescent="0.15">
      <c r="A32" s="4" t="s">
        <v>97</v>
      </c>
      <c r="B32" s="4">
        <v>0.19524606999999999</v>
      </c>
      <c r="C32" s="4"/>
      <c r="D32" s="4"/>
      <c r="E32" s="4"/>
    </row>
    <row r="33" spans="1:5" ht="15" x14ac:dyDescent="0.15">
      <c r="A33" s="6" t="s">
        <v>101</v>
      </c>
      <c r="B33" s="6">
        <v>0.70134750000000001</v>
      </c>
      <c r="C33" s="6" t="s">
        <v>127</v>
      </c>
      <c r="D33" s="6"/>
      <c r="E3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统计性描述</vt:lpstr>
      <vt:lpstr>Sheet3</vt:lpstr>
      <vt:lpstr>Sheet1</vt:lpstr>
      <vt:lpstr>方差检验</vt:lpstr>
      <vt:lpstr>vif</vt:lpstr>
      <vt:lpstr>各要素回归</vt:lpstr>
      <vt:lpstr>回归结果</vt:lpstr>
      <vt:lpstr>Sheet2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2019-03-19T09:46:24Z</dcterms:modified>
</cp:coreProperties>
</file>