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IGFS\Indices\"/>
    </mc:Choice>
  </mc:AlternateContent>
  <bookViews>
    <workbookView xWindow="120" yWindow="45" windowWidth="15180" windowHeight="8580" tabRatio="641" activeTab="2"/>
  </bookViews>
  <sheets>
    <sheet name="had-7b-k" sheetId="19" r:id="rId1"/>
    <sheet name="whg-scow" sheetId="14" r:id="rId2"/>
    <sheet name="cod-scow" sheetId="16" r:id="rId3"/>
    <sheet name="cod-7e-k" sheetId="5" r:id="rId4"/>
    <sheet name="sol-celt" sheetId="4" r:id="rId5"/>
    <sheet name="ple-celt" sheetId="13" r:id="rId6"/>
  </sheets>
  <calcPr calcId="162913"/>
</workbook>
</file>

<file path=xl/calcChain.xml><?xml version="1.0" encoding="utf-8"?>
<calcChain xmlns="http://schemas.openxmlformats.org/spreadsheetml/2006/main">
  <c r="J39" i="16" l="1"/>
  <c r="K39" i="16"/>
  <c r="N39" i="16"/>
  <c r="B38" i="16"/>
  <c r="C38" i="16"/>
  <c r="D38" i="16"/>
  <c r="E38" i="16"/>
  <c r="F38" i="16"/>
  <c r="B39" i="16"/>
  <c r="C39" i="16"/>
  <c r="D39" i="16"/>
  <c r="L39" i="16" s="1"/>
  <c r="E39" i="16"/>
  <c r="M39" i="16" s="1"/>
  <c r="F39" i="16"/>
  <c r="J19" i="16"/>
  <c r="K19" i="16"/>
  <c r="L19" i="16"/>
  <c r="M19" i="16"/>
  <c r="N19" i="16"/>
  <c r="B94" i="19"/>
  <c r="C94" i="19"/>
  <c r="D94" i="19"/>
  <c r="E94" i="19"/>
  <c r="F94" i="19"/>
  <c r="G94" i="19"/>
  <c r="H94" i="19"/>
  <c r="I94" i="19"/>
  <c r="J94" i="19"/>
  <c r="B56" i="19"/>
  <c r="C56" i="19"/>
  <c r="D56" i="19"/>
  <c r="E56" i="19"/>
  <c r="F56" i="19"/>
  <c r="G56" i="19"/>
  <c r="H56" i="19"/>
  <c r="I56" i="19"/>
  <c r="B55" i="19"/>
  <c r="M38" i="14"/>
  <c r="N38" i="14"/>
  <c r="Q38" i="14"/>
  <c r="R38" i="14"/>
  <c r="N39" i="14"/>
  <c r="O39" i="14"/>
  <c r="R39" i="14"/>
  <c r="B38" i="14"/>
  <c r="L38" i="14" s="1"/>
  <c r="C38" i="14"/>
  <c r="D38" i="14"/>
  <c r="E38" i="14"/>
  <c r="O38" i="14" s="1"/>
  <c r="F38" i="14"/>
  <c r="P38" i="14" s="1"/>
  <c r="G38" i="14"/>
  <c r="H38" i="14"/>
  <c r="B39" i="14"/>
  <c r="L39" i="14" s="1"/>
  <c r="C39" i="14"/>
  <c r="M39" i="14" s="1"/>
  <c r="D39" i="14"/>
  <c r="E39" i="14"/>
  <c r="F39" i="14"/>
  <c r="P39" i="14" s="1"/>
  <c r="G39" i="14"/>
  <c r="Q39" i="14" s="1"/>
  <c r="H39" i="14"/>
  <c r="L18" i="14"/>
  <c r="M18" i="14"/>
  <c r="N18" i="14"/>
  <c r="O18" i="14"/>
  <c r="P18" i="14"/>
  <c r="Q18" i="14"/>
  <c r="R18" i="14"/>
  <c r="L19" i="14"/>
  <c r="M19" i="14"/>
  <c r="N19" i="14"/>
  <c r="O19" i="14"/>
  <c r="P19" i="14"/>
  <c r="Q19" i="14"/>
  <c r="R19" i="14"/>
  <c r="C93" i="19" l="1"/>
  <c r="B93" i="19"/>
  <c r="D93" i="19"/>
  <c r="E93" i="19"/>
  <c r="F93" i="19"/>
  <c r="G93" i="19"/>
  <c r="H93" i="19"/>
  <c r="I93" i="19"/>
  <c r="J93" i="19"/>
  <c r="A55" i="19"/>
  <c r="C55" i="19"/>
  <c r="D55" i="19"/>
  <c r="E55" i="19"/>
  <c r="F55" i="19"/>
  <c r="G55" i="19"/>
  <c r="H55" i="19"/>
  <c r="I55" i="19"/>
  <c r="I92" i="19"/>
  <c r="H92" i="19"/>
  <c r="G92" i="19"/>
  <c r="F92" i="19"/>
  <c r="E92" i="19"/>
  <c r="D92" i="19"/>
  <c r="C92" i="19"/>
  <c r="B92" i="19"/>
  <c r="J91" i="19"/>
  <c r="I91" i="19"/>
  <c r="H91" i="19"/>
  <c r="G91" i="19"/>
  <c r="F91" i="19"/>
  <c r="E91" i="19"/>
  <c r="D91" i="19"/>
  <c r="C91" i="19"/>
  <c r="B91" i="19"/>
  <c r="J90" i="19"/>
  <c r="I90" i="19"/>
  <c r="H90" i="19"/>
  <c r="G90" i="19"/>
  <c r="F90" i="19"/>
  <c r="E90" i="19"/>
  <c r="D90" i="19"/>
  <c r="C90" i="19"/>
  <c r="B90" i="19"/>
  <c r="J89" i="19"/>
  <c r="I89" i="19"/>
  <c r="H89" i="19"/>
  <c r="G89" i="19"/>
  <c r="F89" i="19"/>
  <c r="E89" i="19"/>
  <c r="D89" i="19"/>
  <c r="C89" i="19"/>
  <c r="B89" i="19"/>
  <c r="J88" i="19"/>
  <c r="I88" i="19"/>
  <c r="H88" i="19"/>
  <c r="G88" i="19"/>
  <c r="F88" i="19"/>
  <c r="E88" i="19"/>
  <c r="D88" i="19"/>
  <c r="C88" i="19"/>
  <c r="B88" i="19"/>
  <c r="J87" i="19"/>
  <c r="I87" i="19"/>
  <c r="H87" i="19"/>
  <c r="G87" i="19"/>
  <c r="F87" i="19"/>
  <c r="E87" i="19"/>
  <c r="D87" i="19"/>
  <c r="C87" i="19"/>
  <c r="B87" i="19"/>
  <c r="J86" i="19"/>
  <c r="I86" i="19"/>
  <c r="H86" i="19"/>
  <c r="G86" i="19"/>
  <c r="F86" i="19"/>
  <c r="E86" i="19"/>
  <c r="D86" i="19"/>
  <c r="C86" i="19"/>
  <c r="B86" i="19"/>
  <c r="J85" i="19"/>
  <c r="I85" i="19"/>
  <c r="H85" i="19"/>
  <c r="G85" i="19"/>
  <c r="F85" i="19"/>
  <c r="E85" i="19"/>
  <c r="D85" i="19"/>
  <c r="C85" i="19"/>
  <c r="B85" i="19"/>
  <c r="J84" i="19"/>
  <c r="I84" i="19"/>
  <c r="H84" i="19"/>
  <c r="G84" i="19"/>
  <c r="F84" i="19"/>
  <c r="E84" i="19"/>
  <c r="D84" i="19"/>
  <c r="C84" i="19"/>
  <c r="B84" i="19"/>
  <c r="J83" i="19"/>
  <c r="I83" i="19"/>
  <c r="H83" i="19"/>
  <c r="G83" i="19"/>
  <c r="F83" i="19"/>
  <c r="E83" i="19"/>
  <c r="D83" i="19"/>
  <c r="C83" i="19"/>
  <c r="B83" i="19"/>
  <c r="J82" i="19"/>
  <c r="I82" i="19"/>
  <c r="H82" i="19"/>
  <c r="G82" i="19"/>
  <c r="F82" i="19"/>
  <c r="E82" i="19"/>
  <c r="D82" i="19"/>
  <c r="C82" i="19"/>
  <c r="B82" i="19"/>
  <c r="J81" i="19"/>
  <c r="I81" i="19"/>
  <c r="H81" i="19"/>
  <c r="G81" i="19"/>
  <c r="F81" i="19"/>
  <c r="E81" i="19"/>
  <c r="D81" i="19"/>
  <c r="C81" i="19"/>
  <c r="B81" i="19"/>
  <c r="B78" i="19"/>
  <c r="J73" i="19"/>
  <c r="J92" i="19" s="1"/>
  <c r="B59" i="19"/>
  <c r="I54" i="19"/>
  <c r="H54" i="19"/>
  <c r="G54" i="19"/>
  <c r="F54" i="19"/>
  <c r="E54" i="19"/>
  <c r="D54" i="19"/>
  <c r="C54" i="19"/>
  <c r="B54" i="19"/>
  <c r="A54" i="19"/>
  <c r="I53" i="19"/>
  <c r="H53" i="19"/>
  <c r="G53" i="19"/>
  <c r="F53" i="19"/>
  <c r="E53" i="19"/>
  <c r="D53" i="19"/>
  <c r="C53" i="19"/>
  <c r="B53" i="19"/>
  <c r="A53" i="19"/>
  <c r="A50" i="19"/>
  <c r="A48" i="19"/>
  <c r="A47" i="19"/>
  <c r="A46" i="19"/>
  <c r="A45" i="19"/>
  <c r="A43" i="19"/>
  <c r="B40" i="19"/>
  <c r="B21" i="19"/>
  <c r="M38" i="5" l="1"/>
  <c r="N38" i="5"/>
  <c r="O38" i="5"/>
  <c r="P38" i="5"/>
  <c r="Q38" i="5"/>
  <c r="R38" i="5"/>
  <c r="S38" i="5"/>
  <c r="M39" i="5"/>
  <c r="N39" i="5"/>
  <c r="O39" i="5"/>
  <c r="P39" i="5"/>
  <c r="Q39" i="5"/>
  <c r="R39" i="5"/>
  <c r="S39" i="5"/>
  <c r="M40" i="5"/>
  <c r="N40" i="5"/>
  <c r="O40" i="5"/>
  <c r="P40" i="5"/>
  <c r="Q40" i="5"/>
  <c r="R40" i="5"/>
  <c r="S40" i="5"/>
  <c r="M41" i="5"/>
  <c r="N41" i="5"/>
  <c r="O41" i="5"/>
  <c r="P41" i="5"/>
  <c r="Q41" i="5"/>
  <c r="R41" i="5"/>
  <c r="S41" i="5"/>
  <c r="M42" i="5"/>
  <c r="N42" i="5"/>
  <c r="O42" i="5"/>
  <c r="P42" i="5"/>
  <c r="Q42" i="5"/>
  <c r="R42" i="5"/>
  <c r="S42" i="5"/>
  <c r="M43" i="5"/>
  <c r="N43" i="5"/>
  <c r="O43" i="5"/>
  <c r="P43" i="5"/>
  <c r="Q43" i="5"/>
  <c r="R43" i="5"/>
  <c r="S43" i="5"/>
  <c r="M44" i="5"/>
  <c r="N44" i="5"/>
  <c r="O44" i="5"/>
  <c r="P44" i="5"/>
  <c r="Q44" i="5"/>
  <c r="R44" i="5"/>
  <c r="S44" i="5"/>
  <c r="M45" i="5"/>
  <c r="N45" i="5"/>
  <c r="O45" i="5"/>
  <c r="P45" i="5"/>
  <c r="Q45" i="5"/>
  <c r="R45" i="5"/>
  <c r="S45" i="5"/>
  <c r="M46" i="5"/>
  <c r="N46" i="5"/>
  <c r="O46" i="5"/>
  <c r="P46" i="5"/>
  <c r="Q46" i="5"/>
  <c r="R46" i="5"/>
  <c r="S46" i="5"/>
  <c r="M47" i="5"/>
  <c r="N47" i="5"/>
  <c r="O47" i="5"/>
  <c r="P47" i="5"/>
  <c r="Q47" i="5"/>
  <c r="R47" i="5"/>
  <c r="S47" i="5"/>
  <c r="M48" i="5"/>
  <c r="N48" i="5"/>
  <c r="O48" i="5"/>
  <c r="P48" i="5"/>
  <c r="Q48" i="5"/>
  <c r="R48" i="5"/>
  <c r="S48" i="5"/>
  <c r="N37" i="5"/>
  <c r="O37" i="5"/>
  <c r="P37" i="5"/>
  <c r="Q37" i="5"/>
  <c r="R37" i="5"/>
  <c r="S37" i="5"/>
  <c r="M37" i="5"/>
  <c r="L38" i="5"/>
  <c r="L39" i="5"/>
  <c r="L40" i="5"/>
  <c r="L41" i="5"/>
  <c r="L42" i="5"/>
  <c r="L43" i="5"/>
  <c r="L44" i="5"/>
  <c r="L45" i="5"/>
  <c r="L46" i="5"/>
  <c r="L47" i="5"/>
  <c r="L48" i="5"/>
  <c r="L37" i="5"/>
  <c r="J38" i="16" l="1"/>
  <c r="K38" i="16"/>
  <c r="L38" i="16"/>
  <c r="M38" i="16"/>
  <c r="N38" i="16"/>
  <c r="J18" i="16"/>
  <c r="K18" i="16"/>
  <c r="L18" i="16"/>
  <c r="M18" i="16"/>
  <c r="N18" i="16"/>
  <c r="B37" i="16" l="1"/>
  <c r="J37" i="16" s="1"/>
  <c r="C37" i="16"/>
  <c r="K37" i="16" s="1"/>
  <c r="D37" i="16"/>
  <c r="L37" i="16" s="1"/>
  <c r="E37" i="16"/>
  <c r="M37" i="16" s="1"/>
  <c r="F37" i="16"/>
  <c r="N37" i="16" s="1"/>
  <c r="J17" i="16" l="1"/>
  <c r="K17" i="16"/>
  <c r="L17" i="16"/>
  <c r="M17" i="16"/>
  <c r="N17" i="16"/>
  <c r="F36" i="16" l="1"/>
  <c r="N36" i="16" s="1"/>
  <c r="E36" i="16"/>
  <c r="M36" i="16" s="1"/>
  <c r="D36" i="16"/>
  <c r="L36" i="16" s="1"/>
  <c r="C36" i="16"/>
  <c r="K36" i="16" s="1"/>
  <c r="B36" i="16"/>
  <c r="J36" i="16" s="1"/>
  <c r="N35" i="16"/>
  <c r="M35" i="16"/>
  <c r="L35" i="16"/>
  <c r="K35" i="16"/>
  <c r="J35" i="16"/>
  <c r="N34" i="16"/>
  <c r="M34" i="16"/>
  <c r="L34" i="16"/>
  <c r="K34" i="16"/>
  <c r="J34" i="16"/>
  <c r="N33" i="16"/>
  <c r="M33" i="16"/>
  <c r="L33" i="16"/>
  <c r="K33" i="16"/>
  <c r="J33" i="16"/>
  <c r="N32" i="16"/>
  <c r="M32" i="16"/>
  <c r="L32" i="16"/>
  <c r="K32" i="16"/>
  <c r="J32" i="16"/>
  <c r="N31" i="16"/>
  <c r="M31" i="16"/>
  <c r="L31" i="16"/>
  <c r="K31" i="16"/>
  <c r="J31" i="16"/>
  <c r="N30" i="16"/>
  <c r="M30" i="16"/>
  <c r="L30" i="16"/>
  <c r="K30" i="16"/>
  <c r="J30" i="16"/>
  <c r="N29" i="16"/>
  <c r="M29" i="16"/>
  <c r="L29" i="16"/>
  <c r="K29" i="16"/>
  <c r="J29" i="16"/>
  <c r="N28" i="16"/>
  <c r="M28" i="16"/>
  <c r="L28" i="16"/>
  <c r="K28" i="16"/>
  <c r="J28" i="16"/>
  <c r="N27" i="16"/>
  <c r="M27" i="16"/>
  <c r="L27" i="16"/>
  <c r="K27" i="16"/>
  <c r="J27" i="16"/>
  <c r="N26" i="16"/>
  <c r="M26" i="16"/>
  <c r="L26" i="16"/>
  <c r="K26" i="16"/>
  <c r="J26" i="16"/>
  <c r="J23" i="16"/>
  <c r="B23" i="16"/>
  <c r="N16" i="16"/>
  <c r="M16" i="16"/>
  <c r="L16" i="16"/>
  <c r="K16" i="16"/>
  <c r="J16" i="16"/>
  <c r="N15" i="16"/>
  <c r="M15" i="16"/>
  <c r="L15" i="16"/>
  <c r="K15" i="16"/>
  <c r="J15" i="16"/>
  <c r="N14" i="16"/>
  <c r="M14" i="16"/>
  <c r="L14" i="16"/>
  <c r="K14" i="16"/>
  <c r="J14" i="16"/>
  <c r="N13" i="16"/>
  <c r="M13" i="16"/>
  <c r="L13" i="16"/>
  <c r="K13" i="16"/>
  <c r="J13" i="16"/>
  <c r="N12" i="16"/>
  <c r="M12" i="16"/>
  <c r="L12" i="16"/>
  <c r="K12" i="16"/>
  <c r="J12" i="16"/>
  <c r="N11" i="16"/>
  <c r="M11" i="16"/>
  <c r="L11" i="16"/>
  <c r="K11" i="16"/>
  <c r="J11" i="16"/>
  <c r="N10" i="16"/>
  <c r="M10" i="16"/>
  <c r="L10" i="16"/>
  <c r="K10" i="16"/>
  <c r="J10" i="16"/>
  <c r="N9" i="16"/>
  <c r="M9" i="16"/>
  <c r="L9" i="16"/>
  <c r="K9" i="16"/>
  <c r="J9" i="16"/>
  <c r="N8" i="16"/>
  <c r="M8" i="16"/>
  <c r="L8" i="16"/>
  <c r="K8" i="16"/>
  <c r="J8" i="16"/>
  <c r="N7" i="16"/>
  <c r="M7" i="16"/>
  <c r="L7" i="16"/>
  <c r="K7" i="16"/>
  <c r="J7" i="16"/>
  <c r="N6" i="16"/>
  <c r="M6" i="16"/>
  <c r="L6" i="16"/>
  <c r="K6" i="16"/>
  <c r="J6" i="16"/>
  <c r="J3" i="16"/>
  <c r="H37" i="14" l="1"/>
  <c r="R37" i="14" s="1"/>
  <c r="G37" i="14"/>
  <c r="Q37" i="14" s="1"/>
  <c r="F37" i="14"/>
  <c r="P37" i="14" s="1"/>
  <c r="E37" i="14"/>
  <c r="O37" i="14" s="1"/>
  <c r="D37" i="14"/>
  <c r="N37" i="14" s="1"/>
  <c r="C37" i="14"/>
  <c r="M37" i="14" s="1"/>
  <c r="B37" i="14"/>
  <c r="L37" i="14" s="1"/>
  <c r="H36" i="14"/>
  <c r="R36" i="14" s="1"/>
  <c r="G36" i="14"/>
  <c r="Q36" i="14" s="1"/>
  <c r="F36" i="14"/>
  <c r="P36" i="14" s="1"/>
  <c r="E36" i="14"/>
  <c r="O36" i="14" s="1"/>
  <c r="D36" i="14"/>
  <c r="N36" i="14" s="1"/>
  <c r="C36" i="14"/>
  <c r="M36" i="14" s="1"/>
  <c r="B36" i="14"/>
  <c r="L36" i="14" s="1"/>
  <c r="H35" i="14"/>
  <c r="R35" i="14" s="1"/>
  <c r="G35" i="14"/>
  <c r="Q35" i="14" s="1"/>
  <c r="F35" i="14"/>
  <c r="P35" i="14" s="1"/>
  <c r="E35" i="14"/>
  <c r="O35" i="14" s="1"/>
  <c r="D35" i="14"/>
  <c r="N35" i="14" s="1"/>
  <c r="C35" i="14"/>
  <c r="M35" i="14" s="1"/>
  <c r="B35" i="14"/>
  <c r="L35" i="14" s="1"/>
  <c r="R34" i="14"/>
  <c r="Q34" i="14"/>
  <c r="P34" i="14"/>
  <c r="O34" i="14"/>
  <c r="N34" i="14"/>
  <c r="M34" i="14"/>
  <c r="L34" i="14"/>
  <c r="R33" i="14"/>
  <c r="Q33" i="14"/>
  <c r="P33" i="14"/>
  <c r="O33" i="14"/>
  <c r="N33" i="14"/>
  <c r="M33" i="14"/>
  <c r="L33" i="14"/>
  <c r="N32" i="14"/>
  <c r="H32" i="14"/>
  <c r="R32" i="14" s="1"/>
  <c r="G32" i="14"/>
  <c r="Q32" i="14" s="1"/>
  <c r="F32" i="14"/>
  <c r="P32" i="14" s="1"/>
  <c r="E32" i="14"/>
  <c r="O32" i="14" s="1"/>
  <c r="D32" i="14"/>
  <c r="C32" i="14"/>
  <c r="M32" i="14" s="1"/>
  <c r="B32" i="14"/>
  <c r="L32" i="14" s="1"/>
  <c r="L31" i="14"/>
  <c r="H31" i="14"/>
  <c r="R31" i="14" s="1"/>
  <c r="G31" i="14"/>
  <c r="Q31" i="14" s="1"/>
  <c r="F31" i="14"/>
  <c r="P31" i="14" s="1"/>
  <c r="E31" i="14"/>
  <c r="O31" i="14" s="1"/>
  <c r="D31" i="14"/>
  <c r="N31" i="14" s="1"/>
  <c r="C31" i="14"/>
  <c r="M31" i="14" s="1"/>
  <c r="B31" i="14"/>
  <c r="H30" i="14"/>
  <c r="R30" i="14" s="1"/>
  <c r="G30" i="14"/>
  <c r="Q30" i="14" s="1"/>
  <c r="F30" i="14"/>
  <c r="P30" i="14" s="1"/>
  <c r="E30" i="14"/>
  <c r="O30" i="14" s="1"/>
  <c r="D30" i="14"/>
  <c r="N30" i="14" s="1"/>
  <c r="C30" i="14"/>
  <c r="M30" i="14" s="1"/>
  <c r="B30" i="14"/>
  <c r="L30" i="14" s="1"/>
  <c r="H29" i="14"/>
  <c r="R29" i="14" s="1"/>
  <c r="G29" i="14"/>
  <c r="Q29" i="14" s="1"/>
  <c r="F29" i="14"/>
  <c r="P29" i="14" s="1"/>
  <c r="E29" i="14"/>
  <c r="O29" i="14" s="1"/>
  <c r="D29" i="14"/>
  <c r="N29" i="14" s="1"/>
  <c r="C29" i="14"/>
  <c r="M29" i="14" s="1"/>
  <c r="B29" i="14"/>
  <c r="L29" i="14" s="1"/>
  <c r="H28" i="14"/>
  <c r="R28" i="14" s="1"/>
  <c r="G28" i="14"/>
  <c r="Q28" i="14" s="1"/>
  <c r="F28" i="14"/>
  <c r="P28" i="14" s="1"/>
  <c r="E28" i="14"/>
  <c r="O28" i="14" s="1"/>
  <c r="D28" i="14"/>
  <c r="N28" i="14" s="1"/>
  <c r="C28" i="14"/>
  <c r="M28" i="14" s="1"/>
  <c r="B28" i="14"/>
  <c r="L28" i="14" s="1"/>
  <c r="H27" i="14"/>
  <c r="R27" i="14" s="1"/>
  <c r="G27" i="14"/>
  <c r="Q27" i="14" s="1"/>
  <c r="F27" i="14"/>
  <c r="P27" i="14" s="1"/>
  <c r="E27" i="14"/>
  <c r="O27" i="14" s="1"/>
  <c r="D27" i="14"/>
  <c r="N27" i="14" s="1"/>
  <c r="C27" i="14"/>
  <c r="M27" i="14" s="1"/>
  <c r="B27" i="14"/>
  <c r="L27" i="14" s="1"/>
  <c r="H26" i="14"/>
  <c r="R26" i="14" s="1"/>
  <c r="G26" i="14"/>
  <c r="Q26" i="14" s="1"/>
  <c r="F26" i="14"/>
  <c r="P26" i="14" s="1"/>
  <c r="E26" i="14"/>
  <c r="O26" i="14" s="1"/>
  <c r="D26" i="14"/>
  <c r="N26" i="14" s="1"/>
  <c r="C26" i="14"/>
  <c r="M26" i="14" s="1"/>
  <c r="B26" i="14"/>
  <c r="L26" i="14" s="1"/>
  <c r="B25" i="14"/>
  <c r="L23" i="14"/>
  <c r="R17" i="14"/>
  <c r="Q17" i="14"/>
  <c r="P17" i="14"/>
  <c r="O17" i="14"/>
  <c r="N17" i="14"/>
  <c r="M17" i="14"/>
  <c r="L17" i="14"/>
  <c r="R16" i="14"/>
  <c r="Q16" i="14"/>
  <c r="P16" i="14"/>
  <c r="O16" i="14"/>
  <c r="N16" i="14"/>
  <c r="M16" i="14"/>
  <c r="L16" i="14"/>
  <c r="R15" i="14"/>
  <c r="Q15" i="14"/>
  <c r="P15" i="14"/>
  <c r="O15" i="14"/>
  <c r="N15" i="14"/>
  <c r="M15" i="14"/>
  <c r="L15" i="14"/>
  <c r="R14" i="14"/>
  <c r="Q14" i="14"/>
  <c r="P14" i="14"/>
  <c r="O14" i="14"/>
  <c r="N14" i="14"/>
  <c r="M14" i="14"/>
  <c r="L14" i="14"/>
  <c r="R13" i="14"/>
  <c r="Q13" i="14"/>
  <c r="P13" i="14"/>
  <c r="O13" i="14"/>
  <c r="N13" i="14"/>
  <c r="M13" i="14"/>
  <c r="L13" i="14"/>
  <c r="R12" i="14"/>
  <c r="Q12" i="14"/>
  <c r="P12" i="14"/>
  <c r="O12" i="14"/>
  <c r="N12" i="14"/>
  <c r="M12" i="14"/>
  <c r="L12" i="14"/>
  <c r="R11" i="14"/>
  <c r="Q11" i="14"/>
  <c r="P11" i="14"/>
  <c r="O11" i="14"/>
  <c r="N11" i="14"/>
  <c r="M11" i="14"/>
  <c r="L11" i="14"/>
  <c r="R10" i="14"/>
  <c r="Q10" i="14"/>
  <c r="P10" i="14"/>
  <c r="O10" i="14"/>
  <c r="N10" i="14"/>
  <c r="M10" i="14"/>
  <c r="L10" i="14"/>
  <c r="R9" i="14"/>
  <c r="Q9" i="14"/>
  <c r="P9" i="14"/>
  <c r="O9" i="14"/>
  <c r="N9" i="14"/>
  <c r="M9" i="14"/>
  <c r="L9" i="14"/>
  <c r="R8" i="14"/>
  <c r="Q8" i="14"/>
  <c r="P8" i="14"/>
  <c r="O8" i="14"/>
  <c r="N8" i="14"/>
  <c r="M8" i="14"/>
  <c r="L8" i="14"/>
  <c r="R7" i="14"/>
  <c r="Q7" i="14"/>
  <c r="P7" i="14"/>
  <c r="O7" i="14"/>
  <c r="N7" i="14"/>
  <c r="M7" i="14"/>
  <c r="L7" i="14"/>
  <c r="R6" i="14"/>
  <c r="Q6" i="14"/>
  <c r="P6" i="14"/>
  <c r="O6" i="14"/>
  <c r="N6" i="14"/>
  <c r="M6" i="14"/>
  <c r="L6" i="14"/>
  <c r="L3" i="14"/>
</calcChain>
</file>

<file path=xl/sharedStrings.xml><?xml version="1.0" encoding="utf-8"?>
<sst xmlns="http://schemas.openxmlformats.org/spreadsheetml/2006/main" count="96" uniqueCount="46">
  <si>
    <t>IrGFS : Irish Groundfish Survey (IBTS 4th Qtr) - Plaice number at age (Interim indices for new Celtic Explorer series)</t>
  </si>
  <si>
    <t>Raw IGFS Index, excluding Slope Strata, with effort in minutes</t>
  </si>
  <si>
    <t>Standardised IGFS Index, excluding Slope Strata, with effort as 1hr</t>
  </si>
  <si>
    <t>Raw IGFS Index, excluding Slope Strata, with effort in Kmsq</t>
  </si>
  <si>
    <t>Standardised IGFS Index, excluding Slope Strata, with effort as 10 Kmsq</t>
  </si>
  <si>
    <t>Km2</t>
  </si>
  <si>
    <t>Year</t>
  </si>
  <si>
    <t>IR-GFS-7G : Irish Groundfish Survey in VIIg (IBTS 4th Qtr) - Haddock no. @ age</t>
  </si>
  <si>
    <t xml:space="preserve">IR-GFS-7J : Irish Groundfish Survey in VIIj (IBTS 4th Qtr) - Haddock no. @ age </t>
  </si>
  <si>
    <t xml:space="preserve">IR-GFS-7g&amp;J : Irish Groundfish Survey in VIIg &amp; j (IBTS 4th Qtr) - Haddock no. @ age </t>
  </si>
  <si>
    <t xml:space="preserve">IR-GFS-7b : Irish Groundfish Survey in VIIb (IBTS 4th Qtr) - Haddock no. @ age </t>
  </si>
  <si>
    <t>IR-GFS-7bgj : Irish Groundfish Survey in VIIbgj (IBTS 4th Qtr) - Haddock no. @ age per half hour towed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</si>
  <si>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</si>
  <si>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</si>
  <si>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</si>
  <si>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</si>
  <si>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</si>
  <si>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</si>
  <si>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</si>
  <si>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</si>
  <si>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</si>
  <si>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NumHauls</t>
  </si>
  <si>
    <t>NumGridCells</t>
  </si>
  <si>
    <t>Combined IGFS-EVHOE Survey Index. Mean Number per xxxx</t>
  </si>
  <si>
    <t>NA</t>
  </si>
  <si>
    <t>#2003</t>
  </si>
  <si>
    <t>#2004</t>
  </si>
  <si>
    <t>#2005</t>
  </si>
  <si>
    <t>#2006</t>
  </si>
  <si>
    <t>#2007</t>
  </si>
  <si>
    <t>#2008</t>
  </si>
  <si>
    <t>#2009</t>
  </si>
  <si>
    <t>#2010</t>
  </si>
  <si>
    <t>#2011</t>
  </si>
  <si>
    <t>#2012</t>
  </si>
  <si>
    <t>#2013</t>
  </si>
  <si>
    <t>#2014</t>
  </si>
  <si>
    <t>Age 0</t>
  </si>
  <si>
    <t>Age 1</t>
  </si>
  <si>
    <t>Age 2</t>
  </si>
  <si>
    <t>Age 3</t>
  </si>
  <si>
    <t>Age 4</t>
  </si>
  <si>
    <t>Age 5</t>
  </si>
  <si>
    <t>Age 6</t>
  </si>
  <si>
    <t>RCT3</t>
  </si>
  <si>
    <t>IR - GFS : Irish Groundfish Survey (IBTS 4th Qtr) - VIIg Sole number at age (Interim indices for new Celtic Explorer series)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</si>
</sst>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7" x14ac:knownFonts="1"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4">
    <xf numFmtId="0" fontId="0" fillId="0" borderId="0" xfId="0"/>
    <xf numFmtId="1" fontId="0" fillId="0" borderId="0" xfId="0" applyNumberFormat="1"/>
    <xf numFmtId="165" fontId="0" fillId="0" borderId="0" xfId="0" applyNumberFormat="1"/>
    <xf numFmtId="164" fontId="0" fillId="0" borderId="0" xfId="0" applyNumberFormat="1"/>
    <xf numFmtId="1" fontId="0" fillId="0" borderId="0" xfId="0" applyNumberFormat="1" applyFill="1"/>
    <xf numFmtId="0" fontId="0" fillId="0" borderId="0" xfId="0" applyFill="1"/>
    <xf numFmtId="1" fontId="1" fillId="0" borderId="0" xfId="1" applyNumberFormat="1" applyFont="1" applyFill="1" applyBorder="1" applyAlignment="1">
      <alignment horizontal="right" wrapText="1"/>
    </xf>
    <xf numFmtId="164" fontId="0" fillId="0" borderId="0" xfId="0" applyNumberFormat="1" applyBorder="1"/>
    <xf numFmtId="1" fontId="0" fillId="0" borderId="0" xfId="0" applyNumberFormat="1" applyBorder="1"/>
    <xf numFmtId="0" fontId="4" fillId="0" borderId="0" xfId="2" applyFont="1"/>
    <xf numFmtId="0" fontId="3" fillId="0" borderId="0" xfId="2"/>
    <xf numFmtId="0" fontId="3" fillId="0" borderId="0" xfId="2" applyBorder="1"/>
    <xf numFmtId="0" fontId="3" fillId="0" borderId="1" xfId="2" applyBorder="1"/>
    <xf numFmtId="0" fontId="3" fillId="0" borderId="2" xfId="2" applyBorder="1"/>
    <xf numFmtId="0" fontId="3" fillId="0" borderId="3" xfId="2" applyBorder="1"/>
    <xf numFmtId="164" fontId="3" fillId="0" borderId="0" xfId="2" applyNumberFormat="1"/>
    <xf numFmtId="0" fontId="3" fillId="0" borderId="4" xfId="2" applyBorder="1"/>
    <xf numFmtId="0" fontId="3" fillId="0" borderId="7" xfId="2" applyBorder="1"/>
    <xf numFmtId="1" fontId="3" fillId="0" borderId="4" xfId="2" applyNumberFormat="1" applyBorder="1"/>
    <xf numFmtId="1" fontId="3" fillId="0" borderId="0" xfId="2" applyNumberFormat="1" applyBorder="1"/>
    <xf numFmtId="1" fontId="3" fillId="0" borderId="7" xfId="2" applyNumberFormat="1" applyBorder="1"/>
    <xf numFmtId="1" fontId="3" fillId="0" borderId="0" xfId="2" applyNumberFormat="1" applyFill="1" applyBorder="1"/>
    <xf numFmtId="1" fontId="3" fillId="0" borderId="5" xfId="2" applyNumberFormat="1" applyBorder="1"/>
    <xf numFmtId="1" fontId="3" fillId="0" borderId="6" xfId="2" applyNumberFormat="1" applyBorder="1"/>
    <xf numFmtId="1" fontId="3" fillId="0" borderId="8" xfId="2" applyNumberFormat="1" applyBorder="1"/>
    <xf numFmtId="1" fontId="3" fillId="0" borderId="0" xfId="2" applyNumberFormat="1"/>
    <xf numFmtId="1" fontId="3" fillId="0" borderId="1" xfId="2" applyNumberFormat="1" applyFill="1" applyBorder="1"/>
    <xf numFmtId="1" fontId="3" fillId="0" borderId="2" xfId="2" applyNumberFormat="1" applyFill="1" applyBorder="1"/>
    <xf numFmtId="1" fontId="3" fillId="0" borderId="3" xfId="2" applyNumberFormat="1" applyFill="1" applyBorder="1"/>
    <xf numFmtId="1" fontId="3" fillId="0" borderId="4" xfId="2" applyNumberFormat="1" applyFill="1" applyBorder="1"/>
    <xf numFmtId="1" fontId="3" fillId="0" borderId="7" xfId="2" applyNumberFormat="1" applyFill="1" applyBorder="1"/>
    <xf numFmtId="0" fontId="3" fillId="0" borderId="0" xfId="2" applyFill="1"/>
    <xf numFmtId="2" fontId="3" fillId="0" borderId="0" xfId="2" applyNumberFormat="1"/>
    <xf numFmtId="1" fontId="3" fillId="0" borderId="0" xfId="2" applyNumberFormat="1" applyFill="1"/>
    <xf numFmtId="0" fontId="3" fillId="0" borderId="0" xfId="0" applyFont="1"/>
    <xf numFmtId="0" fontId="3" fillId="0" borderId="0" xfId="2"/>
    <xf numFmtId="164" fontId="3" fillId="0" borderId="0" xfId="2" applyNumberFormat="1"/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2" fontId="0" fillId="0" borderId="0" xfId="0" applyNumberFormat="1"/>
  </cellXfs>
  <cellStyles count="3">
    <cellStyle name="Normal" xfId="0" builtinId="0"/>
    <cellStyle name="Normal 2" xfId="2"/>
    <cellStyle name="Normal_Sheet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IGFS03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39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</c:strLit>
          </c:cat>
          <c:val>
            <c:numLit>
              <c:formatCode>General</c:formatCode>
              <c:ptCount val="39"/>
              <c:pt idx="0">
                <c:v>19.647698744769876</c:v>
              </c:pt>
              <c:pt idx="1">
                <c:v>39.29539748953983</c:v>
              </c:pt>
              <c:pt idx="2">
                <c:v>19.647698744769876</c:v>
              </c:pt>
              <c:pt idx="3">
                <c:v>58.943096234309628</c:v>
              </c:pt>
              <c:pt idx="4">
                <c:v>117.88619246861926</c:v>
              </c:pt>
              <c:pt idx="5">
                <c:v>201.4769874476992</c:v>
              </c:pt>
              <c:pt idx="6">
                <c:v>62.943096234309628</c:v>
              </c:pt>
              <c:pt idx="7">
                <c:v>25.647698744769876</c:v>
              </c:pt>
              <c:pt idx="8">
                <c:v>16</c:v>
              </c:pt>
              <c:pt idx="9">
                <c:v>50.810186207157024</c:v>
              </c:pt>
              <c:pt idx="10">
                <c:v>48.463422953019759</c:v>
              </c:pt>
              <c:pt idx="11">
                <c:v>64.357972011493274</c:v>
              </c:pt>
              <c:pt idx="12">
                <c:v>631.79851998706954</c:v>
              </c:pt>
              <c:pt idx="13">
                <c:v>951.91571457983855</c:v>
              </c:pt>
              <c:pt idx="14">
                <c:v>2219.0706688073174</c:v>
              </c:pt>
              <c:pt idx="15">
                <c:v>2144.7585943927338</c:v>
              </c:pt>
              <c:pt idx="16">
                <c:v>2238.5994715031902</c:v>
              </c:pt>
              <c:pt idx="17">
                <c:v>1442.5464778003479</c:v>
              </c:pt>
              <c:pt idx="18">
                <c:v>1979.8714152852108</c:v>
              </c:pt>
              <c:pt idx="19">
                <c:v>1383.8989768726608</c:v>
              </c:pt>
              <c:pt idx="20">
                <c:v>1412.2535624010761</c:v>
              </c:pt>
              <c:pt idx="21">
                <c:v>1030.6068084256303</c:v>
              </c:pt>
              <c:pt idx="22">
                <c:v>710.65197780428548</c:v>
              </c:pt>
              <c:pt idx="23">
                <c:v>412.14304992797759</c:v>
              </c:pt>
              <c:pt idx="24">
                <c:v>195.48851409344832</c:v>
              </c:pt>
              <c:pt idx="25">
                <c:v>144.73285284173443</c:v>
              </c:pt>
              <c:pt idx="26">
                <c:v>79.069703469685692</c:v>
              </c:pt>
              <c:pt idx="27">
                <c:v>32.836070057761795</c:v>
              </c:pt>
              <c:pt idx="28">
                <c:v>29.233555456782195</c:v>
              </c:pt>
              <c:pt idx="29">
                <c:v>15.204092988018818</c:v>
              </c:pt>
              <c:pt idx="30">
                <c:v>4.9619099294628324</c:v>
              </c:pt>
              <c:pt idx="31">
                <c:v>4</c:v>
              </c:pt>
              <c:pt idx="32">
                <c:v>3</c:v>
              </c:pt>
              <c:pt idx="33">
                <c:v>5</c:v>
              </c:pt>
              <c:pt idx="34">
                <c:v>2</c:v>
              </c:pt>
              <c:pt idx="35">
                <c:v>0</c:v>
              </c:pt>
              <c:pt idx="36">
                <c:v>1</c:v>
              </c:pt>
              <c:pt idx="37">
                <c:v>0</c:v>
              </c:pt>
              <c:pt idx="3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7E4-4D88-85B5-692C9BE5849F}"/>
            </c:ext>
          </c:extLst>
        </c:ser>
        <c:ser>
          <c:idx val="1"/>
          <c:order val="1"/>
          <c:tx>
            <c:v>IGFS04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Lit>
              <c:ptCount val="39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</c:strLit>
          </c:cat>
          <c:val>
            <c:numLit>
              <c:formatCode>General</c:formatCode>
              <c:ptCount val="39"/>
              <c:pt idx="0">
                <c:v>39.554981783839388</c:v>
              </c:pt>
              <c:pt idx="1">
                <c:v>90.851542255632879</c:v>
              </c:pt>
              <c:pt idx="2">
                <c:v>121.14707490168098</c:v>
              </c:pt>
              <c:pt idx="3">
                <c:v>467.03503086579326</c:v>
              </c:pt>
              <c:pt idx="4">
                <c:v>859.77247343404804</c:v>
              </c:pt>
              <c:pt idx="5">
                <c:v>1285.7703929658392</c:v>
              </c:pt>
              <c:pt idx="6">
                <c:v>1836.0679564466611</c:v>
              </c:pt>
              <c:pt idx="7">
                <c:v>1301.6645407011408</c:v>
              </c:pt>
              <c:pt idx="8">
                <c:v>608.14773530212653</c:v>
              </c:pt>
              <c:pt idx="9">
                <c:v>189.74701686343727</c:v>
              </c:pt>
              <c:pt idx="10">
                <c:v>191.19385865938193</c:v>
              </c:pt>
              <c:pt idx="11">
                <c:v>58.073537450840398</c:v>
              </c:pt>
              <c:pt idx="12">
                <c:v>70.69854957318077</c:v>
              </c:pt>
              <c:pt idx="13">
                <c:v>127.90265811264966</c:v>
              </c:pt>
              <c:pt idx="14">
                <c:v>348.42676914082904</c:v>
              </c:pt>
              <c:pt idx="15">
                <c:v>606.60870811594691</c:v>
              </c:pt>
              <c:pt idx="16">
                <c:v>761.36180820380741</c:v>
              </c:pt>
              <c:pt idx="17">
                <c:v>888.81128654537827</c:v>
              </c:pt>
              <c:pt idx="18">
                <c:v>669.07328471163305</c:v>
              </c:pt>
              <c:pt idx="19">
                <c:v>358.43862792355969</c:v>
              </c:pt>
              <c:pt idx="20">
                <c:v>235.30510603766325</c:v>
              </c:pt>
              <c:pt idx="21">
                <c:v>135.96487181934538</c:v>
              </c:pt>
              <c:pt idx="22">
                <c:v>90.168496976180037</c:v>
              </c:pt>
              <c:pt idx="23">
                <c:v>62.139903008852556</c:v>
              </c:pt>
              <c:pt idx="24">
                <c:v>16</c:v>
              </c:pt>
              <c:pt idx="25">
                <c:v>20.903966597077229</c:v>
              </c:pt>
              <c:pt idx="26">
                <c:v>11</c:v>
              </c:pt>
              <c:pt idx="27">
                <c:v>9</c:v>
              </c:pt>
              <c:pt idx="28">
                <c:v>5</c:v>
              </c:pt>
              <c:pt idx="29">
                <c:v>3</c:v>
              </c:pt>
              <c:pt idx="30">
                <c:v>5</c:v>
              </c:pt>
              <c:pt idx="31">
                <c:v>3</c:v>
              </c:pt>
              <c:pt idx="32">
                <c:v>3</c:v>
              </c:pt>
              <c:pt idx="33">
                <c:v>1</c:v>
              </c:pt>
              <c:pt idx="34">
                <c:v>1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7E4-4D88-85B5-692C9BE5849F}"/>
            </c:ext>
          </c:extLst>
        </c:ser>
        <c:ser>
          <c:idx val="2"/>
          <c:order val="2"/>
          <c:tx>
            <c:v>IGFS05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Lit>
              <c:ptCount val="39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</c:strLit>
          </c:cat>
          <c:val>
            <c:numLit>
              <c:formatCode>General</c:formatCode>
              <c:ptCount val="39"/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19</c:v>
              </c:pt>
              <c:pt idx="5">
                <c:v>23.979147042878029</c:v>
              </c:pt>
              <c:pt idx="6">
                <c:v>34.002141327623129</c:v>
              </c:pt>
              <c:pt idx="7">
                <c:v>36.399706148362903</c:v>
              </c:pt>
              <c:pt idx="8">
                <c:v>109.48733562868563</c:v>
              </c:pt>
              <c:pt idx="9">
                <c:v>126.89629553349938</c:v>
              </c:pt>
              <c:pt idx="10">
                <c:v>170.14067948289659</c:v>
              </c:pt>
              <c:pt idx="11">
                <c:v>185.70904899520349</c:v>
              </c:pt>
              <c:pt idx="12">
                <c:v>164.7554376262282</c:v>
              </c:pt>
              <c:pt idx="13">
                <c:v>191.62225838866988</c:v>
              </c:pt>
              <c:pt idx="14">
                <c:v>278.07058353039332</c:v>
              </c:pt>
              <c:pt idx="15">
                <c:v>278.45934371051209</c:v>
              </c:pt>
              <c:pt idx="16">
                <c:v>371.43335562768834</c:v>
              </c:pt>
              <c:pt idx="17">
                <c:v>487.01176504642325</c:v>
              </c:pt>
              <c:pt idx="18">
                <c:v>553.95455921370649</c:v>
              </c:pt>
              <c:pt idx="19">
                <c:v>410.79134472318356</c:v>
              </c:pt>
              <c:pt idx="20">
                <c:v>374.59289709609783</c:v>
              </c:pt>
              <c:pt idx="21">
                <c:v>173.93794810891748</c:v>
              </c:pt>
              <c:pt idx="22">
                <c:v>165.11619722449998</c:v>
              </c:pt>
              <c:pt idx="23">
                <c:v>58.090781551471544</c:v>
              </c:pt>
              <c:pt idx="24">
                <c:v>49.50377238253936</c:v>
              </c:pt>
              <c:pt idx="25">
                <c:v>23.770818505338077</c:v>
              </c:pt>
              <c:pt idx="26">
                <c:v>21.527105921601333</c:v>
              </c:pt>
              <c:pt idx="27">
                <c:v>24.05421184320269</c:v>
              </c:pt>
              <c:pt idx="28">
                <c:v>6</c:v>
              </c:pt>
              <c:pt idx="29">
                <c:v>3</c:v>
              </c:pt>
              <c:pt idx="30">
                <c:v>6.8854092526690387</c:v>
              </c:pt>
              <c:pt idx="31">
                <c:v>2</c:v>
              </c:pt>
              <c:pt idx="32">
                <c:v>1</c:v>
              </c:pt>
              <c:pt idx="37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7E4-4D88-85B5-692C9BE5849F}"/>
            </c:ext>
          </c:extLst>
        </c:ser>
        <c:ser>
          <c:idx val="3"/>
          <c:order val="3"/>
          <c:tx>
            <c:v>IGFS06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Lit>
              <c:ptCount val="39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</c:strLit>
          </c:cat>
          <c:val>
            <c:numLit>
              <c:formatCode>General</c:formatCode>
              <c:ptCount val="39"/>
              <c:pt idx="1">
                <c:v>3</c:v>
              </c:pt>
              <c:pt idx="2">
                <c:v>3</c:v>
              </c:pt>
              <c:pt idx="3">
                <c:v>5</c:v>
              </c:pt>
              <c:pt idx="4">
                <c:v>2</c:v>
              </c:pt>
              <c:pt idx="5">
                <c:v>4</c:v>
              </c:pt>
              <c:pt idx="6">
                <c:v>6</c:v>
              </c:pt>
              <c:pt idx="7">
                <c:v>8.1239288068556359</c:v>
              </c:pt>
              <c:pt idx="8">
                <c:v>11.123928806855631</c:v>
              </c:pt>
              <c:pt idx="9">
                <c:v>8</c:v>
              </c:pt>
              <c:pt idx="10">
                <c:v>3</c:v>
              </c:pt>
              <c:pt idx="11">
                <c:v>12.517690253671562</c:v>
              </c:pt>
              <c:pt idx="12">
                <c:v>14.668278645313039</c:v>
              </c:pt>
              <c:pt idx="13">
                <c:v>66.841793012524505</c:v>
              </c:pt>
              <c:pt idx="14">
                <c:v>111.9492707227041</c:v>
              </c:pt>
              <c:pt idx="15">
                <c:v>189.72826539226577</c:v>
              </c:pt>
              <c:pt idx="16">
                <c:v>226.32280228385218</c:v>
              </c:pt>
              <c:pt idx="17">
                <c:v>289.95131314530221</c:v>
              </c:pt>
              <c:pt idx="18">
                <c:v>331.10926223406841</c:v>
              </c:pt>
              <c:pt idx="19">
                <c:v>293.75720726766423</c:v>
              </c:pt>
              <c:pt idx="20">
                <c:v>197.07402356797942</c:v>
              </c:pt>
              <c:pt idx="21">
                <c:v>143.46756865656155</c:v>
              </c:pt>
              <c:pt idx="22">
                <c:v>125.66442542843849</c:v>
              </c:pt>
              <c:pt idx="23">
                <c:v>69.65796288942407</c:v>
              </c:pt>
              <c:pt idx="24">
                <c:v>63.672990331520914</c:v>
              </c:pt>
              <c:pt idx="25">
                <c:v>44.889218029056892</c:v>
              </c:pt>
              <c:pt idx="26">
                <c:v>29.833507853403127</c:v>
              </c:pt>
              <c:pt idx="27">
                <c:v>23</c:v>
              </c:pt>
              <c:pt idx="28">
                <c:v>18.916753926701571</c:v>
              </c:pt>
              <c:pt idx="29">
                <c:v>13</c:v>
              </c:pt>
              <c:pt idx="30">
                <c:v>3</c:v>
              </c:pt>
              <c:pt idx="31">
                <c:v>2</c:v>
              </c:pt>
              <c:pt idx="32">
                <c:v>3</c:v>
              </c:pt>
              <c:pt idx="33">
                <c:v>1</c:v>
              </c:pt>
              <c:pt idx="34">
                <c:v>0</c:v>
              </c:pt>
              <c:pt idx="35">
                <c:v>1</c:v>
              </c:pt>
              <c:pt idx="36">
                <c:v>1</c:v>
              </c:pt>
              <c:pt idx="37">
                <c:v>0</c:v>
              </c:pt>
              <c:pt idx="38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7E4-4D88-85B5-692C9BE5849F}"/>
            </c:ext>
          </c:extLst>
        </c:ser>
        <c:ser>
          <c:idx val="4"/>
          <c:order val="4"/>
          <c:tx>
            <c:v>IGFS07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Lit>
              <c:ptCount val="39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</c:strLit>
          </c:cat>
          <c:val>
            <c:numLit>
              <c:formatCode>General</c:formatCode>
              <c:ptCount val="39"/>
              <c:pt idx="0">
                <c:v>2</c:v>
              </c:pt>
              <c:pt idx="1">
                <c:v>5</c:v>
              </c:pt>
              <c:pt idx="2">
                <c:v>5</c:v>
              </c:pt>
              <c:pt idx="3">
                <c:v>3</c:v>
              </c:pt>
              <c:pt idx="4">
                <c:v>10</c:v>
              </c:pt>
              <c:pt idx="5">
                <c:v>13</c:v>
              </c:pt>
              <c:pt idx="6">
                <c:v>19</c:v>
              </c:pt>
              <c:pt idx="7">
                <c:v>25</c:v>
              </c:pt>
              <c:pt idx="8">
                <c:v>18</c:v>
              </c:pt>
              <c:pt idx="9">
                <c:v>9</c:v>
              </c:pt>
              <c:pt idx="10">
                <c:v>13</c:v>
              </c:pt>
              <c:pt idx="11">
                <c:v>10</c:v>
              </c:pt>
              <c:pt idx="12">
                <c:v>3.0722781335773033</c:v>
              </c:pt>
              <c:pt idx="13">
                <c:v>3.9869158878504676</c:v>
              </c:pt>
              <c:pt idx="14">
                <c:v>26.189736279401217</c:v>
              </c:pt>
              <c:pt idx="15">
                <c:v>272.5698487434239</c:v>
              </c:pt>
              <c:pt idx="16">
                <c:v>391.01639894009821</c:v>
              </c:pt>
              <c:pt idx="17">
                <c:v>1238.9721759267011</c:v>
              </c:pt>
              <c:pt idx="18">
                <c:v>791.64337490623836</c:v>
              </c:pt>
              <c:pt idx="19">
                <c:v>1034.0859758521781</c:v>
              </c:pt>
              <c:pt idx="20">
                <c:v>634.41768348063988</c:v>
              </c:pt>
              <c:pt idx="21">
                <c:v>395.46167116868645</c:v>
              </c:pt>
              <c:pt idx="22">
                <c:v>295.50333841166486</c:v>
              </c:pt>
              <c:pt idx="23">
                <c:v>238.15615922591599</c:v>
              </c:pt>
              <c:pt idx="24">
                <c:v>82.596656969211537</c:v>
              </c:pt>
              <c:pt idx="25">
                <c:v>62.318424530122471</c:v>
              </c:pt>
              <c:pt idx="26">
                <c:v>36.228638799687573</c:v>
              </c:pt>
              <c:pt idx="27">
                <c:v>45.066907495282067</c:v>
              </c:pt>
              <c:pt idx="28">
                <c:v>42.189736279401288</c:v>
              </c:pt>
              <c:pt idx="29">
                <c:v>10.938585607940446</c:v>
              </c:pt>
              <c:pt idx="30">
                <c:v>13</c:v>
              </c:pt>
              <c:pt idx="31">
                <c:v>8</c:v>
              </c:pt>
              <c:pt idx="32">
                <c:v>2</c:v>
              </c:pt>
              <c:pt idx="33">
                <c:v>5</c:v>
              </c:pt>
              <c:pt idx="34">
                <c:v>3</c:v>
              </c:pt>
              <c:pt idx="35">
                <c:v>2</c:v>
              </c:pt>
              <c:pt idx="36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B7E4-4D88-85B5-692C9BE5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02560"/>
        <c:axId val="196552576"/>
      </c:lineChart>
      <c:catAx>
        <c:axId val="16160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5525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655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602560"/>
        <c:crosses val="autoZero"/>
        <c:crossBetween val="between"/>
      </c:valAx>
      <c:spPr>
        <a:solidFill>
          <a:srgbClr val="FFCC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6751918158563"/>
          <c:y val="0"/>
          <c:w val="5.7544757033248163E-2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7</xdr:col>
      <xdr:colOff>752475</xdr:colOff>
      <xdr:row>39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0.00639</cdr:x>
      <cdr:y>0.06494</cdr:y>
    </cdr:from>
    <cdr:to>
      <cdr:x>0.05646</cdr:x>
      <cdr:y>0.18197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373180" cy="85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Cruise Number Validity SPECIES SEX Length(cm) RaisedFreq_Raw ICESCODE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8 19.6476987447699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8 39.5549817838395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8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9 39.2953974895398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9 90.8515422556329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9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9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9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10 19.6476987447699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10 121.147074901681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10 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10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10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11 58.9430962343096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11 467.035030865793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11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11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11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12 117.886192468619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12 859.772473434048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12 19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12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12 10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13 201.476987447699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13 1285.77039296584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13 23.979147042878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13 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13 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14 62.9430962343096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14 1836.06795644666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14 34.0021413276231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14 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14 19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15 25.6476987447699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15 1301.66454070114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15 36.3997061483629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15 8.12392880685564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15 25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16 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16 608.147735302126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16 109.487335628686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16 11.1239288068556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16 18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17 50.810186207157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17 189.747016863437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17 126.8962955335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17 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17 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18 48.4634229530198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18 191.193858659382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18 170.140679482897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18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18 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19 64.3579720114935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19 58.0735374508405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19 185.709048995203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19 12.5176902536716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19 10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20 631.798519987069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20 70.6985495731809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20 164.755437626228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20 14.6682786453131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20 3.07227813357731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21 951.915714579838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21 127.90265811265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21 191.622258388669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21 66.8417930125247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21 3.98691588785047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22 2219.07066880732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22 348.42676914083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22 278.070583530393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22 111.949270722704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22 26.1897362794013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23 2144.75859439273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23 606.608708115947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23 278.459343710512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23 189.728265392266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23 272.569848743423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24 2238.59947150319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24 761.361808203807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24 371.433355627689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24 226.322802283852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24 391.016398940099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25 1442.54647780035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25 888.811286545378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25 487.011765046423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25 289.951313145303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25 1238.9721759267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26 1979.87141528521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26 669.073284711632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26 553.954559213707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26 331.109262234067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26 791.643374906237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27 1383.89897687266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27 358.43862792356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27 410.791344723184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27 293.757207267664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27 1034.08597585218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28 1412.25356240107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28 235.305106037663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28 374.592897096098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28 197.074023567979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28 634.417683480641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29 1030.60680842563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29 135.964871819345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29 173.937948108917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29 143.467568656562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29 395.461671168687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30 710.651977804286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30 90.1684969761803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30 165.1161972245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30 125.664425428438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30 295.503338411666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31 412.143049927978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31 62.1399030088526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31 58.0907815514716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31 69.6579628894242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31 238.156159225916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32 195.488514093448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32 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32 49.5037723825393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32 63.6729903315208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32 82.5966569692113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33 144.732852841734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33 20.9039665970772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33 23.7708185053381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33 44.8892180290569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33 62.3184245301225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34 79.0697034696857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34 11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34 21.5271059216013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34 29.8335078534031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34 36.2286387996876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35 32.8360700577618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35 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35 24.0542118432027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35 23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35 45.0669074952822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36 29.2335554567822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36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36 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36 18.9167539267016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36 42.1897362794013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37 15.2040929880188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37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37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37 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37 10.9385856079404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38 4.96190992946283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38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38 6.88540925266904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38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38 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39 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39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39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39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39 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40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40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40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40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40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41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41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41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41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42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42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42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42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43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43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43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43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44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44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44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44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45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45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45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45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46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46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46 1 VIa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opLeftCell="A70" zoomScale="85" workbookViewId="0">
      <selection activeCell="C97" sqref="C97"/>
    </sheetView>
  </sheetViews>
  <sheetFormatPr defaultRowHeight="12.75" x14ac:dyDescent="0.2"/>
  <cols>
    <col min="1" max="1" width="9.140625" style="35"/>
    <col min="2" max="3" width="9.5703125" style="35" bestFit="1" customWidth="1"/>
    <col min="4" max="4" width="9.28515625" style="35" bestFit="1" customWidth="1"/>
    <col min="5" max="5" width="9.5703125" style="35" bestFit="1" customWidth="1"/>
    <col min="6" max="12" width="9.28515625" style="35" bestFit="1" customWidth="1"/>
    <col min="13" max="257" width="9.140625" style="35"/>
    <col min="258" max="259" width="9.5703125" style="35" bestFit="1" customWidth="1"/>
    <col min="260" max="260" width="9.28515625" style="35" bestFit="1" customWidth="1"/>
    <col min="261" max="261" width="9.5703125" style="35" bestFit="1" customWidth="1"/>
    <col min="262" max="268" width="9.28515625" style="35" bestFit="1" customWidth="1"/>
    <col min="269" max="513" width="9.140625" style="35"/>
    <col min="514" max="515" width="9.5703125" style="35" bestFit="1" customWidth="1"/>
    <col min="516" max="516" width="9.28515625" style="35" bestFit="1" customWidth="1"/>
    <col min="517" max="517" width="9.5703125" style="35" bestFit="1" customWidth="1"/>
    <col min="518" max="524" width="9.28515625" style="35" bestFit="1" customWidth="1"/>
    <col min="525" max="769" width="9.140625" style="35"/>
    <col min="770" max="771" width="9.5703125" style="35" bestFit="1" customWidth="1"/>
    <col min="772" max="772" width="9.28515625" style="35" bestFit="1" customWidth="1"/>
    <col min="773" max="773" width="9.5703125" style="35" bestFit="1" customWidth="1"/>
    <col min="774" max="780" width="9.28515625" style="35" bestFit="1" customWidth="1"/>
    <col min="781" max="1025" width="9.140625" style="35"/>
    <col min="1026" max="1027" width="9.5703125" style="35" bestFit="1" customWidth="1"/>
    <col min="1028" max="1028" width="9.28515625" style="35" bestFit="1" customWidth="1"/>
    <col min="1029" max="1029" width="9.5703125" style="35" bestFit="1" customWidth="1"/>
    <col min="1030" max="1036" width="9.28515625" style="35" bestFit="1" customWidth="1"/>
    <col min="1037" max="1281" width="9.140625" style="35"/>
    <col min="1282" max="1283" width="9.5703125" style="35" bestFit="1" customWidth="1"/>
    <col min="1284" max="1284" width="9.28515625" style="35" bestFit="1" customWidth="1"/>
    <col min="1285" max="1285" width="9.5703125" style="35" bestFit="1" customWidth="1"/>
    <col min="1286" max="1292" width="9.28515625" style="35" bestFit="1" customWidth="1"/>
    <col min="1293" max="1537" width="9.140625" style="35"/>
    <col min="1538" max="1539" width="9.5703125" style="35" bestFit="1" customWidth="1"/>
    <col min="1540" max="1540" width="9.28515625" style="35" bestFit="1" customWidth="1"/>
    <col min="1541" max="1541" width="9.5703125" style="35" bestFit="1" customWidth="1"/>
    <col min="1542" max="1548" width="9.28515625" style="35" bestFit="1" customWidth="1"/>
    <col min="1549" max="1793" width="9.140625" style="35"/>
    <col min="1794" max="1795" width="9.5703125" style="35" bestFit="1" customWidth="1"/>
    <col min="1796" max="1796" width="9.28515625" style="35" bestFit="1" customWidth="1"/>
    <col min="1797" max="1797" width="9.5703125" style="35" bestFit="1" customWidth="1"/>
    <col min="1798" max="1804" width="9.28515625" style="35" bestFit="1" customWidth="1"/>
    <col min="1805" max="2049" width="9.140625" style="35"/>
    <col min="2050" max="2051" width="9.5703125" style="35" bestFit="1" customWidth="1"/>
    <col min="2052" max="2052" width="9.28515625" style="35" bestFit="1" customWidth="1"/>
    <col min="2053" max="2053" width="9.5703125" style="35" bestFit="1" customWidth="1"/>
    <col min="2054" max="2060" width="9.28515625" style="35" bestFit="1" customWidth="1"/>
    <col min="2061" max="2305" width="9.140625" style="35"/>
    <col min="2306" max="2307" width="9.5703125" style="35" bestFit="1" customWidth="1"/>
    <col min="2308" max="2308" width="9.28515625" style="35" bestFit="1" customWidth="1"/>
    <col min="2309" max="2309" width="9.5703125" style="35" bestFit="1" customWidth="1"/>
    <col min="2310" max="2316" width="9.28515625" style="35" bestFit="1" customWidth="1"/>
    <col min="2317" max="2561" width="9.140625" style="35"/>
    <col min="2562" max="2563" width="9.5703125" style="35" bestFit="1" customWidth="1"/>
    <col min="2564" max="2564" width="9.28515625" style="35" bestFit="1" customWidth="1"/>
    <col min="2565" max="2565" width="9.5703125" style="35" bestFit="1" customWidth="1"/>
    <col min="2566" max="2572" width="9.28515625" style="35" bestFit="1" customWidth="1"/>
    <col min="2573" max="2817" width="9.140625" style="35"/>
    <col min="2818" max="2819" width="9.5703125" style="35" bestFit="1" customWidth="1"/>
    <col min="2820" max="2820" width="9.28515625" style="35" bestFit="1" customWidth="1"/>
    <col min="2821" max="2821" width="9.5703125" style="35" bestFit="1" customWidth="1"/>
    <col min="2822" max="2828" width="9.28515625" style="35" bestFit="1" customWidth="1"/>
    <col min="2829" max="3073" width="9.140625" style="35"/>
    <col min="3074" max="3075" width="9.5703125" style="35" bestFit="1" customWidth="1"/>
    <col min="3076" max="3076" width="9.28515625" style="35" bestFit="1" customWidth="1"/>
    <col min="3077" max="3077" width="9.5703125" style="35" bestFit="1" customWidth="1"/>
    <col min="3078" max="3084" width="9.28515625" style="35" bestFit="1" customWidth="1"/>
    <col min="3085" max="3329" width="9.140625" style="35"/>
    <col min="3330" max="3331" width="9.5703125" style="35" bestFit="1" customWidth="1"/>
    <col min="3332" max="3332" width="9.28515625" style="35" bestFit="1" customWidth="1"/>
    <col min="3333" max="3333" width="9.5703125" style="35" bestFit="1" customWidth="1"/>
    <col min="3334" max="3340" width="9.28515625" style="35" bestFit="1" customWidth="1"/>
    <col min="3341" max="3585" width="9.140625" style="35"/>
    <col min="3586" max="3587" width="9.5703125" style="35" bestFit="1" customWidth="1"/>
    <col min="3588" max="3588" width="9.28515625" style="35" bestFit="1" customWidth="1"/>
    <col min="3589" max="3589" width="9.5703125" style="35" bestFit="1" customWidth="1"/>
    <col min="3590" max="3596" width="9.28515625" style="35" bestFit="1" customWidth="1"/>
    <col min="3597" max="3841" width="9.140625" style="35"/>
    <col min="3842" max="3843" width="9.5703125" style="35" bestFit="1" customWidth="1"/>
    <col min="3844" max="3844" width="9.28515625" style="35" bestFit="1" customWidth="1"/>
    <col min="3845" max="3845" width="9.5703125" style="35" bestFit="1" customWidth="1"/>
    <col min="3846" max="3852" width="9.28515625" style="35" bestFit="1" customWidth="1"/>
    <col min="3853" max="4097" width="9.140625" style="35"/>
    <col min="4098" max="4099" width="9.5703125" style="35" bestFit="1" customWidth="1"/>
    <col min="4100" max="4100" width="9.28515625" style="35" bestFit="1" customWidth="1"/>
    <col min="4101" max="4101" width="9.5703125" style="35" bestFit="1" customWidth="1"/>
    <col min="4102" max="4108" width="9.28515625" style="35" bestFit="1" customWidth="1"/>
    <col min="4109" max="4353" width="9.140625" style="35"/>
    <col min="4354" max="4355" width="9.5703125" style="35" bestFit="1" customWidth="1"/>
    <col min="4356" max="4356" width="9.28515625" style="35" bestFit="1" customWidth="1"/>
    <col min="4357" max="4357" width="9.5703125" style="35" bestFit="1" customWidth="1"/>
    <col min="4358" max="4364" width="9.28515625" style="35" bestFit="1" customWidth="1"/>
    <col min="4365" max="4609" width="9.140625" style="35"/>
    <col min="4610" max="4611" width="9.5703125" style="35" bestFit="1" customWidth="1"/>
    <col min="4612" max="4612" width="9.28515625" style="35" bestFit="1" customWidth="1"/>
    <col min="4613" max="4613" width="9.5703125" style="35" bestFit="1" customWidth="1"/>
    <col min="4614" max="4620" width="9.28515625" style="35" bestFit="1" customWidth="1"/>
    <col min="4621" max="4865" width="9.140625" style="35"/>
    <col min="4866" max="4867" width="9.5703125" style="35" bestFit="1" customWidth="1"/>
    <col min="4868" max="4868" width="9.28515625" style="35" bestFit="1" customWidth="1"/>
    <col min="4869" max="4869" width="9.5703125" style="35" bestFit="1" customWidth="1"/>
    <col min="4870" max="4876" width="9.28515625" style="35" bestFit="1" customWidth="1"/>
    <col min="4877" max="5121" width="9.140625" style="35"/>
    <col min="5122" max="5123" width="9.5703125" style="35" bestFit="1" customWidth="1"/>
    <col min="5124" max="5124" width="9.28515625" style="35" bestFit="1" customWidth="1"/>
    <col min="5125" max="5125" width="9.5703125" style="35" bestFit="1" customWidth="1"/>
    <col min="5126" max="5132" width="9.28515625" style="35" bestFit="1" customWidth="1"/>
    <col min="5133" max="5377" width="9.140625" style="35"/>
    <col min="5378" max="5379" width="9.5703125" style="35" bestFit="1" customWidth="1"/>
    <col min="5380" max="5380" width="9.28515625" style="35" bestFit="1" customWidth="1"/>
    <col min="5381" max="5381" width="9.5703125" style="35" bestFit="1" customWidth="1"/>
    <col min="5382" max="5388" width="9.28515625" style="35" bestFit="1" customWidth="1"/>
    <col min="5389" max="5633" width="9.140625" style="35"/>
    <col min="5634" max="5635" width="9.5703125" style="35" bestFit="1" customWidth="1"/>
    <col min="5636" max="5636" width="9.28515625" style="35" bestFit="1" customWidth="1"/>
    <col min="5637" max="5637" width="9.5703125" style="35" bestFit="1" customWidth="1"/>
    <col min="5638" max="5644" width="9.28515625" style="35" bestFit="1" customWidth="1"/>
    <col min="5645" max="5889" width="9.140625" style="35"/>
    <col min="5890" max="5891" width="9.5703125" style="35" bestFit="1" customWidth="1"/>
    <col min="5892" max="5892" width="9.28515625" style="35" bestFit="1" customWidth="1"/>
    <col min="5893" max="5893" width="9.5703125" style="35" bestFit="1" customWidth="1"/>
    <col min="5894" max="5900" width="9.28515625" style="35" bestFit="1" customWidth="1"/>
    <col min="5901" max="6145" width="9.140625" style="35"/>
    <col min="6146" max="6147" width="9.5703125" style="35" bestFit="1" customWidth="1"/>
    <col min="6148" max="6148" width="9.28515625" style="35" bestFit="1" customWidth="1"/>
    <col min="6149" max="6149" width="9.5703125" style="35" bestFit="1" customWidth="1"/>
    <col min="6150" max="6156" width="9.28515625" style="35" bestFit="1" customWidth="1"/>
    <col min="6157" max="6401" width="9.140625" style="35"/>
    <col min="6402" max="6403" width="9.5703125" style="35" bestFit="1" customWidth="1"/>
    <col min="6404" max="6404" width="9.28515625" style="35" bestFit="1" customWidth="1"/>
    <col min="6405" max="6405" width="9.5703125" style="35" bestFit="1" customWidth="1"/>
    <col min="6406" max="6412" width="9.28515625" style="35" bestFit="1" customWidth="1"/>
    <col min="6413" max="6657" width="9.140625" style="35"/>
    <col min="6658" max="6659" width="9.5703125" style="35" bestFit="1" customWidth="1"/>
    <col min="6660" max="6660" width="9.28515625" style="35" bestFit="1" customWidth="1"/>
    <col min="6661" max="6661" width="9.5703125" style="35" bestFit="1" customWidth="1"/>
    <col min="6662" max="6668" width="9.28515625" style="35" bestFit="1" customWidth="1"/>
    <col min="6669" max="6913" width="9.140625" style="35"/>
    <col min="6914" max="6915" width="9.5703125" style="35" bestFit="1" customWidth="1"/>
    <col min="6916" max="6916" width="9.28515625" style="35" bestFit="1" customWidth="1"/>
    <col min="6917" max="6917" width="9.5703125" style="35" bestFit="1" customWidth="1"/>
    <col min="6918" max="6924" width="9.28515625" style="35" bestFit="1" customWidth="1"/>
    <col min="6925" max="7169" width="9.140625" style="35"/>
    <col min="7170" max="7171" width="9.5703125" style="35" bestFit="1" customWidth="1"/>
    <col min="7172" max="7172" width="9.28515625" style="35" bestFit="1" customWidth="1"/>
    <col min="7173" max="7173" width="9.5703125" style="35" bestFit="1" customWidth="1"/>
    <col min="7174" max="7180" width="9.28515625" style="35" bestFit="1" customWidth="1"/>
    <col min="7181" max="7425" width="9.140625" style="35"/>
    <col min="7426" max="7427" width="9.5703125" style="35" bestFit="1" customWidth="1"/>
    <col min="7428" max="7428" width="9.28515625" style="35" bestFit="1" customWidth="1"/>
    <col min="7429" max="7429" width="9.5703125" style="35" bestFit="1" customWidth="1"/>
    <col min="7430" max="7436" width="9.28515625" style="35" bestFit="1" customWidth="1"/>
    <col min="7437" max="7681" width="9.140625" style="35"/>
    <col min="7682" max="7683" width="9.5703125" style="35" bestFit="1" customWidth="1"/>
    <col min="7684" max="7684" width="9.28515625" style="35" bestFit="1" customWidth="1"/>
    <col min="7685" max="7685" width="9.5703125" style="35" bestFit="1" customWidth="1"/>
    <col min="7686" max="7692" width="9.28515625" style="35" bestFit="1" customWidth="1"/>
    <col min="7693" max="7937" width="9.140625" style="35"/>
    <col min="7938" max="7939" width="9.5703125" style="35" bestFit="1" customWidth="1"/>
    <col min="7940" max="7940" width="9.28515625" style="35" bestFit="1" customWidth="1"/>
    <col min="7941" max="7941" width="9.5703125" style="35" bestFit="1" customWidth="1"/>
    <col min="7942" max="7948" width="9.28515625" style="35" bestFit="1" customWidth="1"/>
    <col min="7949" max="8193" width="9.140625" style="35"/>
    <col min="8194" max="8195" width="9.5703125" style="35" bestFit="1" customWidth="1"/>
    <col min="8196" max="8196" width="9.28515625" style="35" bestFit="1" customWidth="1"/>
    <col min="8197" max="8197" width="9.5703125" style="35" bestFit="1" customWidth="1"/>
    <col min="8198" max="8204" width="9.28515625" style="35" bestFit="1" customWidth="1"/>
    <col min="8205" max="8449" width="9.140625" style="35"/>
    <col min="8450" max="8451" width="9.5703125" style="35" bestFit="1" customWidth="1"/>
    <col min="8452" max="8452" width="9.28515625" style="35" bestFit="1" customWidth="1"/>
    <col min="8453" max="8453" width="9.5703125" style="35" bestFit="1" customWidth="1"/>
    <col min="8454" max="8460" width="9.28515625" style="35" bestFit="1" customWidth="1"/>
    <col min="8461" max="8705" width="9.140625" style="35"/>
    <col min="8706" max="8707" width="9.5703125" style="35" bestFit="1" customWidth="1"/>
    <col min="8708" max="8708" width="9.28515625" style="35" bestFit="1" customWidth="1"/>
    <col min="8709" max="8709" width="9.5703125" style="35" bestFit="1" customWidth="1"/>
    <col min="8710" max="8716" width="9.28515625" style="35" bestFit="1" customWidth="1"/>
    <col min="8717" max="8961" width="9.140625" style="35"/>
    <col min="8962" max="8963" width="9.5703125" style="35" bestFit="1" customWidth="1"/>
    <col min="8964" max="8964" width="9.28515625" style="35" bestFit="1" customWidth="1"/>
    <col min="8965" max="8965" width="9.5703125" style="35" bestFit="1" customWidth="1"/>
    <col min="8966" max="8972" width="9.28515625" style="35" bestFit="1" customWidth="1"/>
    <col min="8973" max="9217" width="9.140625" style="35"/>
    <col min="9218" max="9219" width="9.5703125" style="35" bestFit="1" customWidth="1"/>
    <col min="9220" max="9220" width="9.28515625" style="35" bestFit="1" customWidth="1"/>
    <col min="9221" max="9221" width="9.5703125" style="35" bestFit="1" customWidth="1"/>
    <col min="9222" max="9228" width="9.28515625" style="35" bestFit="1" customWidth="1"/>
    <col min="9229" max="9473" width="9.140625" style="35"/>
    <col min="9474" max="9475" width="9.5703125" style="35" bestFit="1" customWidth="1"/>
    <col min="9476" max="9476" width="9.28515625" style="35" bestFit="1" customWidth="1"/>
    <col min="9477" max="9477" width="9.5703125" style="35" bestFit="1" customWidth="1"/>
    <col min="9478" max="9484" width="9.28515625" style="35" bestFit="1" customWidth="1"/>
    <col min="9485" max="9729" width="9.140625" style="35"/>
    <col min="9730" max="9731" width="9.5703125" style="35" bestFit="1" customWidth="1"/>
    <col min="9732" max="9732" width="9.28515625" style="35" bestFit="1" customWidth="1"/>
    <col min="9733" max="9733" width="9.5703125" style="35" bestFit="1" customWidth="1"/>
    <col min="9734" max="9740" width="9.28515625" style="35" bestFit="1" customWidth="1"/>
    <col min="9741" max="9985" width="9.140625" style="35"/>
    <col min="9986" max="9987" width="9.5703125" style="35" bestFit="1" customWidth="1"/>
    <col min="9988" max="9988" width="9.28515625" style="35" bestFit="1" customWidth="1"/>
    <col min="9989" max="9989" width="9.5703125" style="35" bestFit="1" customWidth="1"/>
    <col min="9990" max="9996" width="9.28515625" style="35" bestFit="1" customWidth="1"/>
    <col min="9997" max="10241" width="9.140625" style="35"/>
    <col min="10242" max="10243" width="9.5703125" style="35" bestFit="1" customWidth="1"/>
    <col min="10244" max="10244" width="9.28515625" style="35" bestFit="1" customWidth="1"/>
    <col min="10245" max="10245" width="9.5703125" style="35" bestFit="1" customWidth="1"/>
    <col min="10246" max="10252" width="9.28515625" style="35" bestFit="1" customWidth="1"/>
    <col min="10253" max="10497" width="9.140625" style="35"/>
    <col min="10498" max="10499" width="9.5703125" style="35" bestFit="1" customWidth="1"/>
    <col min="10500" max="10500" width="9.28515625" style="35" bestFit="1" customWidth="1"/>
    <col min="10501" max="10501" width="9.5703125" style="35" bestFit="1" customWidth="1"/>
    <col min="10502" max="10508" width="9.28515625" style="35" bestFit="1" customWidth="1"/>
    <col min="10509" max="10753" width="9.140625" style="35"/>
    <col min="10754" max="10755" width="9.5703125" style="35" bestFit="1" customWidth="1"/>
    <col min="10756" max="10756" width="9.28515625" style="35" bestFit="1" customWidth="1"/>
    <col min="10757" max="10757" width="9.5703125" style="35" bestFit="1" customWidth="1"/>
    <col min="10758" max="10764" width="9.28515625" style="35" bestFit="1" customWidth="1"/>
    <col min="10765" max="11009" width="9.140625" style="35"/>
    <col min="11010" max="11011" width="9.5703125" style="35" bestFit="1" customWidth="1"/>
    <col min="11012" max="11012" width="9.28515625" style="35" bestFit="1" customWidth="1"/>
    <col min="11013" max="11013" width="9.5703125" style="35" bestFit="1" customWidth="1"/>
    <col min="11014" max="11020" width="9.28515625" style="35" bestFit="1" customWidth="1"/>
    <col min="11021" max="11265" width="9.140625" style="35"/>
    <col min="11266" max="11267" width="9.5703125" style="35" bestFit="1" customWidth="1"/>
    <col min="11268" max="11268" width="9.28515625" style="35" bestFit="1" customWidth="1"/>
    <col min="11269" max="11269" width="9.5703125" style="35" bestFit="1" customWidth="1"/>
    <col min="11270" max="11276" width="9.28515625" style="35" bestFit="1" customWidth="1"/>
    <col min="11277" max="11521" width="9.140625" style="35"/>
    <col min="11522" max="11523" width="9.5703125" style="35" bestFit="1" customWidth="1"/>
    <col min="11524" max="11524" width="9.28515625" style="35" bestFit="1" customWidth="1"/>
    <col min="11525" max="11525" width="9.5703125" style="35" bestFit="1" customWidth="1"/>
    <col min="11526" max="11532" width="9.28515625" style="35" bestFit="1" customWidth="1"/>
    <col min="11533" max="11777" width="9.140625" style="35"/>
    <col min="11778" max="11779" width="9.5703125" style="35" bestFit="1" customWidth="1"/>
    <col min="11780" max="11780" width="9.28515625" style="35" bestFit="1" customWidth="1"/>
    <col min="11781" max="11781" width="9.5703125" style="35" bestFit="1" customWidth="1"/>
    <col min="11782" max="11788" width="9.28515625" style="35" bestFit="1" customWidth="1"/>
    <col min="11789" max="12033" width="9.140625" style="35"/>
    <col min="12034" max="12035" width="9.5703125" style="35" bestFit="1" customWidth="1"/>
    <col min="12036" max="12036" width="9.28515625" style="35" bestFit="1" customWidth="1"/>
    <col min="12037" max="12037" width="9.5703125" style="35" bestFit="1" customWidth="1"/>
    <col min="12038" max="12044" width="9.28515625" style="35" bestFit="1" customWidth="1"/>
    <col min="12045" max="12289" width="9.140625" style="35"/>
    <col min="12290" max="12291" width="9.5703125" style="35" bestFit="1" customWidth="1"/>
    <col min="12292" max="12292" width="9.28515625" style="35" bestFit="1" customWidth="1"/>
    <col min="12293" max="12293" width="9.5703125" style="35" bestFit="1" customWidth="1"/>
    <col min="12294" max="12300" width="9.28515625" style="35" bestFit="1" customWidth="1"/>
    <col min="12301" max="12545" width="9.140625" style="35"/>
    <col min="12546" max="12547" width="9.5703125" style="35" bestFit="1" customWidth="1"/>
    <col min="12548" max="12548" width="9.28515625" style="35" bestFit="1" customWidth="1"/>
    <col min="12549" max="12549" width="9.5703125" style="35" bestFit="1" customWidth="1"/>
    <col min="12550" max="12556" width="9.28515625" style="35" bestFit="1" customWidth="1"/>
    <col min="12557" max="12801" width="9.140625" style="35"/>
    <col min="12802" max="12803" width="9.5703125" style="35" bestFit="1" customWidth="1"/>
    <col min="12804" max="12804" width="9.28515625" style="35" bestFit="1" customWidth="1"/>
    <col min="12805" max="12805" width="9.5703125" style="35" bestFit="1" customWidth="1"/>
    <col min="12806" max="12812" width="9.28515625" style="35" bestFit="1" customWidth="1"/>
    <col min="12813" max="13057" width="9.140625" style="35"/>
    <col min="13058" max="13059" width="9.5703125" style="35" bestFit="1" customWidth="1"/>
    <col min="13060" max="13060" width="9.28515625" style="35" bestFit="1" customWidth="1"/>
    <col min="13061" max="13061" width="9.5703125" style="35" bestFit="1" customWidth="1"/>
    <col min="13062" max="13068" width="9.28515625" style="35" bestFit="1" customWidth="1"/>
    <col min="13069" max="13313" width="9.140625" style="35"/>
    <col min="13314" max="13315" width="9.5703125" style="35" bestFit="1" customWidth="1"/>
    <col min="13316" max="13316" width="9.28515625" style="35" bestFit="1" customWidth="1"/>
    <col min="13317" max="13317" width="9.5703125" style="35" bestFit="1" customWidth="1"/>
    <col min="13318" max="13324" width="9.28515625" style="35" bestFit="1" customWidth="1"/>
    <col min="13325" max="13569" width="9.140625" style="35"/>
    <col min="13570" max="13571" width="9.5703125" style="35" bestFit="1" customWidth="1"/>
    <col min="13572" max="13572" width="9.28515625" style="35" bestFit="1" customWidth="1"/>
    <col min="13573" max="13573" width="9.5703125" style="35" bestFit="1" customWidth="1"/>
    <col min="13574" max="13580" width="9.28515625" style="35" bestFit="1" customWidth="1"/>
    <col min="13581" max="13825" width="9.140625" style="35"/>
    <col min="13826" max="13827" width="9.5703125" style="35" bestFit="1" customWidth="1"/>
    <col min="13828" max="13828" width="9.28515625" style="35" bestFit="1" customWidth="1"/>
    <col min="13829" max="13829" width="9.5703125" style="35" bestFit="1" customWidth="1"/>
    <col min="13830" max="13836" width="9.28515625" style="35" bestFit="1" customWidth="1"/>
    <col min="13837" max="14081" width="9.140625" style="35"/>
    <col min="14082" max="14083" width="9.5703125" style="35" bestFit="1" customWidth="1"/>
    <col min="14084" max="14084" width="9.28515625" style="35" bestFit="1" customWidth="1"/>
    <col min="14085" max="14085" width="9.5703125" style="35" bestFit="1" customWidth="1"/>
    <col min="14086" max="14092" width="9.28515625" style="35" bestFit="1" customWidth="1"/>
    <col min="14093" max="14337" width="9.140625" style="35"/>
    <col min="14338" max="14339" width="9.5703125" style="35" bestFit="1" customWidth="1"/>
    <col min="14340" max="14340" width="9.28515625" style="35" bestFit="1" customWidth="1"/>
    <col min="14341" max="14341" width="9.5703125" style="35" bestFit="1" customWidth="1"/>
    <col min="14342" max="14348" width="9.28515625" style="35" bestFit="1" customWidth="1"/>
    <col min="14349" max="14593" width="9.140625" style="35"/>
    <col min="14594" max="14595" width="9.5703125" style="35" bestFit="1" customWidth="1"/>
    <col min="14596" max="14596" width="9.28515625" style="35" bestFit="1" customWidth="1"/>
    <col min="14597" max="14597" width="9.5703125" style="35" bestFit="1" customWidth="1"/>
    <col min="14598" max="14604" width="9.28515625" style="35" bestFit="1" customWidth="1"/>
    <col min="14605" max="14849" width="9.140625" style="35"/>
    <col min="14850" max="14851" width="9.5703125" style="35" bestFit="1" customWidth="1"/>
    <col min="14852" max="14852" width="9.28515625" style="35" bestFit="1" customWidth="1"/>
    <col min="14853" max="14853" width="9.5703125" style="35" bestFit="1" customWidth="1"/>
    <col min="14854" max="14860" width="9.28515625" style="35" bestFit="1" customWidth="1"/>
    <col min="14861" max="15105" width="9.140625" style="35"/>
    <col min="15106" max="15107" width="9.5703125" style="35" bestFit="1" customWidth="1"/>
    <col min="15108" max="15108" width="9.28515625" style="35" bestFit="1" customWidth="1"/>
    <col min="15109" max="15109" width="9.5703125" style="35" bestFit="1" customWidth="1"/>
    <col min="15110" max="15116" width="9.28515625" style="35" bestFit="1" customWidth="1"/>
    <col min="15117" max="15361" width="9.140625" style="35"/>
    <col min="15362" max="15363" width="9.5703125" style="35" bestFit="1" customWidth="1"/>
    <col min="15364" max="15364" width="9.28515625" style="35" bestFit="1" customWidth="1"/>
    <col min="15365" max="15365" width="9.5703125" style="35" bestFit="1" customWidth="1"/>
    <col min="15366" max="15372" width="9.28515625" style="35" bestFit="1" customWidth="1"/>
    <col min="15373" max="15617" width="9.140625" style="35"/>
    <col min="15618" max="15619" width="9.5703125" style="35" bestFit="1" customWidth="1"/>
    <col min="15620" max="15620" width="9.28515625" style="35" bestFit="1" customWidth="1"/>
    <col min="15621" max="15621" width="9.5703125" style="35" bestFit="1" customWidth="1"/>
    <col min="15622" max="15628" width="9.28515625" style="35" bestFit="1" customWidth="1"/>
    <col min="15629" max="15873" width="9.140625" style="35"/>
    <col min="15874" max="15875" width="9.5703125" style="35" bestFit="1" customWidth="1"/>
    <col min="15876" max="15876" width="9.28515625" style="35" bestFit="1" customWidth="1"/>
    <col min="15877" max="15877" width="9.5703125" style="35" bestFit="1" customWidth="1"/>
    <col min="15878" max="15884" width="9.28515625" style="35" bestFit="1" customWidth="1"/>
    <col min="15885" max="16129" width="9.140625" style="35"/>
    <col min="16130" max="16131" width="9.5703125" style="35" bestFit="1" customWidth="1"/>
    <col min="16132" max="16132" width="9.28515625" style="35" bestFit="1" customWidth="1"/>
    <col min="16133" max="16133" width="9.5703125" style="35" bestFit="1" customWidth="1"/>
    <col min="16134" max="16140" width="9.28515625" style="35" bestFit="1" customWidth="1"/>
    <col min="16141" max="16384" width="9.140625" style="35"/>
  </cols>
  <sheetData>
    <row r="1" spans="1:13" x14ac:dyDescent="0.2">
      <c r="A1" s="35" t="s">
        <v>7</v>
      </c>
    </row>
    <row r="2" spans="1:13" x14ac:dyDescent="0.2">
      <c r="A2" s="35">
        <v>2003</v>
      </c>
      <c r="B2" s="35">
        <v>2016</v>
      </c>
    </row>
    <row r="3" spans="1:13" x14ac:dyDescent="0.2">
      <c r="A3" s="35">
        <v>1</v>
      </c>
      <c r="B3" s="35">
        <v>1</v>
      </c>
      <c r="C3" s="35">
        <v>0.79</v>
      </c>
      <c r="D3" s="35">
        <v>0.92</v>
      </c>
    </row>
    <row r="4" spans="1:13" x14ac:dyDescent="0.2">
      <c r="A4" s="35">
        <v>0</v>
      </c>
      <c r="B4" s="35">
        <v>7</v>
      </c>
    </row>
    <row r="5" spans="1:13" x14ac:dyDescent="0.2">
      <c r="A5" s="35">
        <v>832</v>
      </c>
      <c r="B5" s="19">
        <v>3042</v>
      </c>
      <c r="C5" s="19">
        <v>6975</v>
      </c>
      <c r="D5" s="19">
        <v>489</v>
      </c>
      <c r="E5" s="19">
        <v>11</v>
      </c>
      <c r="F5" s="19">
        <v>6</v>
      </c>
      <c r="G5" s="19">
        <v>0</v>
      </c>
      <c r="H5" s="19">
        <v>0</v>
      </c>
      <c r="I5" s="19">
        <v>0</v>
      </c>
      <c r="K5" s="35">
        <v>2003</v>
      </c>
      <c r="M5" s="25"/>
    </row>
    <row r="6" spans="1:13" x14ac:dyDescent="0.2">
      <c r="A6" s="35">
        <v>980</v>
      </c>
      <c r="B6" s="19">
        <v>14566.872666666664</v>
      </c>
      <c r="C6" s="19">
        <v>2400.1673055555552</v>
      </c>
      <c r="D6" s="19">
        <v>1687.1315753968256</v>
      </c>
      <c r="E6" s="19">
        <v>101.20845238095238</v>
      </c>
      <c r="F6" s="19">
        <v>7.35</v>
      </c>
      <c r="G6" s="19">
        <v>4</v>
      </c>
      <c r="H6" s="19">
        <v>0</v>
      </c>
      <c r="I6" s="19">
        <v>0</v>
      </c>
      <c r="K6" s="35">
        <v>2004</v>
      </c>
    </row>
    <row r="7" spans="1:13" x14ac:dyDescent="0.2">
      <c r="A7" s="35">
        <v>845</v>
      </c>
      <c r="B7" s="19">
        <v>15996.59925827824</v>
      </c>
      <c r="C7" s="19">
        <v>2594.4075288447407</v>
      </c>
      <c r="D7" s="19">
        <v>172.53317281000056</v>
      </c>
      <c r="E7" s="19">
        <v>125.03226932132593</v>
      </c>
      <c r="F7" s="19">
        <v>19.857678936568092</v>
      </c>
      <c r="G7" s="19">
        <v>0.9838709677419355</v>
      </c>
      <c r="H7" s="19">
        <v>0</v>
      </c>
      <c r="I7" s="19">
        <v>0</v>
      </c>
      <c r="K7" s="35">
        <v>2005</v>
      </c>
    </row>
    <row r="8" spans="1:13" x14ac:dyDescent="0.2">
      <c r="A8" s="35">
        <v>1046</v>
      </c>
      <c r="B8" s="6">
        <v>5098.1820177546097</v>
      </c>
      <c r="C8" s="6">
        <v>3162.9448300632466</v>
      </c>
      <c r="D8" s="6">
        <v>360.85487237480532</v>
      </c>
      <c r="E8" s="6">
        <v>32.011446697263416</v>
      </c>
      <c r="F8" s="6">
        <v>9</v>
      </c>
      <c r="G8" s="6">
        <v>3</v>
      </c>
      <c r="H8" s="6">
        <v>1</v>
      </c>
      <c r="I8" s="6">
        <v>0</v>
      </c>
      <c r="K8" s="35">
        <v>2006</v>
      </c>
    </row>
    <row r="9" spans="1:13" x14ac:dyDescent="0.2">
      <c r="A9" s="35">
        <v>1168</v>
      </c>
      <c r="B9" s="6">
        <v>15557.017687663536</v>
      </c>
      <c r="C9" s="6">
        <v>1316.000134984223</v>
      </c>
      <c r="D9" s="6">
        <v>538.56646623615518</v>
      </c>
      <c r="E9" s="6">
        <v>101.85113020113933</v>
      </c>
      <c r="F9" s="6">
        <v>2.7749999999999999</v>
      </c>
      <c r="G9" s="6">
        <v>4.2</v>
      </c>
      <c r="H9" s="6">
        <v>0</v>
      </c>
      <c r="I9" s="6">
        <v>0</v>
      </c>
      <c r="K9" s="35">
        <v>2007</v>
      </c>
    </row>
    <row r="10" spans="1:13" x14ac:dyDescent="0.2">
      <c r="A10" s="35">
        <v>1139</v>
      </c>
      <c r="B10" s="6">
        <v>12644.428595959596</v>
      </c>
      <c r="C10" s="6">
        <v>4487.003705627706</v>
      </c>
      <c r="D10" s="6">
        <v>155.8486</v>
      </c>
      <c r="E10" s="6">
        <v>41.240717460317462</v>
      </c>
      <c r="F10" s="6">
        <v>9.2857142857142847</v>
      </c>
      <c r="G10" s="6">
        <v>0</v>
      </c>
      <c r="H10" s="6">
        <v>4.333333333333333</v>
      </c>
      <c r="I10" s="6">
        <v>0</v>
      </c>
      <c r="K10" s="35">
        <v>2008</v>
      </c>
    </row>
    <row r="11" spans="1:13" x14ac:dyDescent="0.2">
      <c r="A11" s="35">
        <v>1018</v>
      </c>
      <c r="B11" s="6">
        <v>88423.508525974015</v>
      </c>
      <c r="C11" s="6">
        <v>1412.2175409206964</v>
      </c>
      <c r="D11" s="6">
        <v>701.30159954143528</v>
      </c>
      <c r="E11" s="6">
        <v>46.93174382025267</v>
      </c>
      <c r="F11" s="6">
        <v>7.4455897435897445</v>
      </c>
      <c r="G11" s="6">
        <v>1</v>
      </c>
      <c r="H11" s="6">
        <v>0</v>
      </c>
      <c r="I11" s="6">
        <v>0</v>
      </c>
      <c r="K11" s="35">
        <v>2009</v>
      </c>
    </row>
    <row r="12" spans="1:13" x14ac:dyDescent="0.2">
      <c r="A12" s="35">
        <v>1381</v>
      </c>
      <c r="B12" s="6">
        <v>4537.6241736842112</v>
      </c>
      <c r="C12" s="6">
        <v>49888.456665310536</v>
      </c>
      <c r="D12" s="6">
        <v>1263.1072938775885</v>
      </c>
      <c r="E12" s="6">
        <v>277.06746893760737</v>
      </c>
      <c r="F12" s="6">
        <v>17.272398190045248</v>
      </c>
      <c r="G12" s="6">
        <v>3</v>
      </c>
      <c r="H12" s="6">
        <v>0</v>
      </c>
      <c r="I12" s="6">
        <v>1</v>
      </c>
      <c r="K12" s="35">
        <v>2010</v>
      </c>
    </row>
    <row r="13" spans="1:13" x14ac:dyDescent="0.2">
      <c r="A13" s="35">
        <v>1392</v>
      </c>
      <c r="B13" s="6">
        <v>734.15734157509155</v>
      </c>
      <c r="C13" s="6">
        <v>3923.9930091528458</v>
      </c>
      <c r="D13" s="6">
        <v>13259.413202937065</v>
      </c>
      <c r="E13" s="6">
        <v>230.73787579496377</v>
      </c>
      <c r="F13" s="6">
        <v>110.90574196860533</v>
      </c>
      <c r="G13" s="6">
        <v>21.216828571428572</v>
      </c>
      <c r="H13" s="6">
        <v>3</v>
      </c>
      <c r="I13" s="6">
        <v>1</v>
      </c>
      <c r="K13" s="35">
        <v>2011</v>
      </c>
    </row>
    <row r="14" spans="1:13" x14ac:dyDescent="0.2">
      <c r="A14" s="35">
        <v>1470</v>
      </c>
      <c r="B14" s="6">
        <v>1104.9731428571431</v>
      </c>
      <c r="C14" s="6">
        <v>387.08875020489808</v>
      </c>
      <c r="D14" s="6">
        <v>1070.4958192016286</v>
      </c>
      <c r="E14" s="6">
        <v>4105.9543692149828</v>
      </c>
      <c r="F14" s="6">
        <v>72.355880228758167</v>
      </c>
      <c r="G14" s="6">
        <v>36.135038292589762</v>
      </c>
      <c r="H14" s="6">
        <v>5.3150000000000004</v>
      </c>
      <c r="I14" s="6">
        <v>2</v>
      </c>
      <c r="K14" s="35">
        <v>2012</v>
      </c>
    </row>
    <row r="15" spans="1:13" x14ac:dyDescent="0.2">
      <c r="A15" s="35">
        <v>1439</v>
      </c>
      <c r="B15" s="6">
        <v>22661.708111721611</v>
      </c>
      <c r="C15" s="6">
        <v>603.35865738472069</v>
      </c>
      <c r="D15" s="6">
        <v>225.03345171618884</v>
      </c>
      <c r="E15" s="6">
        <v>418.38787682819708</v>
      </c>
      <c r="F15" s="6">
        <v>864.77609250946477</v>
      </c>
      <c r="G15" s="6">
        <v>41.179276506483603</v>
      </c>
      <c r="H15" s="6">
        <v>7.2775333333333334</v>
      </c>
      <c r="I15" s="6">
        <v>1</v>
      </c>
      <c r="K15" s="35">
        <v>2013</v>
      </c>
    </row>
    <row r="16" spans="1:13" x14ac:dyDescent="0.2">
      <c r="A16" s="35">
        <v>1487</v>
      </c>
      <c r="B16" s="19">
        <v>3170.9271410256406</v>
      </c>
      <c r="C16" s="19">
        <v>19937.003561573198</v>
      </c>
      <c r="D16" s="19">
        <v>207.18985583115082</v>
      </c>
      <c r="E16" s="19">
        <v>68.027166444758336</v>
      </c>
      <c r="F16" s="19">
        <v>119.09018768523357</v>
      </c>
      <c r="G16" s="19">
        <v>250.82153181566883</v>
      </c>
      <c r="H16" s="19">
        <v>12.661085036119712</v>
      </c>
      <c r="I16" s="19">
        <v>3.2344705882352942</v>
      </c>
      <c r="J16" s="25"/>
      <c r="K16" s="35">
        <v>2014</v>
      </c>
    </row>
    <row r="17" spans="1:13" x14ac:dyDescent="0.2">
      <c r="A17" s="35">
        <v>1236</v>
      </c>
      <c r="B17" s="19">
        <v>42554.48347023809</v>
      </c>
      <c r="C17" s="19">
        <v>1600.5493555918083</v>
      </c>
      <c r="D17" s="19">
        <v>2296.4478449217308</v>
      </c>
      <c r="E17" s="19">
        <v>20.397407196969699</v>
      </c>
      <c r="F17" s="19">
        <v>16.793398013750956</v>
      </c>
      <c r="G17" s="19">
        <v>53.874457192725572</v>
      </c>
      <c r="H17" s="19">
        <v>87.476066844919771</v>
      </c>
      <c r="I17" s="19">
        <v>2</v>
      </c>
      <c r="J17" s="25"/>
      <c r="K17" s="35">
        <v>2015</v>
      </c>
    </row>
    <row r="18" spans="1:13" x14ac:dyDescent="0.2">
      <c r="A18" s="35">
        <v>1438</v>
      </c>
      <c r="B18" s="25">
        <v>2983.6088809523803</v>
      </c>
      <c r="C18" s="25">
        <v>16611.830361532728</v>
      </c>
      <c r="D18" s="25">
        <v>700.63870173413625</v>
      </c>
      <c r="E18" s="25">
        <v>362.50805578075625</v>
      </c>
      <c r="F18" s="25">
        <v>0</v>
      </c>
      <c r="G18" s="25">
        <v>0</v>
      </c>
      <c r="H18" s="25">
        <v>0.6</v>
      </c>
      <c r="I18" s="25">
        <v>0</v>
      </c>
      <c r="J18" s="25"/>
      <c r="K18" s="35">
        <v>2016</v>
      </c>
    </row>
    <row r="19" spans="1:13" x14ac:dyDescent="0.2">
      <c r="B19" s="25"/>
      <c r="C19" s="25"/>
      <c r="D19" s="25"/>
      <c r="E19" s="25"/>
      <c r="F19" s="25"/>
      <c r="G19" s="25"/>
      <c r="H19" s="25"/>
      <c r="I19" s="25"/>
      <c r="J19" s="25"/>
    </row>
    <row r="20" spans="1:13" x14ac:dyDescent="0.2">
      <c r="A20" s="35" t="s">
        <v>8</v>
      </c>
      <c r="I20" s="25"/>
    </row>
    <row r="21" spans="1:13" x14ac:dyDescent="0.2">
      <c r="A21" s="35">
        <v>2003</v>
      </c>
      <c r="B21" s="35">
        <f>$B$2</f>
        <v>2016</v>
      </c>
    </row>
    <row r="22" spans="1:13" x14ac:dyDescent="0.2">
      <c r="A22" s="35">
        <v>1</v>
      </c>
      <c r="B22" s="31">
        <v>1</v>
      </c>
      <c r="C22" s="31">
        <v>0.79</v>
      </c>
      <c r="D22" s="31">
        <v>0.92</v>
      </c>
      <c r="E22" s="31"/>
      <c r="F22" s="31"/>
      <c r="G22" s="31"/>
      <c r="H22" s="31"/>
      <c r="I22" s="31"/>
      <c r="K22" s="31"/>
    </row>
    <row r="23" spans="1:13" x14ac:dyDescent="0.2">
      <c r="A23" s="35">
        <v>0</v>
      </c>
      <c r="B23" s="31">
        <v>7</v>
      </c>
      <c r="C23" s="31"/>
      <c r="D23" s="31"/>
      <c r="E23" s="31"/>
      <c r="F23" s="31"/>
      <c r="G23" s="31"/>
      <c r="H23" s="31"/>
      <c r="I23" s="31"/>
      <c r="K23" s="31"/>
    </row>
    <row r="24" spans="1:13" x14ac:dyDescent="0.2">
      <c r="A24" s="35">
        <v>780</v>
      </c>
      <c r="B24" s="19">
        <v>4592</v>
      </c>
      <c r="C24" s="19">
        <v>16281</v>
      </c>
      <c r="D24" s="19">
        <v>640</v>
      </c>
      <c r="E24" s="19">
        <v>74</v>
      </c>
      <c r="F24" s="19">
        <v>20</v>
      </c>
      <c r="G24" s="19">
        <v>1</v>
      </c>
      <c r="H24" s="19">
        <v>0</v>
      </c>
      <c r="I24" s="19">
        <v>0</v>
      </c>
      <c r="K24" s="33">
        <v>2003</v>
      </c>
      <c r="M24" s="25"/>
    </row>
    <row r="25" spans="1:13" x14ac:dyDescent="0.2">
      <c r="A25" s="35">
        <v>720</v>
      </c>
      <c r="B25" s="19">
        <v>5174.8127655645276</v>
      </c>
      <c r="C25" s="19">
        <v>1620.0521139844252</v>
      </c>
      <c r="D25" s="19">
        <v>1395.086878211054</v>
      </c>
      <c r="E25" s="19">
        <v>43.660877737224659</v>
      </c>
      <c r="F25" s="19">
        <v>6.7139692996689817</v>
      </c>
      <c r="G25" s="19">
        <v>4</v>
      </c>
      <c r="H25" s="19">
        <v>1</v>
      </c>
      <c r="I25" s="19">
        <v>0</v>
      </c>
      <c r="K25" s="33">
        <v>2004</v>
      </c>
    </row>
    <row r="26" spans="1:13" x14ac:dyDescent="0.2">
      <c r="A26" s="35">
        <v>881</v>
      </c>
      <c r="B26" s="19">
        <v>1473.5475178239831</v>
      </c>
      <c r="C26" s="19">
        <v>1272.934400536479</v>
      </c>
      <c r="D26" s="19">
        <v>239.79243201454142</v>
      </c>
      <c r="E26" s="19">
        <v>286.28247026236579</v>
      </c>
      <c r="F26" s="19">
        <v>35.625041229515759</v>
      </c>
      <c r="G26" s="19">
        <v>6.171294752939426</v>
      </c>
      <c r="H26" s="19">
        <v>1.9775297153329472</v>
      </c>
      <c r="I26" s="19">
        <v>0</v>
      </c>
      <c r="K26" s="31">
        <v>2005</v>
      </c>
    </row>
    <row r="27" spans="1:13" x14ac:dyDescent="0.2">
      <c r="A27" s="35">
        <v>901</v>
      </c>
      <c r="B27" s="6">
        <v>2635.6741663011671</v>
      </c>
      <c r="C27" s="6">
        <v>262.23077442214435</v>
      </c>
      <c r="D27" s="6">
        <v>123.73649593011049</v>
      </c>
      <c r="E27" s="6">
        <v>52.762404563101157</v>
      </c>
      <c r="F27" s="6">
        <v>50.142997757316635</v>
      </c>
      <c r="G27" s="6">
        <v>7.1277777777777782</v>
      </c>
      <c r="H27" s="6">
        <v>0</v>
      </c>
      <c r="I27" s="6">
        <v>0</v>
      </c>
      <c r="K27" s="33">
        <v>2006</v>
      </c>
    </row>
    <row r="28" spans="1:13" x14ac:dyDescent="0.2">
      <c r="A28" s="35">
        <v>874</v>
      </c>
      <c r="B28" s="6">
        <v>22830.833894802017</v>
      </c>
      <c r="C28" s="6">
        <v>2115.9605062015166</v>
      </c>
      <c r="D28" s="6">
        <v>192.40747919263285</v>
      </c>
      <c r="E28" s="6">
        <v>71.279631162521326</v>
      </c>
      <c r="F28" s="6">
        <v>20.26986172892309</v>
      </c>
      <c r="G28" s="6">
        <v>36.07438598633577</v>
      </c>
      <c r="H28" s="6">
        <v>0.5</v>
      </c>
      <c r="I28" s="6">
        <v>0</v>
      </c>
      <c r="K28" s="31">
        <v>2007</v>
      </c>
    </row>
    <row r="29" spans="1:13" x14ac:dyDescent="0.2">
      <c r="A29" s="35">
        <v>873</v>
      </c>
      <c r="B29" s="6">
        <v>14056.489</v>
      </c>
      <c r="C29" s="6">
        <v>4933.5409736111114</v>
      </c>
      <c r="D29" s="6">
        <v>221.66363749999999</v>
      </c>
      <c r="E29" s="6">
        <v>20.495916666666666</v>
      </c>
      <c r="F29" s="6">
        <v>15.156222222222222</v>
      </c>
      <c r="G29" s="6">
        <v>5.99925</v>
      </c>
      <c r="H29" s="6">
        <v>6.4939999999999998</v>
      </c>
      <c r="I29" s="6">
        <v>3</v>
      </c>
      <c r="K29" s="33">
        <v>2008</v>
      </c>
    </row>
    <row r="30" spans="1:13" x14ac:dyDescent="0.2">
      <c r="A30" s="35">
        <v>747</v>
      </c>
      <c r="B30" s="6">
        <v>56856.493633333324</v>
      </c>
      <c r="C30" s="6">
        <v>1476.2499692307692</v>
      </c>
      <c r="D30" s="6">
        <v>205.35039743589746</v>
      </c>
      <c r="E30" s="6">
        <v>2</v>
      </c>
      <c r="F30" s="6">
        <v>1</v>
      </c>
      <c r="G30" s="6">
        <v>2</v>
      </c>
      <c r="H30" s="6">
        <v>2</v>
      </c>
      <c r="I30" s="6">
        <v>1</v>
      </c>
      <c r="K30" s="31">
        <v>2009</v>
      </c>
    </row>
    <row r="31" spans="1:13" x14ac:dyDescent="0.2">
      <c r="A31" s="35">
        <v>1021</v>
      </c>
      <c r="B31" s="6">
        <v>1307.7568166666665</v>
      </c>
      <c r="C31" s="6">
        <v>27870.316122571006</v>
      </c>
      <c r="D31" s="6">
        <v>1906.4509301109508</v>
      </c>
      <c r="E31" s="6">
        <v>362.20703974228377</v>
      </c>
      <c r="F31" s="6">
        <v>7.504545454545454</v>
      </c>
      <c r="G31" s="6">
        <v>5</v>
      </c>
      <c r="H31" s="6">
        <v>8.504545454545454</v>
      </c>
      <c r="I31" s="6">
        <v>1</v>
      </c>
      <c r="K31" s="33">
        <v>2010</v>
      </c>
    </row>
    <row r="32" spans="1:13" x14ac:dyDescent="0.2">
      <c r="A32" s="35">
        <v>1052</v>
      </c>
      <c r="B32" s="6">
        <v>728.91252380952392</v>
      </c>
      <c r="C32" s="6">
        <v>795.68778015873011</v>
      </c>
      <c r="D32" s="6">
        <v>8169.1352706654443</v>
      </c>
      <c r="E32" s="6">
        <v>315.65867536630037</v>
      </c>
      <c r="F32" s="6">
        <v>57.191749999999999</v>
      </c>
      <c r="G32" s="6">
        <v>2</v>
      </c>
      <c r="H32" s="6">
        <v>1</v>
      </c>
      <c r="I32" s="6">
        <v>2</v>
      </c>
      <c r="K32" s="31">
        <v>2011</v>
      </c>
    </row>
    <row r="33" spans="1:14" x14ac:dyDescent="0.2">
      <c r="A33" s="35">
        <v>1021</v>
      </c>
      <c r="B33" s="6">
        <v>349.16200000000003</v>
      </c>
      <c r="C33" s="6">
        <v>223.05459825174822</v>
      </c>
      <c r="D33" s="6">
        <v>30.787453388278387</v>
      </c>
      <c r="E33" s="6">
        <v>657.52005013320013</v>
      </c>
      <c r="F33" s="6">
        <v>28.119368756243752</v>
      </c>
      <c r="G33" s="6">
        <v>11.208672327672328</v>
      </c>
      <c r="H33" s="6">
        <v>1.1428571428571428</v>
      </c>
      <c r="I33" s="6">
        <v>2</v>
      </c>
      <c r="K33" s="33">
        <v>2012</v>
      </c>
    </row>
    <row r="34" spans="1:14" x14ac:dyDescent="0.2">
      <c r="A34" s="35">
        <v>1051</v>
      </c>
      <c r="B34" s="6">
        <v>18164.338000000003</v>
      </c>
      <c r="C34" s="6">
        <v>149.19999999999999</v>
      </c>
      <c r="D34" s="6">
        <v>34.650000000000006</v>
      </c>
      <c r="E34" s="6">
        <v>7.583333333333333</v>
      </c>
      <c r="F34" s="6">
        <v>147.36190476190478</v>
      </c>
      <c r="G34" s="6">
        <v>17.738095238095237</v>
      </c>
      <c r="H34" s="6">
        <v>8</v>
      </c>
      <c r="I34" s="6">
        <v>2.6666666666666665</v>
      </c>
      <c r="K34" s="31">
        <v>2013</v>
      </c>
    </row>
    <row r="35" spans="1:14" x14ac:dyDescent="0.2">
      <c r="A35" s="35">
        <v>1026</v>
      </c>
      <c r="B35" s="19">
        <v>740.6921000000001</v>
      </c>
      <c r="C35" s="19">
        <v>3936.331531647274</v>
      </c>
      <c r="D35" s="19">
        <v>55.24040217086835</v>
      </c>
      <c r="E35" s="19">
        <v>58.399547134238311</v>
      </c>
      <c r="F35" s="19">
        <v>24.329059523809526</v>
      </c>
      <c r="G35" s="19">
        <v>174.08595952380952</v>
      </c>
      <c r="H35" s="19">
        <v>9.9123999999999999</v>
      </c>
      <c r="I35" s="19">
        <v>2</v>
      </c>
      <c r="K35" s="33">
        <v>2014</v>
      </c>
    </row>
    <row r="36" spans="1:14" x14ac:dyDescent="0.2">
      <c r="A36" s="35">
        <v>840</v>
      </c>
      <c r="B36" s="19">
        <v>2565.4049999999997</v>
      </c>
      <c r="C36" s="19">
        <v>546.18675769230765</v>
      </c>
      <c r="D36" s="19">
        <v>323.57900897435894</v>
      </c>
      <c r="E36" s="19">
        <v>7.3926999999999996</v>
      </c>
      <c r="F36" s="19">
        <v>5.8864999999999998</v>
      </c>
      <c r="G36" s="19">
        <v>9.0890000000000004</v>
      </c>
      <c r="H36" s="19">
        <v>37.371633333333335</v>
      </c>
      <c r="I36" s="19">
        <v>6</v>
      </c>
      <c r="K36" s="31">
        <v>2015</v>
      </c>
    </row>
    <row r="37" spans="1:14" x14ac:dyDescent="0.2">
      <c r="A37" s="35">
        <v>1074</v>
      </c>
      <c r="B37" s="19">
        <v>164.18666666666667</v>
      </c>
      <c r="C37" s="19">
        <v>1891.0273659271695</v>
      </c>
      <c r="D37" s="19">
        <v>754.63812330728001</v>
      </c>
      <c r="E37" s="19">
        <v>368.09207497911444</v>
      </c>
      <c r="F37" s="19">
        <v>9.3136161616161619</v>
      </c>
      <c r="G37" s="19">
        <v>4.313301587301587</v>
      </c>
      <c r="H37" s="19">
        <v>3.4805079365079363</v>
      </c>
      <c r="I37" s="19">
        <v>37.161343434343436</v>
      </c>
      <c r="K37" s="33">
        <v>2016</v>
      </c>
    </row>
    <row r="38" spans="1:14" x14ac:dyDescent="0.2">
      <c r="B38" s="33"/>
      <c r="C38" s="33"/>
      <c r="D38" s="33"/>
      <c r="E38" s="33"/>
      <c r="F38" s="33"/>
      <c r="G38" s="33"/>
      <c r="H38" s="33"/>
      <c r="I38" s="33"/>
      <c r="K38" s="33"/>
    </row>
    <row r="39" spans="1:14" x14ac:dyDescent="0.2">
      <c r="A39" s="35" t="s">
        <v>9</v>
      </c>
      <c r="B39" s="31"/>
      <c r="C39" s="31"/>
      <c r="D39" s="31"/>
      <c r="E39" s="31"/>
      <c r="F39" s="31"/>
      <c r="G39" s="31"/>
      <c r="H39" s="31"/>
      <c r="I39" s="31"/>
      <c r="K39" s="31"/>
    </row>
    <row r="40" spans="1:14" x14ac:dyDescent="0.2">
      <c r="A40" s="35">
        <v>2003</v>
      </c>
      <c r="B40" s="35">
        <f>$B$2</f>
        <v>2016</v>
      </c>
      <c r="C40" s="31"/>
      <c r="D40" s="31"/>
      <c r="E40" s="31"/>
      <c r="F40" s="31"/>
      <c r="G40" s="31"/>
      <c r="H40" s="31"/>
      <c r="I40" s="31"/>
      <c r="K40" s="31"/>
    </row>
    <row r="41" spans="1:14" x14ac:dyDescent="0.2">
      <c r="A41" s="35">
        <v>1</v>
      </c>
      <c r="B41" s="31">
        <v>1</v>
      </c>
      <c r="C41" s="31">
        <v>0.79</v>
      </c>
      <c r="D41" s="31">
        <v>0.92</v>
      </c>
      <c r="E41" s="31"/>
      <c r="F41" s="31"/>
      <c r="G41" s="31"/>
      <c r="H41" s="31"/>
      <c r="I41" s="31"/>
      <c r="K41" s="31"/>
    </row>
    <row r="42" spans="1:14" x14ac:dyDescent="0.2">
      <c r="A42" s="35">
        <v>0</v>
      </c>
      <c r="B42" s="31">
        <v>7</v>
      </c>
      <c r="C42" s="31"/>
      <c r="D42" s="31"/>
      <c r="E42" s="31"/>
      <c r="F42" s="31"/>
      <c r="G42" s="31"/>
      <c r="H42" s="31"/>
      <c r="I42" s="31"/>
      <c r="K42" s="31"/>
    </row>
    <row r="43" spans="1:14" x14ac:dyDescent="0.2">
      <c r="A43" s="35">
        <f>SUM(A5+A24)</f>
        <v>1612</v>
      </c>
      <c r="B43" s="19">
        <v>7708</v>
      </c>
      <c r="C43" s="19">
        <v>23095</v>
      </c>
      <c r="D43" s="19">
        <v>1212</v>
      </c>
      <c r="E43" s="19">
        <v>88</v>
      </c>
      <c r="F43" s="19">
        <v>27</v>
      </c>
      <c r="G43" s="19">
        <v>1</v>
      </c>
      <c r="H43" s="19">
        <v>1</v>
      </c>
      <c r="I43" s="19">
        <v>0</v>
      </c>
      <c r="K43" s="31">
        <v>2003</v>
      </c>
      <c r="M43" s="25"/>
      <c r="N43" s="25"/>
    </row>
    <row r="44" spans="1:14" x14ac:dyDescent="0.2">
      <c r="A44" s="35">
        <v>1740</v>
      </c>
      <c r="B44" s="19">
        <v>19161.735439425513</v>
      </c>
      <c r="C44" s="19">
        <v>4533.2041017863457</v>
      </c>
      <c r="D44" s="19">
        <v>3109.1991321337755</v>
      </c>
      <c r="E44" s="19">
        <v>182.5757328904138</v>
      </c>
      <c r="F44" s="19">
        <v>14.828658035914941</v>
      </c>
      <c r="G44" s="19">
        <v>9.5042664018985299</v>
      </c>
      <c r="H44" s="19">
        <v>1</v>
      </c>
      <c r="I44" s="19">
        <v>0</v>
      </c>
      <c r="K44" s="31">
        <v>2004</v>
      </c>
    </row>
    <row r="45" spans="1:14" x14ac:dyDescent="0.2">
      <c r="A45" s="35">
        <f>A26+A7</f>
        <v>1726</v>
      </c>
      <c r="B45" s="19">
        <v>16118.559385887071</v>
      </c>
      <c r="C45" s="19">
        <v>5196.1976267629443</v>
      </c>
      <c r="D45" s="19">
        <v>433.35478840015247</v>
      </c>
      <c r="E45" s="19">
        <v>412.88144715674338</v>
      </c>
      <c r="F45" s="19">
        <v>56.287528577461302</v>
      </c>
      <c r="G45" s="19">
        <v>6.486158994071288</v>
      </c>
      <c r="H45" s="19">
        <v>1.9775297153329472</v>
      </c>
      <c r="I45" s="19">
        <v>0</v>
      </c>
      <c r="K45" s="31">
        <v>2005</v>
      </c>
    </row>
    <row r="46" spans="1:14" x14ac:dyDescent="0.2">
      <c r="A46" s="35">
        <f>A8+A27</f>
        <v>1947</v>
      </c>
      <c r="B46" s="6">
        <v>7775.9909304484745</v>
      </c>
      <c r="C46" s="6">
        <v>3433.030977779566</v>
      </c>
      <c r="D46" s="6">
        <v>416.24696230438184</v>
      </c>
      <c r="E46" s="6">
        <v>87.479321887783129</v>
      </c>
      <c r="F46" s="6">
        <v>74.508480110225406</v>
      </c>
      <c r="G46" s="6">
        <v>10.411111111111111</v>
      </c>
      <c r="H46" s="6">
        <v>1</v>
      </c>
      <c r="I46" s="6">
        <v>0</v>
      </c>
      <c r="K46" s="31">
        <v>2006</v>
      </c>
    </row>
    <row r="47" spans="1:14" x14ac:dyDescent="0.2">
      <c r="A47" s="35">
        <f>A9+A28</f>
        <v>2042</v>
      </c>
      <c r="B47" s="6">
        <v>38413.712402601552</v>
      </c>
      <c r="C47" s="6">
        <v>3526.880920560463</v>
      </c>
      <c r="D47" s="6">
        <v>611.45460389346238</v>
      </c>
      <c r="E47" s="6">
        <v>170.54134815286537</v>
      </c>
      <c r="F47" s="6">
        <v>26.378252932427014</v>
      </c>
      <c r="G47" s="6">
        <v>38.101983351569565</v>
      </c>
      <c r="H47" s="6">
        <v>0.66666666666666663</v>
      </c>
      <c r="I47" s="6">
        <v>0</v>
      </c>
      <c r="K47" s="31">
        <v>2007</v>
      </c>
    </row>
    <row r="48" spans="1:14" x14ac:dyDescent="0.2">
      <c r="A48" s="35">
        <f>A10+A29</f>
        <v>2012</v>
      </c>
      <c r="B48" s="6">
        <v>26720.59913186813</v>
      </c>
      <c r="C48" s="6">
        <v>9403.0067487166652</v>
      </c>
      <c r="D48" s="6">
        <v>376.18023833794865</v>
      </c>
      <c r="E48" s="6">
        <v>61.753849213286713</v>
      </c>
      <c r="F48" s="6">
        <v>25.07465091158841</v>
      </c>
      <c r="G48" s="6">
        <v>5.2519999999999998</v>
      </c>
      <c r="H48" s="6">
        <v>11.11304761904762</v>
      </c>
      <c r="I48" s="6">
        <v>2.8273333333333333</v>
      </c>
      <c r="K48" s="31">
        <v>2008</v>
      </c>
    </row>
    <row r="49" spans="1:11" x14ac:dyDescent="0.2">
      <c r="A49" s="35">
        <v>1765</v>
      </c>
      <c r="B49" s="6">
        <v>145132.51719823683</v>
      </c>
      <c r="C49" s="6">
        <v>3014.3772119784703</v>
      </c>
      <c r="D49" s="6">
        <v>931.08054597428043</v>
      </c>
      <c r="E49" s="6">
        <v>46.515543810394973</v>
      </c>
      <c r="F49" s="6">
        <v>8.4251666666666658</v>
      </c>
      <c r="G49" s="6">
        <v>2.75</v>
      </c>
      <c r="H49" s="6">
        <v>1.8333333333333335</v>
      </c>
      <c r="I49" s="6">
        <v>1</v>
      </c>
      <c r="K49" s="31">
        <v>2009</v>
      </c>
    </row>
    <row r="50" spans="1:11" x14ac:dyDescent="0.2">
      <c r="A50" s="35">
        <f>A12+A31</f>
        <v>2402</v>
      </c>
      <c r="B50" s="6">
        <v>5921.6984774452303</v>
      </c>
      <c r="C50" s="6">
        <v>77571.105264375496</v>
      </c>
      <c r="D50" s="6">
        <v>3287.8524483299161</v>
      </c>
      <c r="E50" s="6">
        <v>632.35166377359974</v>
      </c>
      <c r="F50" s="6">
        <v>24.862229409071318</v>
      </c>
      <c r="G50" s="6">
        <v>8</v>
      </c>
      <c r="H50" s="6">
        <v>8.3979166666666671</v>
      </c>
      <c r="I50" s="6">
        <v>2</v>
      </c>
      <c r="K50" s="31">
        <v>2010</v>
      </c>
    </row>
    <row r="51" spans="1:11" x14ac:dyDescent="0.2">
      <c r="A51" s="35">
        <v>2444</v>
      </c>
      <c r="B51" s="6">
        <v>1488.690108932462</v>
      </c>
      <c r="C51" s="6">
        <v>4646.7695632965324</v>
      </c>
      <c r="D51" s="6">
        <v>21433.662919600865</v>
      </c>
      <c r="E51" s="6">
        <v>590.410298097446</v>
      </c>
      <c r="F51" s="6">
        <v>168.20659245482545</v>
      </c>
      <c r="G51" s="6">
        <v>21.270517617866005</v>
      </c>
      <c r="H51" s="6">
        <v>4</v>
      </c>
      <c r="I51" s="6">
        <v>3</v>
      </c>
      <c r="K51" s="31">
        <v>2011</v>
      </c>
    </row>
    <row r="52" spans="1:11" x14ac:dyDescent="0.2">
      <c r="A52" s="35">
        <v>2491</v>
      </c>
      <c r="B52" s="6">
        <v>1453.6143766233763</v>
      </c>
      <c r="C52" s="6">
        <v>699.95703575886751</v>
      </c>
      <c r="D52" s="6">
        <v>906.61399306940132</v>
      </c>
      <c r="E52" s="6">
        <v>4841.7577116981947</v>
      </c>
      <c r="F52" s="6">
        <v>122.06670767487461</v>
      </c>
      <c r="G52" s="6">
        <v>54.265175175285563</v>
      </c>
      <c r="H52" s="6">
        <v>5.0380000000000003</v>
      </c>
      <c r="I52" s="6">
        <v>3</v>
      </c>
      <c r="K52" s="31">
        <v>2012</v>
      </c>
    </row>
    <row r="53" spans="1:11" x14ac:dyDescent="0.2">
      <c r="A53" s="35">
        <f t="shared" ref="A53:I53" si="0">A15+A34</f>
        <v>2490</v>
      </c>
      <c r="B53" s="6">
        <f t="shared" si="0"/>
        <v>40826.046111721618</v>
      </c>
      <c r="C53" s="6">
        <f t="shared" si="0"/>
        <v>752.55865738472062</v>
      </c>
      <c r="D53" s="6">
        <f t="shared" si="0"/>
        <v>259.68345171618887</v>
      </c>
      <c r="E53" s="6">
        <f t="shared" si="0"/>
        <v>425.97121016153039</v>
      </c>
      <c r="F53" s="6">
        <f t="shared" si="0"/>
        <v>1012.1379972713696</v>
      </c>
      <c r="G53" s="6">
        <f t="shared" si="0"/>
        <v>58.917371744578844</v>
      </c>
      <c r="H53" s="6">
        <f t="shared" si="0"/>
        <v>15.277533333333334</v>
      </c>
      <c r="I53" s="6">
        <f t="shared" si="0"/>
        <v>3.6666666666666665</v>
      </c>
      <c r="J53" s="31"/>
      <c r="K53" s="31">
        <v>2013</v>
      </c>
    </row>
    <row r="54" spans="1:11" x14ac:dyDescent="0.2">
      <c r="A54" s="35">
        <f t="shared" ref="A54:I54" si="1">A16+A35</f>
        <v>2513</v>
      </c>
      <c r="B54" s="6">
        <f t="shared" si="1"/>
        <v>3911.6192410256408</v>
      </c>
      <c r="C54" s="6">
        <f t="shared" si="1"/>
        <v>23873.33509322047</v>
      </c>
      <c r="D54" s="6">
        <f t="shared" si="1"/>
        <v>262.43025800201917</v>
      </c>
      <c r="E54" s="6">
        <f t="shared" si="1"/>
        <v>126.42671357899664</v>
      </c>
      <c r="F54" s="6">
        <f t="shared" si="1"/>
        <v>143.41924720904311</v>
      </c>
      <c r="G54" s="6">
        <f t="shared" si="1"/>
        <v>424.90749133947838</v>
      </c>
      <c r="H54" s="6">
        <f t="shared" si="1"/>
        <v>22.573485036119713</v>
      </c>
      <c r="I54" s="6">
        <f t="shared" si="1"/>
        <v>5.2344705882352942</v>
      </c>
      <c r="J54" s="31"/>
      <c r="K54" s="31">
        <v>2014</v>
      </c>
    </row>
    <row r="55" spans="1:11" x14ac:dyDescent="0.2">
      <c r="A55" s="35">
        <f t="shared" ref="A55:I56" si="2">A17+A36</f>
        <v>2076</v>
      </c>
      <c r="B55" s="6">
        <f>B17+B36</f>
        <v>45119.888470238089</v>
      </c>
      <c r="C55" s="6">
        <f t="shared" si="2"/>
        <v>2146.7361132841161</v>
      </c>
      <c r="D55" s="6">
        <f t="shared" si="2"/>
        <v>2620.02685389609</v>
      </c>
      <c r="E55" s="6">
        <f t="shared" si="2"/>
        <v>27.7901071969697</v>
      </c>
      <c r="F55" s="6">
        <f t="shared" si="2"/>
        <v>22.679898013750957</v>
      </c>
      <c r="G55" s="6">
        <f t="shared" si="2"/>
        <v>62.963457192725571</v>
      </c>
      <c r="H55" s="6">
        <f t="shared" si="2"/>
        <v>124.84770017825311</v>
      </c>
      <c r="I55" s="6">
        <f t="shared" si="2"/>
        <v>8</v>
      </c>
      <c r="K55" s="31">
        <v>2015</v>
      </c>
    </row>
    <row r="56" spans="1:11" x14ac:dyDescent="0.2">
      <c r="A56" s="35">
        <v>2512</v>
      </c>
      <c r="B56" s="6">
        <f>B18+B37</f>
        <v>3147.7955476190468</v>
      </c>
      <c r="C56" s="6">
        <f t="shared" si="2"/>
        <v>18502.857727459897</v>
      </c>
      <c r="D56" s="6">
        <f t="shared" si="2"/>
        <v>1455.2768250414163</v>
      </c>
      <c r="E56" s="6">
        <f t="shared" si="2"/>
        <v>730.60013075987069</v>
      </c>
      <c r="F56" s="6">
        <f t="shared" si="2"/>
        <v>9.3136161616161619</v>
      </c>
      <c r="G56" s="6">
        <f t="shared" si="2"/>
        <v>4.313301587301587</v>
      </c>
      <c r="H56" s="6">
        <f t="shared" si="2"/>
        <v>4.080507936507936</v>
      </c>
      <c r="I56" s="6">
        <f t="shared" si="2"/>
        <v>37.161343434343436</v>
      </c>
      <c r="K56" s="31">
        <v>2016</v>
      </c>
    </row>
    <row r="57" spans="1:11" x14ac:dyDescent="0.2">
      <c r="B57" s="6"/>
      <c r="C57" s="6"/>
      <c r="D57" s="6"/>
      <c r="E57" s="6"/>
      <c r="F57" s="6"/>
      <c r="G57" s="6"/>
      <c r="H57" s="6"/>
      <c r="I57" s="6"/>
      <c r="J57" s="31"/>
      <c r="K57" s="31"/>
    </row>
    <row r="58" spans="1:11" x14ac:dyDescent="0.2">
      <c r="A58" s="35" t="s">
        <v>10</v>
      </c>
      <c r="B58" s="31"/>
      <c r="C58" s="31"/>
      <c r="D58" s="31"/>
      <c r="E58" s="31"/>
      <c r="F58" s="31"/>
      <c r="G58" s="31"/>
      <c r="H58" s="31"/>
      <c r="I58" s="31"/>
      <c r="J58" s="31"/>
    </row>
    <row r="59" spans="1:11" x14ac:dyDescent="0.2">
      <c r="A59" s="35">
        <v>2003</v>
      </c>
      <c r="B59" s="35">
        <f>$B$2</f>
        <v>2016</v>
      </c>
      <c r="C59" s="31"/>
      <c r="D59" s="31"/>
      <c r="E59" s="31"/>
      <c r="F59" s="31"/>
      <c r="G59" s="31"/>
      <c r="H59" s="31"/>
      <c r="I59" s="31"/>
      <c r="J59" s="31"/>
    </row>
    <row r="60" spans="1:11" x14ac:dyDescent="0.2">
      <c r="A60" s="35">
        <v>1</v>
      </c>
      <c r="B60" s="31">
        <v>1</v>
      </c>
      <c r="C60" s="31">
        <v>0.79</v>
      </c>
      <c r="D60" s="31">
        <v>0.92</v>
      </c>
      <c r="E60" s="31"/>
      <c r="F60" s="31"/>
      <c r="G60" s="31"/>
      <c r="H60" s="31"/>
      <c r="I60" s="31"/>
      <c r="J60" s="31"/>
    </row>
    <row r="61" spans="1:11" x14ac:dyDescent="0.2">
      <c r="A61" s="35">
        <v>0</v>
      </c>
      <c r="B61" s="31">
        <v>8</v>
      </c>
      <c r="C61" s="31"/>
      <c r="D61" s="31"/>
      <c r="E61" s="31"/>
      <c r="F61" s="31"/>
      <c r="G61" s="31"/>
      <c r="H61" s="31"/>
      <c r="I61" s="31"/>
      <c r="J61" s="31"/>
    </row>
    <row r="62" spans="1:11" x14ac:dyDescent="0.2">
      <c r="A62" s="35">
        <v>757</v>
      </c>
      <c r="B62" s="19">
        <v>11834</v>
      </c>
      <c r="C62" s="19">
        <v>34773</v>
      </c>
      <c r="D62" s="19">
        <v>2793</v>
      </c>
      <c r="E62" s="19">
        <v>874</v>
      </c>
      <c r="F62" s="19">
        <v>313</v>
      </c>
      <c r="G62" s="19">
        <v>6</v>
      </c>
      <c r="H62" s="19">
        <v>1</v>
      </c>
      <c r="I62" s="19">
        <v>2</v>
      </c>
      <c r="J62" s="19">
        <v>7</v>
      </c>
      <c r="K62" s="35">
        <v>2003</v>
      </c>
    </row>
    <row r="63" spans="1:11" x14ac:dyDescent="0.2">
      <c r="A63" s="35">
        <v>728</v>
      </c>
      <c r="B63" s="19">
        <v>31310.52814285714</v>
      </c>
      <c r="C63" s="19">
        <v>2959.8065324675326</v>
      </c>
      <c r="D63" s="19">
        <v>6687.8693961038962</v>
      </c>
      <c r="E63" s="19">
        <v>925.08671428571438</v>
      </c>
      <c r="F63" s="19">
        <v>372.37769047619059</v>
      </c>
      <c r="G63" s="19">
        <v>195.61426190476186</v>
      </c>
      <c r="H63" s="19">
        <v>45.999166666666667</v>
      </c>
      <c r="I63" s="19">
        <v>1.6914285714285715</v>
      </c>
      <c r="J63" s="19">
        <v>1.1566666666666667</v>
      </c>
      <c r="K63" s="35">
        <v>2004</v>
      </c>
    </row>
    <row r="64" spans="1:11" x14ac:dyDescent="0.2">
      <c r="A64" s="35">
        <v>724</v>
      </c>
      <c r="B64" s="19">
        <v>3736.6252452350118</v>
      </c>
      <c r="C64" s="19">
        <v>7081.9685233336422</v>
      </c>
      <c r="D64" s="19">
        <v>963.6017499434804</v>
      </c>
      <c r="E64" s="19">
        <v>2299.1983225238523</v>
      </c>
      <c r="F64" s="19">
        <v>187.80405779927705</v>
      </c>
      <c r="G64" s="19">
        <v>36.705442000546064</v>
      </c>
      <c r="H64" s="19">
        <v>5.3785061887192676</v>
      </c>
      <c r="I64" s="19">
        <v>0</v>
      </c>
      <c r="J64" s="19">
        <v>0</v>
      </c>
      <c r="K64" s="35">
        <v>2005</v>
      </c>
    </row>
    <row r="65" spans="1:11" x14ac:dyDescent="0.2">
      <c r="A65" s="35">
        <v>700</v>
      </c>
      <c r="B65" s="6">
        <v>8822.6782587164726</v>
      </c>
      <c r="C65" s="6">
        <v>2303.2306880275464</v>
      </c>
      <c r="D65" s="6">
        <v>2471.1191254781816</v>
      </c>
      <c r="E65" s="6">
        <v>613.52785407154693</v>
      </c>
      <c r="F65" s="6">
        <v>420.9198026033547</v>
      </c>
      <c r="G65" s="6">
        <v>39.15345578440089</v>
      </c>
      <c r="H65" s="6">
        <v>15.92555449373751</v>
      </c>
      <c r="I65" s="6">
        <v>6.9805242459955688</v>
      </c>
      <c r="J65" s="6">
        <v>0</v>
      </c>
      <c r="K65" s="35">
        <v>2006</v>
      </c>
    </row>
    <row r="66" spans="1:11" x14ac:dyDescent="0.2">
      <c r="A66" s="35">
        <v>734</v>
      </c>
      <c r="B66" s="6">
        <v>56350.051268427393</v>
      </c>
      <c r="C66" s="6">
        <v>2383.2535145656989</v>
      </c>
      <c r="D66" s="6">
        <v>769.95482899133287</v>
      </c>
      <c r="E66" s="6">
        <v>746.71214861015289</v>
      </c>
      <c r="F66" s="6">
        <v>433.94883162870451</v>
      </c>
      <c r="G66" s="6">
        <v>391.52368911575718</v>
      </c>
      <c r="H66" s="6">
        <v>25.704171165151305</v>
      </c>
      <c r="I66" s="6">
        <v>9.3209368101856906</v>
      </c>
      <c r="J66" s="6">
        <v>0</v>
      </c>
      <c r="K66" s="35">
        <v>2007</v>
      </c>
    </row>
    <row r="67" spans="1:11" x14ac:dyDescent="0.2">
      <c r="A67" s="35">
        <v>653</v>
      </c>
      <c r="B67" s="6">
        <v>10947.561222222223</v>
      </c>
      <c r="C67" s="6">
        <v>11621.893342579644</v>
      </c>
      <c r="D67" s="6">
        <v>398.01425456210455</v>
      </c>
      <c r="E67" s="6">
        <v>147.90081428571429</v>
      </c>
      <c r="F67" s="6">
        <v>172.43560231435228</v>
      </c>
      <c r="G67" s="6">
        <v>98.18132703962705</v>
      </c>
      <c r="H67" s="6">
        <v>272.59845604395605</v>
      </c>
      <c r="I67" s="6">
        <v>53.836980952380955</v>
      </c>
      <c r="J67" s="6">
        <v>4</v>
      </c>
      <c r="K67" s="35">
        <v>2008</v>
      </c>
    </row>
    <row r="68" spans="1:11" x14ac:dyDescent="0.2">
      <c r="A68" s="35">
        <v>770</v>
      </c>
      <c r="B68" s="6">
        <v>46144.515413852801</v>
      </c>
      <c r="C68" s="6">
        <v>6349.2949164343008</v>
      </c>
      <c r="D68" s="6">
        <v>8264.2685063429235</v>
      </c>
      <c r="E68" s="6">
        <v>258.04068974358978</v>
      </c>
      <c r="F68" s="6">
        <v>271.97411355311357</v>
      </c>
      <c r="G68" s="6">
        <v>121.72898241758242</v>
      </c>
      <c r="H68" s="6">
        <v>164.63355714285714</v>
      </c>
      <c r="I68" s="6">
        <v>109.57757051282051</v>
      </c>
      <c r="J68" s="6">
        <v>3.9812500000000002</v>
      </c>
      <c r="K68" s="35">
        <v>2009</v>
      </c>
    </row>
    <row r="69" spans="1:11" x14ac:dyDescent="0.2">
      <c r="A69" s="35">
        <v>861</v>
      </c>
      <c r="B69" s="6">
        <v>10253.180695500154</v>
      </c>
      <c r="C69" s="6">
        <v>19310.726058073116</v>
      </c>
      <c r="D69" s="6">
        <v>2194.5826525541797</v>
      </c>
      <c r="E69" s="6">
        <v>1753.9313265024191</v>
      </c>
      <c r="F69" s="6">
        <v>36.335950216450222</v>
      </c>
      <c r="G69" s="6">
        <v>144.04823593073593</v>
      </c>
      <c r="H69" s="6">
        <v>122.6592056277056</v>
      </c>
      <c r="I69" s="6">
        <v>50.248413095238099</v>
      </c>
      <c r="J69" s="6">
        <v>55.410462500000001</v>
      </c>
      <c r="K69" s="35">
        <v>2010</v>
      </c>
    </row>
    <row r="70" spans="1:11" x14ac:dyDescent="0.2">
      <c r="A70" s="35">
        <v>630</v>
      </c>
      <c r="B70" s="6">
        <v>11005.942754144384</v>
      </c>
      <c r="C70" s="6">
        <v>2667.1179853526955</v>
      </c>
      <c r="D70" s="6">
        <v>5357.5990676819274</v>
      </c>
      <c r="E70" s="6">
        <v>669.69305109544916</v>
      </c>
      <c r="F70" s="6">
        <v>179.26179627099765</v>
      </c>
      <c r="G70" s="6">
        <v>10.260139393939394</v>
      </c>
      <c r="H70" s="6">
        <v>12.895200000000001</v>
      </c>
      <c r="I70" s="6">
        <v>8.9487333333333332</v>
      </c>
      <c r="J70" s="6">
        <v>9.273272727272726</v>
      </c>
      <c r="K70" s="35">
        <v>2011</v>
      </c>
    </row>
    <row r="71" spans="1:11" x14ac:dyDescent="0.2">
      <c r="A71" s="35">
        <v>794</v>
      </c>
      <c r="B71" s="6">
        <v>1470.9133333333334</v>
      </c>
      <c r="C71" s="6">
        <v>2621.303153132832</v>
      </c>
      <c r="D71" s="6">
        <v>1075.0410015783928</v>
      </c>
      <c r="E71" s="6">
        <v>3239.8703537136844</v>
      </c>
      <c r="F71" s="6">
        <v>310.11943913308909</v>
      </c>
      <c r="G71" s="6">
        <v>194.109249023199</v>
      </c>
      <c r="H71" s="6">
        <v>17.010735042735043</v>
      </c>
      <c r="I71" s="6">
        <v>9.3738461538461539</v>
      </c>
      <c r="J71" s="6">
        <v>9.6688888888888904</v>
      </c>
      <c r="K71" s="35">
        <v>2012</v>
      </c>
    </row>
    <row r="72" spans="1:11" x14ac:dyDescent="0.2">
      <c r="A72" s="35">
        <v>788</v>
      </c>
      <c r="B72" s="6">
        <v>55936.263249999996</v>
      </c>
      <c r="C72" s="6">
        <v>286.18388067765568</v>
      </c>
      <c r="D72" s="6">
        <v>928.69648773971119</v>
      </c>
      <c r="E72" s="6">
        <v>336.72103467806704</v>
      </c>
      <c r="F72" s="6">
        <v>1174.0909218046661</v>
      </c>
      <c r="G72" s="6">
        <v>88.285691483516459</v>
      </c>
      <c r="H72" s="6">
        <v>66.187074525474515</v>
      </c>
      <c r="I72" s="6">
        <v>5.1456590909090911</v>
      </c>
      <c r="J72" s="6">
        <v>5.266</v>
      </c>
      <c r="K72" s="35">
        <v>2013</v>
      </c>
    </row>
    <row r="73" spans="1:11" x14ac:dyDescent="0.2">
      <c r="A73" s="35">
        <v>674</v>
      </c>
      <c r="B73" s="19">
        <v>12397.788399999999</v>
      </c>
      <c r="C73" s="19">
        <v>2729.8760376290379</v>
      </c>
      <c r="D73" s="19">
        <v>58.419564801864801</v>
      </c>
      <c r="E73" s="19">
        <v>195.50287740592742</v>
      </c>
      <c r="F73" s="19">
        <v>205.78227459207457</v>
      </c>
      <c r="G73" s="19">
        <v>318.59422527472532</v>
      </c>
      <c r="H73" s="19">
        <v>68.578334582084594</v>
      </c>
      <c r="I73" s="19">
        <v>28.688285714285712</v>
      </c>
      <c r="J73" s="19">
        <f>SUM(J76:K76)</f>
        <v>0</v>
      </c>
      <c r="K73" s="35">
        <v>2014</v>
      </c>
    </row>
    <row r="74" spans="1:11" x14ac:dyDescent="0.2">
      <c r="A74" s="35">
        <v>467</v>
      </c>
      <c r="B74" s="19">
        <v>2066.2043250000002</v>
      </c>
      <c r="C74" s="19">
        <v>6199.1212583333345</v>
      </c>
      <c r="D74" s="19">
        <v>2198.1917777777785</v>
      </c>
      <c r="E74" s="19">
        <v>20.210653968253968</v>
      </c>
      <c r="F74" s="19">
        <v>139.769025</v>
      </c>
      <c r="G74" s="19">
        <v>253.46412976190476</v>
      </c>
      <c r="H74" s="19">
        <v>151.87421587301588</v>
      </c>
      <c r="I74" s="19">
        <v>32.858614285714282</v>
      </c>
      <c r="J74" s="19">
        <v>0</v>
      </c>
      <c r="K74" s="35">
        <v>2015</v>
      </c>
    </row>
    <row r="75" spans="1:11" x14ac:dyDescent="0.2">
      <c r="A75" s="35">
        <v>773</v>
      </c>
      <c r="B75" s="19">
        <v>295.41900000000004</v>
      </c>
      <c r="C75" s="19">
        <v>3113.1834934640528</v>
      </c>
      <c r="D75" s="19">
        <v>4421.768857908839</v>
      </c>
      <c r="E75" s="19">
        <v>898.10931377862357</v>
      </c>
      <c r="F75" s="19">
        <v>106.6275078088578</v>
      </c>
      <c r="G75" s="19">
        <v>33.915105128205127</v>
      </c>
      <c r="H75" s="19">
        <v>207.35398344988343</v>
      </c>
      <c r="I75" s="19">
        <v>25.496938461538459</v>
      </c>
      <c r="J75" s="19">
        <v>16.982799999999997</v>
      </c>
      <c r="K75" s="35">
        <v>2016</v>
      </c>
    </row>
    <row r="76" spans="1:11" x14ac:dyDescent="0.2">
      <c r="J76" s="25"/>
    </row>
    <row r="77" spans="1:11" x14ac:dyDescent="0.2">
      <c r="A77" s="35" t="s">
        <v>11</v>
      </c>
      <c r="B77" s="31"/>
      <c r="C77" s="31"/>
      <c r="D77" s="31"/>
    </row>
    <row r="78" spans="1:11" x14ac:dyDescent="0.2">
      <c r="A78" s="35">
        <v>2003</v>
      </c>
      <c r="B78" s="35">
        <f>$B$2</f>
        <v>2016</v>
      </c>
      <c r="C78" s="31"/>
      <c r="D78" s="31"/>
    </row>
    <row r="79" spans="1:11" x14ac:dyDescent="0.2">
      <c r="A79" s="35">
        <v>1</v>
      </c>
      <c r="B79" s="31">
        <v>1</v>
      </c>
      <c r="C79" s="31">
        <v>0.79</v>
      </c>
      <c r="D79" s="31">
        <v>0.92</v>
      </c>
    </row>
    <row r="80" spans="1:11" x14ac:dyDescent="0.2">
      <c r="A80" s="35">
        <v>0</v>
      </c>
      <c r="B80" s="31">
        <v>8</v>
      </c>
      <c r="C80" s="31"/>
      <c r="D80" s="31"/>
    </row>
    <row r="81" spans="1:11" x14ac:dyDescent="0.2">
      <c r="A81" s="35">
        <v>1</v>
      </c>
      <c r="B81" s="19">
        <f t="shared" ref="B81:J81" si="3">30*(B5/$A5+B24/$A24+B62/$A62)</f>
        <v>755.28571156386556</v>
      </c>
      <c r="C81" s="19">
        <f t="shared" si="3"/>
        <v>2255.752835712834</v>
      </c>
      <c r="D81" s="19">
        <f t="shared" si="3"/>
        <v>152.93451821461232</v>
      </c>
      <c r="E81" s="19">
        <f t="shared" si="3"/>
        <v>37.879512371710192</v>
      </c>
      <c r="F81" s="19">
        <f t="shared" si="3"/>
        <v>13.389804135758562</v>
      </c>
      <c r="G81" s="19">
        <f t="shared" si="3"/>
        <v>0.27624225180367851</v>
      </c>
      <c r="H81" s="19">
        <f t="shared" si="3"/>
        <v>3.9630118890356669E-2</v>
      </c>
      <c r="I81" s="19">
        <f t="shared" si="3"/>
        <v>7.9260237780713338E-2</v>
      </c>
      <c r="J81" s="19">
        <f t="shared" si="3"/>
        <v>0.27741083223249674</v>
      </c>
      <c r="K81" s="35">
        <v>2003</v>
      </c>
    </row>
    <row r="82" spans="1:11" x14ac:dyDescent="0.2">
      <c r="A82" s="35">
        <v>1</v>
      </c>
      <c r="B82" s="19">
        <f t="shared" ref="B82:J82" si="4">30*(B6/$A6+B25/$A25+B63/$A63)</f>
        <v>1951.8108889105574</v>
      </c>
      <c r="C82" s="19">
        <f t="shared" si="4"/>
        <v>262.9467301846301</v>
      </c>
      <c r="D82" s="19">
        <f t="shared" si="4"/>
        <v>385.37451846229783</v>
      </c>
      <c r="E82" s="19">
        <f t="shared" si="4"/>
        <v>43.039126428106876</v>
      </c>
      <c r="F82" s="19">
        <f t="shared" si="4"/>
        <v>15.849983218464757</v>
      </c>
      <c r="G82" s="19">
        <f t="shared" si="4"/>
        <v>8.3501429225536352</v>
      </c>
      <c r="H82" s="19">
        <f t="shared" si="4"/>
        <v>1.9372367216117212</v>
      </c>
      <c r="I82" s="19">
        <f t="shared" si="4"/>
        <v>6.9701726844583992E-2</v>
      </c>
      <c r="J82" s="19">
        <f t="shared" si="4"/>
        <v>4.7664835164835169E-2</v>
      </c>
      <c r="K82" s="35">
        <v>2004</v>
      </c>
    </row>
    <row r="83" spans="1:11" x14ac:dyDescent="0.2">
      <c r="A83" s="35">
        <v>1</v>
      </c>
      <c r="B83" s="19">
        <f t="shared" ref="B83:J83" si="5">30*(B7/$A7+B26/$A26+B64/$A64)</f>
        <v>772.93669319454978</v>
      </c>
      <c r="C83" s="19">
        <f t="shared" si="5"/>
        <v>428.90711127165287</v>
      </c>
      <c r="D83" s="19">
        <f t="shared" si="5"/>
        <v>54.21915046017368</v>
      </c>
      <c r="E83" s="19">
        <f t="shared" si="5"/>
        <v>109.45821597052618</v>
      </c>
      <c r="F83" s="19">
        <f t="shared" si="5"/>
        <v>9.7000539555456005</v>
      </c>
      <c r="G83" s="19">
        <f t="shared" si="5"/>
        <v>1.7660203053636521</v>
      </c>
      <c r="H83" s="19">
        <f t="shared" si="5"/>
        <v>0.29020554239732893</v>
      </c>
      <c r="I83" s="19">
        <f t="shared" si="5"/>
        <v>0</v>
      </c>
      <c r="J83" s="19">
        <f t="shared" si="5"/>
        <v>0</v>
      </c>
      <c r="K83" s="35">
        <v>2005</v>
      </c>
    </row>
    <row r="84" spans="1:11" x14ac:dyDescent="0.2">
      <c r="A84" s="35">
        <v>1</v>
      </c>
      <c r="B84" s="6">
        <f t="shared" ref="B84:J84" si="6">30*(B8/$A8+B27/$A27+B65/$A65)</f>
        <v>612.09244837572442</v>
      </c>
      <c r="C84" s="6">
        <f t="shared" si="6"/>
        <v>198.15664586898316</v>
      </c>
      <c r="D84" s="6">
        <f t="shared" si="6"/>
        <v>120.37464362447263</v>
      </c>
      <c r="E84" s="6">
        <f t="shared" si="6"/>
        <v>28.968956039226487</v>
      </c>
      <c r="F84" s="6">
        <f t="shared" si="6"/>
        <v>19.96712447832078</v>
      </c>
      <c r="G84" s="6">
        <f t="shared" si="6"/>
        <v>2.0013762067341347</v>
      </c>
      <c r="H84" s="6">
        <f t="shared" si="6"/>
        <v>0.71120445235384189</v>
      </c>
      <c r="I84" s="6">
        <f t="shared" si="6"/>
        <v>0.29916532482838148</v>
      </c>
      <c r="J84" s="6">
        <f t="shared" si="6"/>
        <v>0</v>
      </c>
      <c r="K84" s="35">
        <v>2006</v>
      </c>
    </row>
    <row r="85" spans="1:11" x14ac:dyDescent="0.2">
      <c r="A85" s="35">
        <v>1</v>
      </c>
      <c r="B85" s="6">
        <f t="shared" ref="B85:J85" si="7">30*(B9/$A9+B28/$A28+B66/$A66)</f>
        <v>3486.3836115119698</v>
      </c>
      <c r="C85" s="6">
        <f t="shared" si="7"/>
        <v>203.83977844930746</v>
      </c>
      <c r="D85" s="6">
        <f t="shared" si="7"/>
        <v>51.90696193242006</v>
      </c>
      <c r="E85" s="6">
        <f t="shared" si="7"/>
        <v>35.582278671664895</v>
      </c>
      <c r="F85" s="6">
        <f t="shared" si="7"/>
        <v>18.503365797376901</v>
      </c>
      <c r="G85" s="6">
        <f t="shared" si="7"/>
        <v>17.348458565367924</v>
      </c>
      <c r="H85" s="6">
        <f t="shared" si="7"/>
        <v>1.0677416743312205</v>
      </c>
      <c r="I85" s="6">
        <f t="shared" si="7"/>
        <v>0.38096471976235791</v>
      </c>
      <c r="J85" s="6">
        <f t="shared" si="7"/>
        <v>0</v>
      </c>
      <c r="K85" s="35">
        <v>2007</v>
      </c>
    </row>
    <row r="86" spans="1:11" x14ac:dyDescent="0.2">
      <c r="A86" s="35">
        <v>1</v>
      </c>
      <c r="B86" s="6">
        <f t="shared" ref="B86:J86" si="8">30*(B10/$A10+B29/$A29+B67/$A67)</f>
        <v>1319.0318659113241</v>
      </c>
      <c r="C86" s="6">
        <f t="shared" si="8"/>
        <v>821.65098586986073</v>
      </c>
      <c r="D86" s="6">
        <f t="shared" si="8"/>
        <v>30.007680933653042</v>
      </c>
      <c r="E86" s="6">
        <f t="shared" si="8"/>
        <v>8.5853925808842195</v>
      </c>
      <c r="F86" s="6">
        <f t="shared" si="8"/>
        <v>8.6874109900003322</v>
      </c>
      <c r="G86" s="6">
        <f t="shared" si="8"/>
        <v>4.7167873760331336</v>
      </c>
      <c r="H86" s="6">
        <f t="shared" si="8"/>
        <v>12.860962386524449</v>
      </c>
      <c r="I86" s="6">
        <f t="shared" si="8"/>
        <v>2.5764609742730391</v>
      </c>
      <c r="J86" s="6">
        <f t="shared" si="8"/>
        <v>0.18376722817764166</v>
      </c>
      <c r="K86" s="35">
        <v>2008</v>
      </c>
    </row>
    <row r="87" spans="1:11" x14ac:dyDescent="0.2">
      <c r="A87" s="35">
        <v>1</v>
      </c>
      <c r="B87" s="6">
        <f t="shared" ref="B87:J87" si="9">30*(B11/$A11+B30/$A30+B68/$A68)</f>
        <v>6687.0324221327101</v>
      </c>
      <c r="C87" s="6">
        <f t="shared" si="9"/>
        <v>348.27968677025888</v>
      </c>
      <c r="D87" s="6">
        <f t="shared" si="9"/>
        <v>350.89853241705583</v>
      </c>
      <c r="E87" s="6">
        <f t="shared" si="9"/>
        <v>11.516911935278429</v>
      </c>
      <c r="F87" s="6">
        <f t="shared" si="9"/>
        <v>10.855972842438895</v>
      </c>
      <c r="G87" s="6">
        <f t="shared" si="9"/>
        <v>4.852478459933212</v>
      </c>
      <c r="H87" s="6">
        <f t="shared" si="9"/>
        <v>6.4946157192778537</v>
      </c>
      <c r="I87" s="6">
        <f t="shared" si="9"/>
        <v>4.3094166365762749</v>
      </c>
      <c r="J87" s="6">
        <f t="shared" si="9"/>
        <v>0.15511363636363637</v>
      </c>
      <c r="K87" s="35">
        <v>2009</v>
      </c>
    </row>
    <row r="88" spans="1:11" x14ac:dyDescent="0.2">
      <c r="A88" s="35">
        <v>1</v>
      </c>
      <c r="B88" s="6">
        <f t="shared" ref="B88:I94" si="10">30*(B12/$A12+B31/$A31+B69/$A69)</f>
        <v>494.25202061125265</v>
      </c>
      <c r="C88" s="6">
        <f t="shared" si="10"/>
        <v>2575.5062658975248</v>
      </c>
      <c r="D88" s="6">
        <f t="shared" si="10"/>
        <v>159.92243280474173</v>
      </c>
      <c r="E88" s="6">
        <f t="shared" si="10"/>
        <v>77.774148332839744</v>
      </c>
      <c r="F88" s="6">
        <f t="shared" si="10"/>
        <v>1.8617817484155039</v>
      </c>
      <c r="G88" s="6">
        <f t="shared" si="10"/>
        <v>5.2311872532063015</v>
      </c>
      <c r="H88" s="6">
        <f t="shared" si="10"/>
        <v>4.5237286182587626</v>
      </c>
      <c r="I88" s="6">
        <f t="shared" si="10"/>
        <v>1.8019221340236136</v>
      </c>
      <c r="J88" s="6">
        <f>30*(J12/$A12+A32/$A31+J69/$A69)</f>
        <v>32.841549830305745</v>
      </c>
      <c r="K88" s="35">
        <v>2010</v>
      </c>
    </row>
    <row r="89" spans="1:11" x14ac:dyDescent="0.2">
      <c r="A89" s="35">
        <v>1</v>
      </c>
      <c r="B89" s="6">
        <f t="shared" si="10"/>
        <v>560.70134741743766</v>
      </c>
      <c r="C89" s="6">
        <f t="shared" si="10"/>
        <v>234.26514936678274</v>
      </c>
      <c r="D89" s="6">
        <f t="shared" si="10"/>
        <v>773.84711200099196</v>
      </c>
      <c r="E89" s="6">
        <f t="shared" si="10"/>
        <v>45.864617589455428</v>
      </c>
      <c r="F89" s="6">
        <f t="shared" si="10"/>
        <v>12.557429410189231</v>
      </c>
      <c r="G89" s="6">
        <f t="shared" si="10"/>
        <v>1.0028715233635879</v>
      </c>
      <c r="H89" s="6">
        <f t="shared" si="10"/>
        <v>0.70722942553709567</v>
      </c>
      <c r="I89" s="6">
        <f t="shared" si="10"/>
        <v>0.50471610340040918</v>
      </c>
      <c r="J89" s="6">
        <f>30*(J13/$A13+A34/$A32+J70/$A70)</f>
        <v>30.413067305318254</v>
      </c>
      <c r="K89" s="35">
        <v>2011</v>
      </c>
    </row>
    <row r="90" spans="1:11" x14ac:dyDescent="0.2">
      <c r="A90" s="35">
        <v>1</v>
      </c>
      <c r="B90" s="6">
        <f t="shared" si="10"/>
        <v>88.385955173016569</v>
      </c>
      <c r="C90" s="6">
        <f t="shared" si="10"/>
        <v>113.49545512755131</v>
      </c>
      <c r="D90" s="6">
        <f t="shared" si="10"/>
        <v>63.370157540871986</v>
      </c>
      <c r="E90" s="6">
        <f t="shared" si="10"/>
        <v>225.52810861392368</v>
      </c>
      <c r="F90" s="6">
        <f t="shared" si="10"/>
        <v>14.020240006014655</v>
      </c>
      <c r="G90" s="6">
        <f t="shared" si="10"/>
        <v>8.4008963159470316</v>
      </c>
      <c r="H90" s="6">
        <f t="shared" si="10"/>
        <v>0.78477289755291413</v>
      </c>
      <c r="I90" s="6">
        <f t="shared" si="10"/>
        <v>0.45375778967400615</v>
      </c>
      <c r="J90" s="6">
        <f>30*(J14/$A14+A35/$A33+J71/$A71)</f>
        <v>30.512238047188717</v>
      </c>
      <c r="K90" s="35">
        <v>2012</v>
      </c>
    </row>
    <row r="91" spans="1:11" x14ac:dyDescent="0.2">
      <c r="A91" s="35">
        <v>1</v>
      </c>
      <c r="B91" s="6">
        <f t="shared" si="10"/>
        <v>3120.4874649067438</v>
      </c>
      <c r="C91" s="6">
        <f t="shared" si="10"/>
        <v>27.732833790490471</v>
      </c>
      <c r="D91" s="6">
        <f t="shared" si="10"/>
        <v>41.036978174761948</v>
      </c>
      <c r="E91" s="6">
        <f t="shared" si="10"/>
        <v>21.758260617568688</v>
      </c>
      <c r="F91" s="6">
        <f t="shared" si="10"/>
        <v>66.933915582209508</v>
      </c>
      <c r="G91" s="6">
        <f t="shared" si="10"/>
        <v>4.7259486704002063</v>
      </c>
      <c r="H91" s="6">
        <f t="shared" si="10"/>
        <v>2.8998870698875403</v>
      </c>
      <c r="I91" s="6">
        <f t="shared" si="10"/>
        <v>0.29286652066456081</v>
      </c>
      <c r="J91" s="6">
        <f>30*(J15/$A15+A38/$A34+J72/$A72)</f>
        <v>0.20048223350253808</v>
      </c>
      <c r="K91" s="35">
        <v>2013</v>
      </c>
    </row>
    <row r="92" spans="1:11" x14ac:dyDescent="0.2">
      <c r="A92" s="35">
        <v>1</v>
      </c>
      <c r="B92" s="6">
        <f t="shared" si="10"/>
        <v>637.46098322921762</v>
      </c>
      <c r="C92" s="6">
        <f t="shared" si="10"/>
        <v>638.83127886834995</v>
      </c>
      <c r="D92" s="6">
        <f t="shared" si="10"/>
        <v>8.3955177940263894</v>
      </c>
      <c r="E92" s="6">
        <f t="shared" si="10"/>
        <v>11.781935377110001</v>
      </c>
      <c r="F92" s="6">
        <f t="shared" si="10"/>
        <v>12.273450950298407</v>
      </c>
      <c r="G92" s="6">
        <f t="shared" si="10"/>
        <v>24.331271053674577</v>
      </c>
      <c r="H92" s="6">
        <f t="shared" si="10"/>
        <v>3.5977198589466131</v>
      </c>
      <c r="I92" s="6">
        <f t="shared" si="10"/>
        <v>1.4006611507098399</v>
      </c>
      <c r="J92" s="6">
        <f>30*(J16/$A16+J35/$A35+J73/$A73)</f>
        <v>0</v>
      </c>
      <c r="K92" s="35">
        <v>2014</v>
      </c>
    </row>
    <row r="93" spans="1:11" x14ac:dyDescent="0.2">
      <c r="A93" s="35">
        <v>1</v>
      </c>
      <c r="B93" s="6">
        <f t="shared" si="10"/>
        <v>1257.2300314116451</v>
      </c>
      <c r="C93" s="6">
        <f t="shared" si="10"/>
        <v>456.58544293484692</v>
      </c>
      <c r="D93" s="6">
        <f t="shared" si="10"/>
        <v>208.50688178037612</v>
      </c>
      <c r="E93" s="6">
        <f t="shared" si="10"/>
        <v>2.0574366476656807</v>
      </c>
      <c r="F93" s="6">
        <f t="shared" si="10"/>
        <v>9.5965771134617928</v>
      </c>
      <c r="G93" s="6">
        <f t="shared" si="10"/>
        <v>17.914731874916615</v>
      </c>
      <c r="H93" s="6">
        <f t="shared" si="10"/>
        <v>13.214280307107089</v>
      </c>
      <c r="I93" s="6">
        <f t="shared" si="10"/>
        <v>2.373661156435714</v>
      </c>
      <c r="J93" s="6">
        <f>30*(J17/$A17+J36/$A36+J74/$A74)</f>
        <v>0</v>
      </c>
      <c r="K93" s="35">
        <v>2015</v>
      </c>
    </row>
    <row r="94" spans="1:11" x14ac:dyDescent="0.2">
      <c r="A94" s="35">
        <v>1</v>
      </c>
      <c r="B94" s="6">
        <f t="shared" si="10"/>
        <v>78.296351146905081</v>
      </c>
      <c r="C94" s="6">
        <f t="shared" si="10"/>
        <v>520.2052553875194</v>
      </c>
      <c r="D94" s="6">
        <f t="shared" si="10"/>
        <v>207.30432385397461</v>
      </c>
      <c r="E94" s="6">
        <f t="shared" si="10"/>
        <v>52.70012795157362</v>
      </c>
      <c r="F94" s="6">
        <f t="shared" si="10"/>
        <v>4.398352521903437</v>
      </c>
      <c r="G94" s="6">
        <f t="shared" si="10"/>
        <v>1.4367228108825238</v>
      </c>
      <c r="H94" s="6">
        <f t="shared" si="10"/>
        <v>8.1571115030778607</v>
      </c>
      <c r="I94" s="6">
        <f t="shared" si="10"/>
        <v>2.027558246635389</v>
      </c>
      <c r="J94" s="6">
        <f>30*(J18/$A18+J37/$A37+J75/$A75)</f>
        <v>0.65909961190168165</v>
      </c>
      <c r="K94" s="35">
        <v>2016</v>
      </c>
    </row>
  </sheetData>
  <conditionalFormatting sqref="B5:B17">
    <cfRule type="dataBar" priority="43">
      <dataBar>
        <cfvo type="min"/>
        <cfvo type="max"/>
        <color rgb="FF638EC6"/>
      </dataBar>
    </cfRule>
  </conditionalFormatting>
  <conditionalFormatting sqref="C5:C17">
    <cfRule type="dataBar" priority="42">
      <dataBar>
        <cfvo type="min"/>
        <cfvo type="max"/>
        <color rgb="FF638EC6"/>
      </dataBar>
    </cfRule>
  </conditionalFormatting>
  <conditionalFormatting sqref="D5:D17">
    <cfRule type="dataBar" priority="41">
      <dataBar>
        <cfvo type="min"/>
        <cfvo type="max"/>
        <color rgb="FF638EC6"/>
      </dataBar>
    </cfRule>
  </conditionalFormatting>
  <conditionalFormatting sqref="E5:E17">
    <cfRule type="dataBar" priority="40">
      <dataBar>
        <cfvo type="min"/>
        <cfvo type="max"/>
        <color rgb="FF638EC6"/>
      </dataBar>
    </cfRule>
  </conditionalFormatting>
  <conditionalFormatting sqref="F5:F17">
    <cfRule type="dataBar" priority="39">
      <dataBar>
        <cfvo type="min"/>
        <cfvo type="max"/>
        <color rgb="FF638EC6"/>
      </dataBar>
    </cfRule>
  </conditionalFormatting>
  <conditionalFormatting sqref="G5:G17">
    <cfRule type="dataBar" priority="38">
      <dataBar>
        <cfvo type="min"/>
        <cfvo type="max"/>
        <color rgb="FF638EC6"/>
      </dataBar>
    </cfRule>
  </conditionalFormatting>
  <conditionalFormatting sqref="H5:H17">
    <cfRule type="dataBar" priority="37">
      <dataBar>
        <cfvo type="min"/>
        <cfvo type="max"/>
        <color rgb="FF638EC6"/>
      </dataBar>
    </cfRule>
  </conditionalFormatting>
  <conditionalFormatting sqref="I5:I17">
    <cfRule type="dataBar" priority="36">
      <dataBar>
        <cfvo type="min"/>
        <cfvo type="max"/>
        <color rgb="FF638EC6"/>
      </dataBar>
    </cfRule>
  </conditionalFormatting>
  <conditionalFormatting sqref="B24:B37">
    <cfRule type="dataBar" priority="35">
      <dataBar>
        <cfvo type="min"/>
        <cfvo type="max"/>
        <color rgb="FF638EC6"/>
      </dataBar>
    </cfRule>
  </conditionalFormatting>
  <conditionalFormatting sqref="C24:C37">
    <cfRule type="dataBar" priority="34">
      <dataBar>
        <cfvo type="min"/>
        <cfvo type="max"/>
        <color rgb="FF638EC6"/>
      </dataBar>
    </cfRule>
  </conditionalFormatting>
  <conditionalFormatting sqref="D24:D37">
    <cfRule type="dataBar" priority="33">
      <dataBar>
        <cfvo type="min"/>
        <cfvo type="max"/>
        <color rgb="FF638EC6"/>
      </dataBar>
    </cfRule>
  </conditionalFormatting>
  <conditionalFormatting sqref="E24:E37">
    <cfRule type="dataBar" priority="32">
      <dataBar>
        <cfvo type="min"/>
        <cfvo type="max"/>
        <color rgb="FF638EC6"/>
      </dataBar>
    </cfRule>
  </conditionalFormatting>
  <conditionalFormatting sqref="F24:F37">
    <cfRule type="dataBar" priority="31">
      <dataBar>
        <cfvo type="min"/>
        <cfvo type="max"/>
        <color rgb="FF638EC6"/>
      </dataBar>
    </cfRule>
  </conditionalFormatting>
  <conditionalFormatting sqref="G24:G37">
    <cfRule type="dataBar" priority="30">
      <dataBar>
        <cfvo type="min"/>
        <cfvo type="max"/>
        <color rgb="FF638EC6"/>
      </dataBar>
    </cfRule>
  </conditionalFormatting>
  <conditionalFormatting sqref="H24:H37">
    <cfRule type="dataBar" priority="29">
      <dataBar>
        <cfvo type="min"/>
        <cfvo type="max"/>
        <color rgb="FF638EC6"/>
      </dataBar>
    </cfRule>
  </conditionalFormatting>
  <conditionalFormatting sqref="I24:I37">
    <cfRule type="dataBar" priority="28">
      <dataBar>
        <cfvo type="min"/>
        <cfvo type="max"/>
        <color rgb="FF638EC6"/>
      </dataBar>
    </cfRule>
  </conditionalFormatting>
  <conditionalFormatting sqref="B62:B75">
    <cfRule type="dataBar" priority="26">
      <dataBar>
        <cfvo type="min"/>
        <cfvo type="max"/>
        <color rgb="FF638EC6"/>
      </dataBar>
    </cfRule>
  </conditionalFormatting>
  <conditionalFormatting sqref="C62:C75">
    <cfRule type="dataBar" priority="25">
      <dataBar>
        <cfvo type="min"/>
        <cfvo type="max"/>
        <color rgb="FF638EC6"/>
      </dataBar>
    </cfRule>
  </conditionalFormatting>
  <conditionalFormatting sqref="D62:D75">
    <cfRule type="dataBar" priority="24">
      <dataBar>
        <cfvo type="min"/>
        <cfvo type="max"/>
        <color rgb="FF638EC6"/>
      </dataBar>
    </cfRule>
  </conditionalFormatting>
  <conditionalFormatting sqref="E62:E75">
    <cfRule type="dataBar" priority="23">
      <dataBar>
        <cfvo type="min"/>
        <cfvo type="max"/>
        <color rgb="FF638EC6"/>
      </dataBar>
    </cfRule>
  </conditionalFormatting>
  <conditionalFormatting sqref="F62:F75">
    <cfRule type="dataBar" priority="22">
      <dataBar>
        <cfvo type="min"/>
        <cfvo type="max"/>
        <color rgb="FF638EC6"/>
      </dataBar>
    </cfRule>
  </conditionalFormatting>
  <conditionalFormatting sqref="G62:G75">
    <cfRule type="dataBar" priority="21">
      <dataBar>
        <cfvo type="min"/>
        <cfvo type="max"/>
        <color rgb="FF638EC6"/>
      </dataBar>
    </cfRule>
  </conditionalFormatting>
  <conditionalFormatting sqref="H62:H75">
    <cfRule type="dataBar" priority="20">
      <dataBar>
        <cfvo type="min"/>
        <cfvo type="max"/>
        <color rgb="FF638EC6"/>
      </dataBar>
    </cfRule>
  </conditionalFormatting>
  <conditionalFormatting sqref="I62:I75">
    <cfRule type="dataBar" priority="19">
      <dataBar>
        <cfvo type="min"/>
        <cfvo type="max"/>
        <color rgb="FF638EC6"/>
      </dataBar>
    </cfRule>
  </conditionalFormatting>
  <conditionalFormatting sqref="J62:J75">
    <cfRule type="dataBar" priority="18">
      <dataBar>
        <cfvo type="min"/>
        <cfvo type="max"/>
        <color rgb="FF638EC6"/>
      </dataBar>
    </cfRule>
  </conditionalFormatting>
  <conditionalFormatting sqref="B81:B94">
    <cfRule type="dataBar" priority="17">
      <dataBar>
        <cfvo type="min"/>
        <cfvo type="max"/>
        <color rgb="FF638EC6"/>
      </dataBar>
    </cfRule>
  </conditionalFormatting>
  <conditionalFormatting sqref="C81:C94">
    <cfRule type="dataBar" priority="16">
      <dataBar>
        <cfvo type="min"/>
        <cfvo type="max"/>
        <color rgb="FF638EC6"/>
      </dataBar>
    </cfRule>
  </conditionalFormatting>
  <conditionalFormatting sqref="D81:D94">
    <cfRule type="dataBar" priority="15">
      <dataBar>
        <cfvo type="min"/>
        <cfvo type="max"/>
        <color rgb="FF638EC6"/>
      </dataBar>
    </cfRule>
  </conditionalFormatting>
  <conditionalFormatting sqref="E81:E94">
    <cfRule type="dataBar" priority="14">
      <dataBar>
        <cfvo type="min"/>
        <cfvo type="max"/>
        <color rgb="FF638EC6"/>
      </dataBar>
    </cfRule>
  </conditionalFormatting>
  <conditionalFormatting sqref="F81:F94">
    <cfRule type="dataBar" priority="13">
      <dataBar>
        <cfvo type="min"/>
        <cfvo type="max"/>
        <color rgb="FF638EC6"/>
      </dataBar>
    </cfRule>
  </conditionalFormatting>
  <conditionalFormatting sqref="G81:G94">
    <cfRule type="dataBar" priority="12">
      <dataBar>
        <cfvo type="min"/>
        <cfvo type="max"/>
        <color rgb="FF638EC6"/>
      </dataBar>
    </cfRule>
  </conditionalFormatting>
  <conditionalFormatting sqref="H81:H94">
    <cfRule type="dataBar" priority="11">
      <dataBar>
        <cfvo type="min"/>
        <cfvo type="max"/>
        <color rgb="FF638EC6"/>
      </dataBar>
    </cfRule>
  </conditionalFormatting>
  <conditionalFormatting sqref="I81:I94">
    <cfRule type="dataBar" priority="10">
      <dataBar>
        <cfvo type="min"/>
        <cfvo type="max"/>
        <color rgb="FF638EC6"/>
      </dataBar>
    </cfRule>
  </conditionalFormatting>
  <conditionalFormatting sqref="J81:J94">
    <cfRule type="dataBar" priority="9">
      <dataBar>
        <cfvo type="min"/>
        <cfvo type="max"/>
        <color rgb="FF638EC6"/>
      </dataBar>
    </cfRule>
  </conditionalFormatting>
  <conditionalFormatting sqref="C53:E54 B43:B54 B57:I57 B55:E56">
    <cfRule type="dataBar" priority="51">
      <dataBar>
        <cfvo type="min"/>
        <cfvo type="max"/>
        <color rgb="FF638EC6"/>
      </dataBar>
    </cfRule>
  </conditionalFormatting>
  <conditionalFormatting sqref="C43:C57">
    <cfRule type="dataBar" priority="55">
      <dataBar>
        <cfvo type="min"/>
        <cfvo type="max"/>
        <color rgb="FF638EC6"/>
      </dataBar>
    </cfRule>
  </conditionalFormatting>
  <conditionalFormatting sqref="D43:D57">
    <cfRule type="dataBar" priority="57">
      <dataBar>
        <cfvo type="min"/>
        <cfvo type="max"/>
        <color rgb="FF638EC6"/>
      </dataBar>
    </cfRule>
  </conditionalFormatting>
  <conditionalFormatting sqref="E43:E57">
    <cfRule type="dataBar" priority="59">
      <dataBar>
        <cfvo type="min"/>
        <cfvo type="max"/>
        <color rgb="FF638EC6"/>
      </dataBar>
    </cfRule>
  </conditionalFormatting>
  <conditionalFormatting sqref="F57">
    <cfRule type="dataBar" priority="61">
      <dataBar>
        <cfvo type="min"/>
        <cfvo type="max"/>
        <color rgb="FF638EC6"/>
      </dataBar>
    </cfRule>
  </conditionalFormatting>
  <conditionalFormatting sqref="G57">
    <cfRule type="dataBar" priority="63">
      <dataBar>
        <cfvo type="min"/>
        <cfvo type="max"/>
        <color rgb="FF638EC6"/>
      </dataBar>
    </cfRule>
  </conditionalFormatting>
  <conditionalFormatting sqref="H57">
    <cfRule type="dataBar" priority="65">
      <dataBar>
        <cfvo type="min"/>
        <cfvo type="max"/>
        <color rgb="FF638EC6"/>
      </dataBar>
    </cfRule>
  </conditionalFormatting>
  <conditionalFormatting sqref="I57">
    <cfRule type="dataBar" priority="67">
      <dataBar>
        <cfvo type="min"/>
        <cfvo type="max"/>
        <color rgb="FF638EC6"/>
      </dataBar>
    </cfRule>
  </conditionalFormatting>
  <conditionalFormatting sqref="F53:F56">
    <cfRule type="dataBar" priority="7">
      <dataBar>
        <cfvo type="min"/>
        <cfvo type="max"/>
        <color rgb="FF638EC6"/>
      </dataBar>
    </cfRule>
  </conditionalFormatting>
  <conditionalFormatting sqref="F43:F56">
    <cfRule type="dataBar" priority="8">
      <dataBar>
        <cfvo type="min"/>
        <cfvo type="max"/>
        <color rgb="FF638EC6"/>
      </dataBar>
    </cfRule>
  </conditionalFormatting>
  <conditionalFormatting sqref="G53:G56">
    <cfRule type="dataBar" priority="5">
      <dataBar>
        <cfvo type="min"/>
        <cfvo type="max"/>
        <color rgb="FF638EC6"/>
      </dataBar>
    </cfRule>
  </conditionalFormatting>
  <conditionalFormatting sqref="G43:G56">
    <cfRule type="dataBar" priority="6">
      <dataBar>
        <cfvo type="min"/>
        <cfvo type="max"/>
        <color rgb="FF638EC6"/>
      </dataBar>
    </cfRule>
  </conditionalFormatting>
  <conditionalFormatting sqref="H53:H56">
    <cfRule type="dataBar" priority="3">
      <dataBar>
        <cfvo type="min"/>
        <cfvo type="max"/>
        <color rgb="FF638EC6"/>
      </dataBar>
    </cfRule>
  </conditionalFormatting>
  <conditionalFormatting sqref="H43:H56">
    <cfRule type="dataBar" priority="4">
      <dataBar>
        <cfvo type="min"/>
        <cfvo type="max"/>
        <color rgb="FF638EC6"/>
      </dataBar>
    </cfRule>
  </conditionalFormatting>
  <conditionalFormatting sqref="I53:I56">
    <cfRule type="dataBar" priority="1">
      <dataBar>
        <cfvo type="min"/>
        <cfvo type="max"/>
        <color rgb="FF638EC6"/>
      </dataBar>
    </cfRule>
  </conditionalFormatting>
  <conditionalFormatting sqref="I43:I56">
    <cfRule type="dataBar" priority="2">
      <dataBar>
        <cfvo type="min"/>
        <cfvo type="max"/>
        <color rgb="FF638EC6"/>
      </dataBar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="80" workbookViewId="0">
      <selection activeCell="R51" sqref="R51"/>
    </sheetView>
  </sheetViews>
  <sheetFormatPr defaultRowHeight="12.75" x14ac:dyDescent="0.2"/>
  <cols>
    <col min="1" max="1" width="9.140625" style="10"/>
    <col min="2" max="2" width="21.85546875" style="10" bestFit="1" customWidth="1"/>
    <col min="3" max="7" width="15.7109375" style="10" bestFit="1" customWidth="1"/>
    <col min="8" max="8" width="12" style="10" bestFit="1" customWidth="1"/>
    <col min="9" max="21" width="9.140625" style="10"/>
    <col min="22" max="22" width="21.85546875" style="10" bestFit="1" customWidth="1"/>
    <col min="23" max="23" width="15.7109375" style="10" bestFit="1" customWidth="1"/>
    <col min="24" max="27" width="12" style="10" customWidth="1"/>
    <col min="28" max="28" width="12" style="10" bestFit="1" customWidth="1"/>
    <col min="29" max="29" width="23.42578125" style="10" bestFit="1" customWidth="1"/>
    <col min="30" max="30" width="16.5703125" style="10" bestFit="1" customWidth="1"/>
    <col min="31" max="34" width="13" style="10" bestFit="1" customWidth="1"/>
    <col min="35" max="16384" width="9.140625" style="10"/>
  </cols>
  <sheetData>
    <row r="1" spans="1:18" x14ac:dyDescent="0.2">
      <c r="A1" s="9" t="s">
        <v>1</v>
      </c>
      <c r="K1" s="9" t="s">
        <v>2</v>
      </c>
    </row>
    <row r="2" spans="1:18" x14ac:dyDescent="0.2">
      <c r="A2" s="9"/>
      <c r="I2" s="9"/>
    </row>
    <row r="3" spans="1:18" x14ac:dyDescent="0.2">
      <c r="A3" s="10">
        <v>2003</v>
      </c>
      <c r="B3" s="10">
        <v>2016</v>
      </c>
      <c r="K3" s="10">
        <v>2003</v>
      </c>
      <c r="L3" s="10">
        <f>B3</f>
        <v>2016</v>
      </c>
    </row>
    <row r="4" spans="1:18" x14ac:dyDescent="0.2">
      <c r="A4" s="10">
        <v>1</v>
      </c>
      <c r="B4" s="10">
        <v>1</v>
      </c>
      <c r="C4" s="10">
        <v>0.79</v>
      </c>
      <c r="D4" s="10">
        <v>0.92</v>
      </c>
      <c r="K4" s="10">
        <v>1</v>
      </c>
      <c r="L4" s="10">
        <v>1</v>
      </c>
      <c r="M4" s="10">
        <v>0.79</v>
      </c>
      <c r="N4" s="10">
        <v>0.92</v>
      </c>
    </row>
    <row r="5" spans="1:18" ht="13.5" thickBot="1" x14ac:dyDescent="0.25">
      <c r="A5" s="10">
        <v>0</v>
      </c>
      <c r="B5" s="11">
        <v>6</v>
      </c>
      <c r="C5" s="11"/>
      <c r="D5" s="11"/>
      <c r="E5" s="11"/>
      <c r="F5" s="11"/>
      <c r="G5" s="11"/>
      <c r="H5" s="11"/>
      <c r="K5" s="10">
        <v>0</v>
      </c>
      <c r="L5" s="10">
        <v>6</v>
      </c>
    </row>
    <row r="6" spans="1:18" x14ac:dyDescent="0.2">
      <c r="A6" s="10">
        <v>1127</v>
      </c>
      <c r="B6" s="12">
        <v>1101</v>
      </c>
      <c r="C6" s="13">
        <v>12886</v>
      </c>
      <c r="D6" s="13">
        <v>2894</v>
      </c>
      <c r="E6" s="13">
        <v>512</v>
      </c>
      <c r="F6" s="13">
        <v>290</v>
      </c>
      <c r="G6" s="13">
        <v>102</v>
      </c>
      <c r="H6" s="14">
        <v>1</v>
      </c>
      <c r="K6" s="10">
        <v>1</v>
      </c>
      <c r="L6" s="15">
        <f t="shared" ref="L6:R17" si="0">(60/$A6)*B6</f>
        <v>58.615794143744452</v>
      </c>
      <c r="M6" s="15">
        <f t="shared" si="0"/>
        <v>686.03371783496004</v>
      </c>
      <c r="N6" s="15">
        <f t="shared" si="0"/>
        <v>154.07275953859804</v>
      </c>
      <c r="O6" s="15">
        <f t="shared" si="0"/>
        <v>27.258207630878438</v>
      </c>
      <c r="P6" s="15">
        <f t="shared" si="0"/>
        <v>15.43921916592724</v>
      </c>
      <c r="Q6" s="15">
        <f t="shared" si="0"/>
        <v>5.4303460514640642</v>
      </c>
      <c r="R6" s="15">
        <f t="shared" si="0"/>
        <v>5.3238686779059449E-2</v>
      </c>
    </row>
    <row r="7" spans="1:18" x14ac:dyDescent="0.2">
      <c r="A7" s="10">
        <v>1200</v>
      </c>
      <c r="B7" s="16">
        <v>6924</v>
      </c>
      <c r="C7" s="11">
        <v>3114</v>
      </c>
      <c r="D7" s="11">
        <v>1312</v>
      </c>
      <c r="E7" s="11">
        <v>104</v>
      </c>
      <c r="F7" s="11">
        <v>35</v>
      </c>
      <c r="G7" s="11">
        <v>16</v>
      </c>
      <c r="H7" s="17">
        <v>1</v>
      </c>
      <c r="K7" s="10">
        <v>1</v>
      </c>
      <c r="L7" s="15">
        <f t="shared" si="0"/>
        <v>346.20000000000005</v>
      </c>
      <c r="M7" s="15">
        <f t="shared" si="0"/>
        <v>155.70000000000002</v>
      </c>
      <c r="N7" s="15">
        <f t="shared" si="0"/>
        <v>65.600000000000009</v>
      </c>
      <c r="O7" s="15">
        <f t="shared" si="0"/>
        <v>5.2</v>
      </c>
      <c r="P7" s="15">
        <f t="shared" si="0"/>
        <v>1.75</v>
      </c>
      <c r="Q7" s="15">
        <f t="shared" si="0"/>
        <v>0.8</v>
      </c>
      <c r="R7" s="15">
        <f t="shared" si="0"/>
        <v>0.05</v>
      </c>
    </row>
    <row r="8" spans="1:18" x14ac:dyDescent="0.2">
      <c r="A8" s="10">
        <v>960</v>
      </c>
      <c r="B8" s="16">
        <v>910</v>
      </c>
      <c r="C8" s="11">
        <v>2228</v>
      </c>
      <c r="D8" s="11">
        <v>1126</v>
      </c>
      <c r="E8" s="11">
        <v>91</v>
      </c>
      <c r="F8" s="11">
        <v>5</v>
      </c>
      <c r="G8" s="11">
        <v>4</v>
      </c>
      <c r="H8" s="17">
        <v>0</v>
      </c>
      <c r="K8" s="10">
        <v>1</v>
      </c>
      <c r="L8" s="15">
        <f t="shared" si="0"/>
        <v>56.875</v>
      </c>
      <c r="M8" s="15">
        <f t="shared" si="0"/>
        <v>139.25</v>
      </c>
      <c r="N8" s="15">
        <f t="shared" si="0"/>
        <v>70.375</v>
      </c>
      <c r="O8" s="15">
        <f t="shared" si="0"/>
        <v>5.6875</v>
      </c>
      <c r="P8" s="15">
        <f t="shared" si="0"/>
        <v>0.3125</v>
      </c>
      <c r="Q8" s="15">
        <f t="shared" si="0"/>
        <v>0.25</v>
      </c>
      <c r="R8" s="15">
        <f t="shared" si="0"/>
        <v>0</v>
      </c>
    </row>
    <row r="9" spans="1:18" x14ac:dyDescent="0.2">
      <c r="A9" s="10">
        <v>1510</v>
      </c>
      <c r="B9" s="16">
        <v>99</v>
      </c>
      <c r="C9" s="11">
        <v>1055</v>
      </c>
      <c r="D9" s="11">
        <v>921</v>
      </c>
      <c r="E9" s="11">
        <v>214</v>
      </c>
      <c r="F9" s="11">
        <v>27</v>
      </c>
      <c r="G9" s="11">
        <v>3</v>
      </c>
      <c r="H9" s="17">
        <v>0</v>
      </c>
      <c r="K9" s="10">
        <v>1</v>
      </c>
      <c r="L9" s="15">
        <f t="shared" si="0"/>
        <v>3.9337748344370862</v>
      </c>
      <c r="M9" s="15">
        <f t="shared" si="0"/>
        <v>41.920529801324506</v>
      </c>
      <c r="N9" s="15">
        <f t="shared" si="0"/>
        <v>36.59602649006623</v>
      </c>
      <c r="O9" s="15">
        <f t="shared" si="0"/>
        <v>8.5033112582781456</v>
      </c>
      <c r="P9" s="15">
        <f t="shared" si="0"/>
        <v>1.0728476821192054</v>
      </c>
      <c r="Q9" s="15">
        <f t="shared" si="0"/>
        <v>0.11920529801324503</v>
      </c>
      <c r="R9" s="15">
        <f t="shared" si="0"/>
        <v>0</v>
      </c>
    </row>
    <row r="10" spans="1:18" x14ac:dyDescent="0.2">
      <c r="A10" s="10">
        <v>1173</v>
      </c>
      <c r="B10" s="18">
        <v>137.52305495463912</v>
      </c>
      <c r="C10" s="19">
        <v>1989.4829297714746</v>
      </c>
      <c r="D10" s="19">
        <v>2379.8274999264072</v>
      </c>
      <c r="E10" s="19">
        <v>722.04697632395914</v>
      </c>
      <c r="F10" s="19">
        <v>169.4067915999857</v>
      </c>
      <c r="G10" s="19">
        <v>251.47365536434918</v>
      </c>
      <c r="H10" s="20">
        <v>121.65359869720884</v>
      </c>
      <c r="K10" s="10">
        <v>1</v>
      </c>
      <c r="L10" s="15">
        <f t="shared" si="0"/>
        <v>7.0344273634086507</v>
      </c>
      <c r="M10" s="15">
        <f t="shared" si="0"/>
        <v>101.76383272488361</v>
      </c>
      <c r="N10" s="15">
        <f t="shared" si="0"/>
        <v>121.73030690160651</v>
      </c>
      <c r="O10" s="15">
        <f t="shared" si="0"/>
        <v>36.933349172581032</v>
      </c>
      <c r="P10" s="15">
        <f t="shared" si="0"/>
        <v>8.6653090332473504</v>
      </c>
      <c r="Q10" s="15">
        <f t="shared" si="0"/>
        <v>12.863102576181543</v>
      </c>
      <c r="R10" s="15">
        <f t="shared" si="0"/>
        <v>6.2226904704454649</v>
      </c>
    </row>
    <row r="11" spans="1:18" x14ac:dyDescent="0.2">
      <c r="A11" s="10">
        <v>1135</v>
      </c>
      <c r="B11" s="18">
        <v>24</v>
      </c>
      <c r="C11" s="19">
        <v>4341.5881393939389</v>
      </c>
      <c r="D11" s="19">
        <v>1327.5015429126427</v>
      </c>
      <c r="E11" s="19">
        <v>573.33432718392726</v>
      </c>
      <c r="F11" s="19">
        <v>242.5615224386724</v>
      </c>
      <c r="G11" s="19">
        <v>122.81906807081806</v>
      </c>
      <c r="H11" s="20">
        <v>36.343399999999995</v>
      </c>
      <c r="K11" s="10">
        <v>1</v>
      </c>
      <c r="L11" s="15">
        <f t="shared" si="0"/>
        <v>1.2687224669603525</v>
      </c>
      <c r="M11" s="15">
        <f t="shared" si="0"/>
        <v>229.51126728073686</v>
      </c>
      <c r="N11" s="15">
        <f t="shared" si="0"/>
        <v>70.176293017408426</v>
      </c>
      <c r="O11" s="15">
        <f t="shared" si="0"/>
        <v>30.308422582410252</v>
      </c>
      <c r="P11" s="15">
        <f t="shared" si="0"/>
        <v>12.822635547418805</v>
      </c>
      <c r="Q11" s="15">
        <f t="shared" si="0"/>
        <v>6.492637959690823</v>
      </c>
      <c r="R11" s="15">
        <f t="shared" si="0"/>
        <v>1.9212370044052862</v>
      </c>
    </row>
    <row r="12" spans="1:18" x14ac:dyDescent="0.2">
      <c r="A12" s="10">
        <v>1378</v>
      </c>
      <c r="B12" s="18">
        <v>16906.415333333331</v>
      </c>
      <c r="C12" s="19">
        <v>1430.3495926228618</v>
      </c>
      <c r="D12" s="19">
        <v>989.06256727597986</v>
      </c>
      <c r="E12" s="19">
        <v>324.91564675638369</v>
      </c>
      <c r="F12" s="19">
        <v>67.555307112890915</v>
      </c>
      <c r="G12" s="19">
        <v>20.588408333333334</v>
      </c>
      <c r="H12" s="20">
        <v>41</v>
      </c>
      <c r="K12" s="10">
        <v>1</v>
      </c>
      <c r="L12" s="15">
        <f t="shared" si="0"/>
        <v>736.12838896952087</v>
      </c>
      <c r="M12" s="15">
        <f t="shared" si="0"/>
        <v>62.279372683143471</v>
      </c>
      <c r="N12" s="15">
        <f t="shared" si="0"/>
        <v>43.065133553380832</v>
      </c>
      <c r="O12" s="15">
        <f t="shared" si="0"/>
        <v>14.147270540916562</v>
      </c>
      <c r="P12" s="15">
        <f t="shared" si="0"/>
        <v>2.941450237136034</v>
      </c>
      <c r="Q12" s="15">
        <f t="shared" si="0"/>
        <v>0.89644738751814224</v>
      </c>
      <c r="R12" s="15">
        <f t="shared" si="0"/>
        <v>1.7851959361393324</v>
      </c>
    </row>
    <row r="13" spans="1:18" x14ac:dyDescent="0.2">
      <c r="A13" s="10">
        <v>1291</v>
      </c>
      <c r="B13" s="18">
        <v>107.91353333333333</v>
      </c>
      <c r="C13" s="19">
        <v>9822.4846437097494</v>
      </c>
      <c r="D13" s="19">
        <v>1510.047803737601</v>
      </c>
      <c r="E13" s="19">
        <v>381.98151592287729</v>
      </c>
      <c r="F13" s="19">
        <v>120.82908012393938</v>
      </c>
      <c r="G13" s="19">
        <v>64.484188129764959</v>
      </c>
      <c r="H13" s="20">
        <v>15.47569658119658</v>
      </c>
      <c r="K13" s="10">
        <v>1</v>
      </c>
      <c r="L13" s="15">
        <f t="shared" si="0"/>
        <v>5.0153462432223082</v>
      </c>
      <c r="M13" s="15">
        <f t="shared" si="0"/>
        <v>456.5058703505693</v>
      </c>
      <c r="N13" s="15">
        <f t="shared" si="0"/>
        <v>70.180378175256436</v>
      </c>
      <c r="O13" s="15">
        <f t="shared" si="0"/>
        <v>17.752820259777412</v>
      </c>
      <c r="P13" s="15">
        <f t="shared" si="0"/>
        <v>5.6156040336455169</v>
      </c>
      <c r="Q13" s="15">
        <f t="shared" si="0"/>
        <v>2.9969413538233134</v>
      </c>
      <c r="R13" s="15">
        <f t="shared" si="0"/>
        <v>0.71924228882400831</v>
      </c>
    </row>
    <row r="14" spans="1:18" x14ac:dyDescent="0.2">
      <c r="A14" s="10">
        <v>1287</v>
      </c>
      <c r="B14" s="18">
        <v>453.15599999999995</v>
      </c>
      <c r="C14" s="19">
        <v>4449.0955983579652</v>
      </c>
      <c r="D14" s="19">
        <v>6041.7158490884394</v>
      </c>
      <c r="E14" s="19">
        <v>683.14150788547613</v>
      </c>
      <c r="F14" s="19">
        <v>290.40638923634646</v>
      </c>
      <c r="G14" s="19">
        <v>67.727423247863243</v>
      </c>
      <c r="H14" s="20">
        <v>70.915232183908046</v>
      </c>
      <c r="K14" s="10">
        <v>1</v>
      </c>
      <c r="L14" s="15">
        <f t="shared" si="0"/>
        <v>21.126153846153844</v>
      </c>
      <c r="M14" s="15">
        <f t="shared" si="0"/>
        <v>207.41704421249256</v>
      </c>
      <c r="N14" s="15">
        <f t="shared" si="0"/>
        <v>281.66507454957764</v>
      </c>
      <c r="O14" s="15">
        <f t="shared" si="0"/>
        <v>31.848088945709844</v>
      </c>
      <c r="P14" s="15">
        <f t="shared" si="0"/>
        <v>13.538759404957878</v>
      </c>
      <c r="Q14" s="15">
        <f t="shared" si="0"/>
        <v>3.1574556292710141</v>
      </c>
      <c r="R14" s="15">
        <f t="shared" si="0"/>
        <v>3.3060714304852237</v>
      </c>
    </row>
    <row r="15" spans="1:18" x14ac:dyDescent="0.2">
      <c r="A15" s="10">
        <v>1230</v>
      </c>
      <c r="B15" s="18">
        <v>263.56439999999998</v>
      </c>
      <c r="C15" s="19">
        <v>6614.03095116021</v>
      </c>
      <c r="D15" s="19">
        <v>1022.9263213430077</v>
      </c>
      <c r="E15" s="19">
        <v>1987.9427023461424</v>
      </c>
      <c r="F15" s="19">
        <v>566.78043277301799</v>
      </c>
      <c r="G15" s="19">
        <v>49.103461923076921</v>
      </c>
      <c r="H15" s="20">
        <v>21.944730454545454</v>
      </c>
      <c r="K15" s="21">
        <v>1</v>
      </c>
      <c r="L15" s="15">
        <f t="shared" si="0"/>
        <v>12.8568</v>
      </c>
      <c r="M15" s="15">
        <f t="shared" si="0"/>
        <v>322.63565615415661</v>
      </c>
      <c r="N15" s="15">
        <f t="shared" si="0"/>
        <v>49.89884494356135</v>
      </c>
      <c r="O15" s="15">
        <f t="shared" si="0"/>
        <v>96.972814748592313</v>
      </c>
      <c r="P15" s="15">
        <f t="shared" si="0"/>
        <v>27.647825988927707</v>
      </c>
      <c r="Q15" s="15">
        <f t="shared" si="0"/>
        <v>2.3952908255159473</v>
      </c>
      <c r="R15" s="15">
        <f t="shared" si="0"/>
        <v>1.0704746563192904</v>
      </c>
    </row>
    <row r="16" spans="1:18" x14ac:dyDescent="0.2">
      <c r="A16" s="10">
        <v>1295</v>
      </c>
      <c r="B16" s="18">
        <v>24274.455375000001</v>
      </c>
      <c r="C16" s="19">
        <v>1066.2184382857151</v>
      </c>
      <c r="D16" s="19">
        <v>4026.3620042195857</v>
      </c>
      <c r="E16" s="19">
        <v>1074.2858769782358</v>
      </c>
      <c r="F16" s="19">
        <v>1197.0579711108001</v>
      </c>
      <c r="G16" s="19">
        <v>140.40240961933745</v>
      </c>
      <c r="H16" s="20">
        <v>12.137924786324787</v>
      </c>
      <c r="K16" s="21">
        <v>1</v>
      </c>
      <c r="L16" s="15">
        <f t="shared" si="0"/>
        <v>1124.6851911196911</v>
      </c>
      <c r="M16" s="15">
        <f t="shared" si="0"/>
        <v>49.400082082735835</v>
      </c>
      <c r="N16" s="15">
        <f t="shared" si="0"/>
        <v>186.54959092909277</v>
      </c>
      <c r="O16" s="15">
        <f t="shared" si="0"/>
        <v>49.773863026018645</v>
      </c>
      <c r="P16" s="15">
        <f t="shared" si="0"/>
        <v>55.462145379650963</v>
      </c>
      <c r="Q16" s="15">
        <f t="shared" si="0"/>
        <v>6.5051309476140897</v>
      </c>
      <c r="R16" s="15">
        <f t="shared" si="0"/>
        <v>0.56237489357489356</v>
      </c>
    </row>
    <row r="17" spans="1:18" x14ac:dyDescent="0.2">
      <c r="A17" s="10">
        <v>1200</v>
      </c>
      <c r="B17" s="18">
        <v>29868.737666666668</v>
      </c>
      <c r="C17" s="19">
        <v>15859.662860823048</v>
      </c>
      <c r="D17" s="19">
        <v>2599.4968606867365</v>
      </c>
      <c r="E17" s="19">
        <v>5236.8903894612813</v>
      </c>
      <c r="F17" s="19">
        <v>599.26838750356637</v>
      </c>
      <c r="G17" s="19">
        <v>711.27335926755279</v>
      </c>
      <c r="H17" s="20">
        <v>60.039475591151799</v>
      </c>
      <c r="K17" s="21">
        <v>1</v>
      </c>
      <c r="L17" s="15">
        <f t="shared" si="0"/>
        <v>1493.4368833333335</v>
      </c>
      <c r="M17" s="15">
        <f t="shared" si="0"/>
        <v>792.9831430411524</v>
      </c>
      <c r="N17" s="15">
        <f t="shared" si="0"/>
        <v>129.97484303433683</v>
      </c>
      <c r="O17" s="15">
        <f t="shared" si="0"/>
        <v>261.84451947306405</v>
      </c>
      <c r="P17" s="15">
        <f t="shared" si="0"/>
        <v>29.963419375178319</v>
      </c>
      <c r="Q17" s="15">
        <f t="shared" si="0"/>
        <v>35.56366796337764</v>
      </c>
      <c r="R17" s="15">
        <f t="shared" si="0"/>
        <v>3.00197377955759</v>
      </c>
    </row>
    <row r="18" spans="1:18" s="35" customFormat="1" x14ac:dyDescent="0.2">
      <c r="A18" s="35">
        <v>1213</v>
      </c>
      <c r="B18" s="18">
        <v>3764.8046249999998</v>
      </c>
      <c r="C18" s="19">
        <v>30864.351182240596</v>
      </c>
      <c r="D18" s="19">
        <v>6544.7459669693962</v>
      </c>
      <c r="E18" s="19">
        <v>1605.3753232934641</v>
      </c>
      <c r="F18" s="19">
        <v>809.22456117149773</v>
      </c>
      <c r="G18" s="19">
        <v>163.24839465838511</v>
      </c>
      <c r="H18" s="20">
        <v>108.63294666666667</v>
      </c>
      <c r="I18" s="25"/>
      <c r="K18" s="21">
        <v>2</v>
      </c>
      <c r="L18" s="36">
        <f t="shared" ref="L18:L19" si="1">(60/$A18)*B18</f>
        <v>186.22281739488869</v>
      </c>
      <c r="M18" s="36">
        <f t="shared" ref="M18:M19" si="2">(60/$A18)*C18</f>
        <v>1526.6785415782654</v>
      </c>
      <c r="N18" s="36">
        <f t="shared" ref="N18:N19" si="3">(60/$A18)*D18</f>
        <v>323.73022095479291</v>
      </c>
      <c r="O18" s="36">
        <f t="shared" ref="O18:O19" si="4">(60/$A18)*E18</f>
        <v>79.408507335208455</v>
      </c>
      <c r="P18" s="36">
        <f t="shared" ref="P18:P19" si="5">(60/$A18)*F18</f>
        <v>40.027595771055125</v>
      </c>
      <c r="Q18" s="36">
        <f t="shared" ref="Q18:Q19" si="6">(60/$A18)*G18</f>
        <v>8.0749412032177297</v>
      </c>
      <c r="R18" s="36">
        <f t="shared" ref="R18:R19" si="7">(60/$A18)*H18</f>
        <v>5.3734351195383345</v>
      </c>
    </row>
    <row r="19" spans="1:18" s="35" customFormat="1" ht="13.5" thickBot="1" x14ac:dyDescent="0.25">
      <c r="A19" s="35">
        <v>962</v>
      </c>
      <c r="B19" s="22">
        <v>10267.534</v>
      </c>
      <c r="C19" s="23">
        <v>9488.7958556961657</v>
      </c>
      <c r="D19" s="23">
        <v>14172.981933356845</v>
      </c>
      <c r="E19" s="23">
        <v>2223.1106964705841</v>
      </c>
      <c r="F19" s="23">
        <v>375.70262001951221</v>
      </c>
      <c r="G19" s="23">
        <v>465.64022715234756</v>
      </c>
      <c r="H19" s="24">
        <v>146.72066730454435</v>
      </c>
      <c r="K19" s="21">
        <v>3</v>
      </c>
      <c r="L19" s="36">
        <f t="shared" si="1"/>
        <v>640.38673596673596</v>
      </c>
      <c r="M19" s="36">
        <f t="shared" si="2"/>
        <v>591.81678933655928</v>
      </c>
      <c r="N19" s="36">
        <f t="shared" si="3"/>
        <v>883.96976715323365</v>
      </c>
      <c r="O19" s="36">
        <f t="shared" si="4"/>
        <v>138.65555279442313</v>
      </c>
      <c r="P19" s="36">
        <f t="shared" si="5"/>
        <v>23.43259584321282</v>
      </c>
      <c r="Q19" s="36">
        <f t="shared" si="6"/>
        <v>29.042010009501929</v>
      </c>
      <c r="R19" s="36">
        <f t="shared" si="7"/>
        <v>9.1509771707616032</v>
      </c>
    </row>
    <row r="20" spans="1:18" x14ac:dyDescent="0.2">
      <c r="B20" s="25"/>
      <c r="C20" s="25"/>
      <c r="D20" s="25"/>
      <c r="E20" s="25"/>
      <c r="F20" s="25"/>
      <c r="G20" s="25"/>
      <c r="H20" s="25"/>
      <c r="L20" s="15"/>
      <c r="M20" s="15"/>
      <c r="N20" s="15"/>
      <c r="O20" s="15"/>
      <c r="P20" s="15"/>
      <c r="Q20" s="15"/>
      <c r="R20" s="15"/>
    </row>
    <row r="21" spans="1:18" x14ac:dyDescent="0.2">
      <c r="A21" s="9" t="s">
        <v>3</v>
      </c>
      <c r="K21" s="9" t="s">
        <v>4</v>
      </c>
      <c r="L21" s="15"/>
      <c r="M21" s="15"/>
      <c r="N21" s="15"/>
      <c r="O21" s="15"/>
      <c r="P21" s="15"/>
      <c r="Q21" s="15"/>
      <c r="R21" s="15"/>
    </row>
    <row r="22" spans="1:18" x14ac:dyDescent="0.2">
      <c r="A22" s="9"/>
    </row>
    <row r="23" spans="1:18" x14ac:dyDescent="0.2">
      <c r="K23" s="10">
        <v>2003</v>
      </c>
      <c r="L23" s="10">
        <f>B3</f>
        <v>2016</v>
      </c>
    </row>
    <row r="24" spans="1:18" x14ac:dyDescent="0.2">
      <c r="A24" s="10" t="s">
        <v>5</v>
      </c>
      <c r="K24" s="10">
        <v>1</v>
      </c>
      <c r="L24" s="10">
        <v>1</v>
      </c>
      <c r="M24" s="10">
        <v>0.79</v>
      </c>
      <c r="N24" s="10">
        <v>0.92</v>
      </c>
    </row>
    <row r="25" spans="1:18" ht="13.5" thickBot="1" x14ac:dyDescent="0.25">
      <c r="A25" s="10">
        <v>2003</v>
      </c>
      <c r="B25" s="10">
        <f>B3</f>
        <v>2016</v>
      </c>
      <c r="K25" s="10">
        <v>0</v>
      </c>
      <c r="L25" s="10">
        <v>6</v>
      </c>
    </row>
    <row r="26" spans="1:18" x14ac:dyDescent="0.2">
      <c r="A26" s="15">
        <v>12.189493551210004</v>
      </c>
      <c r="B26" s="26">
        <f t="shared" ref="B26:H30" si="8">B6</f>
        <v>1101</v>
      </c>
      <c r="C26" s="27">
        <f t="shared" si="8"/>
        <v>12886</v>
      </c>
      <c r="D26" s="27">
        <f t="shared" si="8"/>
        <v>2894</v>
      </c>
      <c r="E26" s="27">
        <f t="shared" si="8"/>
        <v>512</v>
      </c>
      <c r="F26" s="27">
        <f t="shared" si="8"/>
        <v>290</v>
      </c>
      <c r="G26" s="27">
        <f t="shared" si="8"/>
        <v>102</v>
      </c>
      <c r="H26" s="28">
        <f t="shared" si="8"/>
        <v>1</v>
      </c>
      <c r="K26" s="10">
        <v>1</v>
      </c>
      <c r="L26" s="25">
        <f t="shared" ref="L26:R36" si="9">(10/$A26)*B26</f>
        <v>903.23686982935226</v>
      </c>
      <c r="M26" s="25">
        <f t="shared" si="9"/>
        <v>10571.39900510539</v>
      </c>
      <c r="N26" s="25">
        <f t="shared" si="9"/>
        <v>2374.1757504869624</v>
      </c>
      <c r="O26" s="25">
        <f t="shared" si="9"/>
        <v>420.03385772264159</v>
      </c>
      <c r="P26" s="25">
        <f t="shared" si="9"/>
        <v>237.90980222571497</v>
      </c>
      <c r="Q26" s="25">
        <f t="shared" si="9"/>
        <v>83.678620093182502</v>
      </c>
      <c r="R26" s="25">
        <f t="shared" si="9"/>
        <v>0.82037862836453435</v>
      </c>
    </row>
    <row r="27" spans="1:18" x14ac:dyDescent="0.2">
      <c r="A27" s="15">
        <v>13.030232584596954</v>
      </c>
      <c r="B27" s="29">
        <f t="shared" si="8"/>
        <v>6924</v>
      </c>
      <c r="C27" s="21">
        <f t="shared" si="8"/>
        <v>3114</v>
      </c>
      <c r="D27" s="21">
        <f t="shared" si="8"/>
        <v>1312</v>
      </c>
      <c r="E27" s="21">
        <f t="shared" si="8"/>
        <v>104</v>
      </c>
      <c r="F27" s="21">
        <f t="shared" si="8"/>
        <v>35</v>
      </c>
      <c r="G27" s="21">
        <f t="shared" si="8"/>
        <v>16</v>
      </c>
      <c r="H27" s="30">
        <f t="shared" si="8"/>
        <v>1</v>
      </c>
      <c r="K27" s="10">
        <v>1</v>
      </c>
      <c r="L27" s="25">
        <f t="shared" si="9"/>
        <v>5313.7961698280542</v>
      </c>
      <c r="M27" s="25">
        <f t="shared" si="9"/>
        <v>2389.8268736055115</v>
      </c>
      <c r="N27" s="25">
        <f t="shared" si="9"/>
        <v>1006.8891644734846</v>
      </c>
      <c r="O27" s="25">
        <f t="shared" si="9"/>
        <v>79.814384988751826</v>
      </c>
      <c r="P27" s="25">
        <f t="shared" si="9"/>
        <v>26.860610332753019</v>
      </c>
      <c r="Q27" s="25">
        <f t="shared" si="9"/>
        <v>12.279136152115665</v>
      </c>
      <c r="R27" s="25">
        <f t="shared" si="9"/>
        <v>0.76744600950722908</v>
      </c>
    </row>
    <row r="28" spans="1:18" x14ac:dyDescent="0.2">
      <c r="A28" s="15">
        <v>10.209269053594122</v>
      </c>
      <c r="B28" s="29">
        <f t="shared" si="8"/>
        <v>910</v>
      </c>
      <c r="C28" s="21">
        <f t="shared" si="8"/>
        <v>2228</v>
      </c>
      <c r="D28" s="21">
        <f t="shared" si="8"/>
        <v>1126</v>
      </c>
      <c r="E28" s="21">
        <f t="shared" si="8"/>
        <v>91</v>
      </c>
      <c r="F28" s="21">
        <f t="shared" si="8"/>
        <v>5</v>
      </c>
      <c r="G28" s="21">
        <f t="shared" si="8"/>
        <v>4</v>
      </c>
      <c r="H28" s="30">
        <f t="shared" si="8"/>
        <v>0</v>
      </c>
      <c r="K28" s="10">
        <v>1</v>
      </c>
      <c r="L28" s="25">
        <f t="shared" si="9"/>
        <v>891.34686844171188</v>
      </c>
      <c r="M28" s="25">
        <f t="shared" si="9"/>
        <v>2182.3305746023452</v>
      </c>
      <c r="N28" s="25">
        <f t="shared" si="9"/>
        <v>1102.9193119399642</v>
      </c>
      <c r="O28" s="25">
        <f t="shared" si="9"/>
        <v>89.134686844171185</v>
      </c>
      <c r="P28" s="25">
        <f t="shared" si="9"/>
        <v>4.8975102661632519</v>
      </c>
      <c r="Q28" s="25">
        <f t="shared" si="9"/>
        <v>3.9180082129306015</v>
      </c>
      <c r="R28" s="25">
        <f t="shared" si="9"/>
        <v>0</v>
      </c>
    </row>
    <row r="29" spans="1:18" x14ac:dyDescent="0.2">
      <c r="A29" s="15">
        <v>15.610518031147503</v>
      </c>
      <c r="B29" s="29">
        <f t="shared" si="8"/>
        <v>99</v>
      </c>
      <c r="C29" s="21">
        <f t="shared" si="8"/>
        <v>1055</v>
      </c>
      <c r="D29" s="21">
        <f t="shared" si="8"/>
        <v>921</v>
      </c>
      <c r="E29" s="21">
        <f t="shared" si="8"/>
        <v>214</v>
      </c>
      <c r="F29" s="21">
        <f t="shared" si="8"/>
        <v>27</v>
      </c>
      <c r="G29" s="21">
        <f t="shared" si="8"/>
        <v>3</v>
      </c>
      <c r="H29" s="30">
        <f t="shared" si="8"/>
        <v>0</v>
      </c>
      <c r="K29" s="10">
        <v>1</v>
      </c>
      <c r="L29" s="25">
        <f t="shared" si="9"/>
        <v>63.418779442467155</v>
      </c>
      <c r="M29" s="25">
        <f t="shared" si="9"/>
        <v>675.82638698790754</v>
      </c>
      <c r="N29" s="25">
        <f t="shared" si="9"/>
        <v>589.9868269344671</v>
      </c>
      <c r="O29" s="25">
        <f t="shared" si="9"/>
        <v>137.08705859280778</v>
      </c>
      <c r="P29" s="25">
        <f t="shared" si="9"/>
        <v>17.296030757036498</v>
      </c>
      <c r="Q29" s="25">
        <f t="shared" si="9"/>
        <v>1.9217811952262773</v>
      </c>
      <c r="R29" s="25">
        <f t="shared" si="9"/>
        <v>0</v>
      </c>
    </row>
    <row r="30" spans="1:18" x14ac:dyDescent="0.2">
      <c r="A30" s="15">
        <v>13.889507821669863</v>
      </c>
      <c r="B30" s="29">
        <f t="shared" si="8"/>
        <v>137.52305495463912</v>
      </c>
      <c r="C30" s="21">
        <f t="shared" si="8"/>
        <v>1989.4829297714746</v>
      </c>
      <c r="D30" s="21">
        <f t="shared" si="8"/>
        <v>2379.8274999264072</v>
      </c>
      <c r="E30" s="21">
        <f t="shared" si="8"/>
        <v>722.04697632395914</v>
      </c>
      <c r="F30" s="21">
        <f t="shared" si="8"/>
        <v>169.4067915999857</v>
      </c>
      <c r="G30" s="21">
        <f t="shared" si="8"/>
        <v>251.47365536434918</v>
      </c>
      <c r="H30" s="30">
        <f t="shared" si="8"/>
        <v>121.65359869720884</v>
      </c>
      <c r="K30" s="10">
        <v>1</v>
      </c>
      <c r="L30" s="25">
        <f t="shared" si="9"/>
        <v>99.01218727137406</v>
      </c>
      <c r="M30" s="25">
        <f t="shared" si="9"/>
        <v>1432.3638787744242</v>
      </c>
      <c r="N30" s="25">
        <f t="shared" si="9"/>
        <v>1713.3994454529873</v>
      </c>
      <c r="O30" s="25">
        <f t="shared" si="9"/>
        <v>519.85065676513739</v>
      </c>
      <c r="P30" s="25">
        <f t="shared" si="9"/>
        <v>121.9674546967632</v>
      </c>
      <c r="Q30" s="25">
        <f t="shared" si="9"/>
        <v>181.0529635701057</v>
      </c>
      <c r="R30" s="25">
        <f t="shared" si="9"/>
        <v>87.586687922382453</v>
      </c>
    </row>
    <row r="31" spans="1:18" x14ac:dyDescent="0.2">
      <c r="A31" s="15">
        <v>13.9588</v>
      </c>
      <c r="B31" s="29">
        <f t="shared" ref="B31:H32" si="10">B11</f>
        <v>24</v>
      </c>
      <c r="C31" s="21">
        <f t="shared" si="10"/>
        <v>4341.5881393939389</v>
      </c>
      <c r="D31" s="21">
        <f t="shared" si="10"/>
        <v>1327.5015429126427</v>
      </c>
      <c r="E31" s="21">
        <f t="shared" si="10"/>
        <v>573.33432718392726</v>
      </c>
      <c r="F31" s="21">
        <f t="shared" si="10"/>
        <v>242.5615224386724</v>
      </c>
      <c r="G31" s="21">
        <f t="shared" si="10"/>
        <v>122.81906807081806</v>
      </c>
      <c r="H31" s="30">
        <f t="shared" si="10"/>
        <v>36.343399999999995</v>
      </c>
      <c r="K31" s="10">
        <v>1</v>
      </c>
      <c r="L31" s="25">
        <f t="shared" si="9"/>
        <v>17.19345502478723</v>
      </c>
      <c r="M31" s="25">
        <f t="shared" si="9"/>
        <v>3110.2875171174733</v>
      </c>
      <c r="N31" s="25">
        <f t="shared" si="9"/>
        <v>951.01408639184069</v>
      </c>
      <c r="O31" s="25">
        <f t="shared" si="9"/>
        <v>410.73324869181249</v>
      </c>
      <c r="P31" s="25">
        <f t="shared" si="9"/>
        <v>173.76960944971802</v>
      </c>
      <c r="Q31" s="25">
        <f t="shared" si="9"/>
        <v>87.986838460912153</v>
      </c>
      <c r="R31" s="25">
        <f t="shared" si="9"/>
        <v>26.036192222827172</v>
      </c>
    </row>
    <row r="32" spans="1:18" x14ac:dyDescent="0.2">
      <c r="A32" s="15">
        <v>15.794720003831547</v>
      </c>
      <c r="B32" s="29">
        <f t="shared" si="10"/>
        <v>16906.415333333331</v>
      </c>
      <c r="C32" s="21">
        <f t="shared" si="10"/>
        <v>1430.3495926228618</v>
      </c>
      <c r="D32" s="21">
        <f t="shared" si="10"/>
        <v>989.06256727597986</v>
      </c>
      <c r="E32" s="21">
        <f t="shared" si="10"/>
        <v>324.91564675638369</v>
      </c>
      <c r="F32" s="21">
        <f t="shared" si="10"/>
        <v>67.555307112890915</v>
      </c>
      <c r="G32" s="21">
        <f t="shared" si="10"/>
        <v>20.588408333333334</v>
      </c>
      <c r="H32" s="30">
        <f t="shared" si="10"/>
        <v>41</v>
      </c>
      <c r="K32" s="10">
        <v>1</v>
      </c>
      <c r="L32" s="25">
        <f t="shared" si="9"/>
        <v>10703.839845994171</v>
      </c>
      <c r="M32" s="25">
        <f t="shared" si="9"/>
        <v>905.58717867482414</v>
      </c>
      <c r="N32" s="25">
        <f t="shared" si="9"/>
        <v>626.19822765838785</v>
      </c>
      <c r="O32" s="25">
        <f t="shared" si="9"/>
        <v>205.71155846863024</v>
      </c>
      <c r="P32" s="25">
        <f t="shared" si="9"/>
        <v>42.77081651115251</v>
      </c>
      <c r="Q32" s="25">
        <f t="shared" si="9"/>
        <v>13.034994180548257</v>
      </c>
      <c r="R32" s="25">
        <f t="shared" si="9"/>
        <v>25.958041668389221</v>
      </c>
    </row>
    <row r="33" spans="1:18" x14ac:dyDescent="0.2">
      <c r="A33" s="15">
        <v>14.988543834651885</v>
      </c>
      <c r="B33" s="18">
        <v>107.91353333333333</v>
      </c>
      <c r="C33" s="19">
        <v>9822.4846437097494</v>
      </c>
      <c r="D33" s="19">
        <v>1510.047803737601</v>
      </c>
      <c r="E33" s="19">
        <v>381.98151592287729</v>
      </c>
      <c r="F33" s="19">
        <v>120.82908012393938</v>
      </c>
      <c r="G33" s="19">
        <v>64.484188129764959</v>
      </c>
      <c r="H33" s="20">
        <v>15.47569658119658</v>
      </c>
      <c r="K33" s="10">
        <v>1</v>
      </c>
      <c r="L33" s="25">
        <f t="shared" si="9"/>
        <v>71.997343120049436</v>
      </c>
      <c r="M33" s="25">
        <f t="shared" si="9"/>
        <v>6553.3281632077105</v>
      </c>
      <c r="N33" s="25">
        <f t="shared" si="9"/>
        <v>1007.4679838120996</v>
      </c>
      <c r="O33" s="25">
        <f t="shared" si="9"/>
        <v>254.84898342144319</v>
      </c>
      <c r="P33" s="25">
        <f t="shared" si="9"/>
        <v>80.614288790746755</v>
      </c>
      <c r="Q33" s="25">
        <f t="shared" si="9"/>
        <v>43.022316804841658</v>
      </c>
      <c r="R33" s="25">
        <f t="shared" si="9"/>
        <v>10.325016727387787</v>
      </c>
    </row>
    <row r="34" spans="1:18" x14ac:dyDescent="0.2">
      <c r="A34" s="10">
        <v>14.1</v>
      </c>
      <c r="B34" s="18">
        <v>453.15599999999995</v>
      </c>
      <c r="C34" s="19">
        <v>4449.0955983579652</v>
      </c>
      <c r="D34" s="19">
        <v>6041.7158490884394</v>
      </c>
      <c r="E34" s="19">
        <v>683.14150788547613</v>
      </c>
      <c r="F34" s="19">
        <v>290.40638923634646</v>
      </c>
      <c r="G34" s="19">
        <v>67.727423247863243</v>
      </c>
      <c r="H34" s="20">
        <v>70.915232183908046</v>
      </c>
      <c r="K34" s="10">
        <v>1</v>
      </c>
      <c r="L34" s="25">
        <f t="shared" si="9"/>
        <v>321.38723404255319</v>
      </c>
      <c r="M34" s="25">
        <f t="shared" si="9"/>
        <v>3155.3869491900464</v>
      </c>
      <c r="N34" s="25">
        <f t="shared" si="9"/>
        <v>4284.9048575095312</v>
      </c>
      <c r="O34" s="25">
        <f t="shared" si="9"/>
        <v>484.49752332303274</v>
      </c>
      <c r="P34" s="25">
        <f t="shared" si="9"/>
        <v>205.96197818180602</v>
      </c>
      <c r="Q34" s="25">
        <f t="shared" si="9"/>
        <v>48.033633509122872</v>
      </c>
      <c r="R34" s="25">
        <f t="shared" si="9"/>
        <v>50.294490910573082</v>
      </c>
    </row>
    <row r="35" spans="1:18" x14ac:dyDescent="0.2">
      <c r="A35" s="15">
        <v>14.18</v>
      </c>
      <c r="B35" s="18">
        <f t="shared" ref="B35:H37" si="11">B15</f>
        <v>263.56439999999998</v>
      </c>
      <c r="C35" s="19">
        <f t="shared" si="11"/>
        <v>6614.03095116021</v>
      </c>
      <c r="D35" s="19">
        <f t="shared" si="11"/>
        <v>1022.9263213430077</v>
      </c>
      <c r="E35" s="19">
        <f t="shared" si="11"/>
        <v>1987.9427023461424</v>
      </c>
      <c r="F35" s="19">
        <f t="shared" si="11"/>
        <v>566.78043277301799</v>
      </c>
      <c r="G35" s="19">
        <f t="shared" si="11"/>
        <v>49.103461923076921</v>
      </c>
      <c r="H35" s="20">
        <f t="shared" si="11"/>
        <v>21.944730454545454</v>
      </c>
      <c r="K35" s="10">
        <v>1</v>
      </c>
      <c r="L35" s="25">
        <f t="shared" si="9"/>
        <v>185.87052186177715</v>
      </c>
      <c r="M35" s="25">
        <f t="shared" si="9"/>
        <v>4664.3377652751833</v>
      </c>
      <c r="N35" s="25">
        <f t="shared" si="9"/>
        <v>721.38668641961044</v>
      </c>
      <c r="O35" s="25">
        <f t="shared" si="9"/>
        <v>1401.9342047575053</v>
      </c>
      <c r="P35" s="25">
        <f t="shared" si="9"/>
        <v>399.70411338012553</v>
      </c>
      <c r="Q35" s="25">
        <f t="shared" si="9"/>
        <v>34.628675545188237</v>
      </c>
      <c r="R35" s="25">
        <f t="shared" si="9"/>
        <v>15.475832478522888</v>
      </c>
    </row>
    <row r="36" spans="1:18" x14ac:dyDescent="0.2">
      <c r="A36" s="15">
        <v>15.1</v>
      </c>
      <c r="B36" s="18">
        <f t="shared" si="11"/>
        <v>24274.455375000001</v>
      </c>
      <c r="C36" s="19">
        <f t="shared" si="11"/>
        <v>1066.2184382857151</v>
      </c>
      <c r="D36" s="19">
        <f t="shared" si="11"/>
        <v>4026.3620042195857</v>
      </c>
      <c r="E36" s="19">
        <f t="shared" si="11"/>
        <v>1074.2858769782358</v>
      </c>
      <c r="F36" s="19">
        <f t="shared" si="11"/>
        <v>1197.0579711108001</v>
      </c>
      <c r="G36" s="19">
        <f t="shared" si="11"/>
        <v>140.40240961933745</v>
      </c>
      <c r="H36" s="20">
        <f t="shared" si="11"/>
        <v>12.137924786324787</v>
      </c>
      <c r="K36" s="10">
        <v>1</v>
      </c>
      <c r="L36" s="25">
        <f t="shared" si="9"/>
        <v>16075.798261589405</v>
      </c>
      <c r="M36" s="25">
        <f t="shared" si="9"/>
        <v>706.10492601702992</v>
      </c>
      <c r="N36" s="25">
        <f t="shared" si="9"/>
        <v>2666.4649034566796</v>
      </c>
      <c r="O36" s="25">
        <f t="shared" si="9"/>
        <v>711.44760064783839</v>
      </c>
      <c r="P36" s="25">
        <f t="shared" si="9"/>
        <v>792.75362325218555</v>
      </c>
      <c r="Q36" s="25">
        <f t="shared" si="9"/>
        <v>92.981728224726794</v>
      </c>
      <c r="R36" s="25">
        <f t="shared" si="9"/>
        <v>8.0383607856455548</v>
      </c>
    </row>
    <row r="37" spans="1:18" x14ac:dyDescent="0.2">
      <c r="A37" s="15">
        <v>14.22</v>
      </c>
      <c r="B37" s="18">
        <f t="shared" si="11"/>
        <v>29868.737666666668</v>
      </c>
      <c r="C37" s="19">
        <f t="shared" si="11"/>
        <v>15859.662860823048</v>
      </c>
      <c r="D37" s="19">
        <f t="shared" si="11"/>
        <v>2599.4968606867365</v>
      </c>
      <c r="E37" s="19">
        <f t="shared" si="11"/>
        <v>5236.8903894612813</v>
      </c>
      <c r="F37" s="19">
        <f t="shared" si="11"/>
        <v>599.26838750356637</v>
      </c>
      <c r="G37" s="19">
        <f t="shared" si="11"/>
        <v>711.27335926755279</v>
      </c>
      <c r="H37" s="20">
        <f t="shared" si="11"/>
        <v>60.039475591151799</v>
      </c>
      <c r="K37" s="35">
        <v>1</v>
      </c>
      <c r="L37" s="25">
        <f t="shared" ref="L37" si="12">(10/$A37)*B37</f>
        <v>21004.738162212845</v>
      </c>
      <c r="M37" s="25">
        <f t="shared" ref="M37" si="13">(10/$A37)*C37</f>
        <v>11153.068115909316</v>
      </c>
      <c r="N37" s="25">
        <f t="shared" ref="N37" si="14">(10/$A37)*D37</f>
        <v>1828.0568640553702</v>
      </c>
      <c r="O37" s="25">
        <f t="shared" ref="O37" si="15">(10/$A37)*E37</f>
        <v>3682.7639869629265</v>
      </c>
      <c r="P37" s="25">
        <f t="shared" ref="P37" si="16">(10/$A37)*F37</f>
        <v>421.42643284357689</v>
      </c>
      <c r="Q37" s="25">
        <f t="shared" ref="Q37" si="17">(10/$A37)*G37</f>
        <v>500.19223577183743</v>
      </c>
      <c r="R37" s="25">
        <f t="shared" ref="R37" si="18">(10/$A37)*H37</f>
        <v>42.221853439628553</v>
      </c>
    </row>
    <row r="38" spans="1:18" x14ac:dyDescent="0.2">
      <c r="A38" s="36">
        <v>14.8</v>
      </c>
      <c r="B38" s="18">
        <f t="shared" ref="B38:H38" si="19">B18</f>
        <v>3764.8046249999998</v>
      </c>
      <c r="C38" s="19">
        <f t="shared" si="19"/>
        <v>30864.351182240596</v>
      </c>
      <c r="D38" s="19">
        <f t="shared" si="19"/>
        <v>6544.7459669693962</v>
      </c>
      <c r="E38" s="19">
        <f t="shared" si="19"/>
        <v>1605.3753232934641</v>
      </c>
      <c r="F38" s="19">
        <f t="shared" si="19"/>
        <v>809.22456117149773</v>
      </c>
      <c r="G38" s="19">
        <f t="shared" si="19"/>
        <v>163.24839465838511</v>
      </c>
      <c r="H38" s="20">
        <f t="shared" si="19"/>
        <v>108.63294666666667</v>
      </c>
      <c r="K38" s="35">
        <v>1</v>
      </c>
      <c r="L38" s="25">
        <f t="shared" ref="L38:L39" si="20">(10/$A38)*B38</f>
        <v>2543.7869087837835</v>
      </c>
      <c r="M38" s="25">
        <f t="shared" ref="M38:M39" si="21">(10/$A38)*C38</f>
        <v>20854.291339351752</v>
      </c>
      <c r="N38" s="25">
        <f t="shared" ref="N38:N39" si="22">(10/$A38)*D38</f>
        <v>4422.1256533576998</v>
      </c>
      <c r="O38" s="25">
        <f t="shared" ref="O38:O39" si="23">(10/$A38)*E38</f>
        <v>1084.7130562793677</v>
      </c>
      <c r="P38" s="25">
        <f t="shared" ref="P38:P39" si="24">(10/$A38)*F38</f>
        <v>546.77335214290383</v>
      </c>
      <c r="Q38" s="25">
        <f t="shared" ref="Q38:Q39" si="25">(10/$A38)*G38</f>
        <v>110.30296936377371</v>
      </c>
      <c r="R38" s="25">
        <f t="shared" ref="R38:R39" si="26">(10/$A38)*H38</f>
        <v>73.400639639639635</v>
      </c>
    </row>
    <row r="39" spans="1:18" ht="13.5" thickBot="1" x14ac:dyDescent="0.25">
      <c r="A39" s="36">
        <v>11.47691996843621</v>
      </c>
      <c r="B39" s="22">
        <f t="shared" ref="B39:H39" si="27">B19</f>
        <v>10267.534</v>
      </c>
      <c r="C39" s="23">
        <f t="shared" si="27"/>
        <v>9488.7958556961657</v>
      </c>
      <c r="D39" s="23">
        <f t="shared" si="27"/>
        <v>14172.981933356845</v>
      </c>
      <c r="E39" s="23">
        <f t="shared" si="27"/>
        <v>2223.1106964705841</v>
      </c>
      <c r="F39" s="23">
        <f t="shared" si="27"/>
        <v>375.70262001951221</v>
      </c>
      <c r="G39" s="23">
        <f t="shared" si="27"/>
        <v>465.64022715234756</v>
      </c>
      <c r="H39" s="24">
        <f t="shared" si="27"/>
        <v>146.72066730454435</v>
      </c>
      <c r="K39" s="35">
        <v>1</v>
      </c>
      <c r="L39" s="25">
        <f t="shared" si="20"/>
        <v>8946.2451844551852</v>
      </c>
      <c r="M39" s="25">
        <f t="shared" si="21"/>
        <v>8267.7198079207865</v>
      </c>
      <c r="N39" s="25">
        <f t="shared" si="22"/>
        <v>12349.116289331403</v>
      </c>
      <c r="O39" s="25">
        <f t="shared" si="23"/>
        <v>1937.0272708919958</v>
      </c>
      <c r="P39" s="25">
        <f t="shared" si="24"/>
        <v>327.35491843871739</v>
      </c>
      <c r="Q39" s="25">
        <f t="shared" si="25"/>
        <v>405.71880646806801</v>
      </c>
      <c r="R39" s="25">
        <f t="shared" si="26"/>
        <v>127.83975814770433</v>
      </c>
    </row>
  </sheetData>
  <conditionalFormatting sqref="L26:L3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{181896B5-CE14-40EB-A91F-98AA395CA56B}</x14:id>
        </ext>
      </extLst>
    </cfRule>
  </conditionalFormatting>
  <conditionalFormatting sqref="M26:M3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{0B99545F-7BBC-46A7-93E3-F4088AB4842F}</x14:id>
        </ext>
      </extLst>
    </cfRule>
  </conditionalFormatting>
  <conditionalFormatting sqref="N26:N3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{BA88B1A7-2527-4E16-BC01-56952A78F226}</x14:id>
        </ext>
      </extLst>
    </cfRule>
  </conditionalFormatting>
  <conditionalFormatting sqref="O26:O3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{71B1843B-F759-42DD-AE70-CA73CF72B44D}</x14:id>
        </ext>
      </extLst>
    </cfRule>
  </conditionalFormatting>
  <conditionalFormatting sqref="P26:P3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{5D7B5C59-0B8E-4ED0-BDA1-B3F6F1278A45}</x14:id>
        </ext>
      </extLst>
    </cfRule>
  </conditionalFormatting>
  <conditionalFormatting sqref="Q26:Q3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{D809E6B9-0FDC-406B-9543-1C8851FDC1CA}</x14:id>
        </ext>
      </extLst>
    </cfRule>
  </conditionalFormatting>
  <conditionalFormatting sqref="R26:R3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{5E18C90B-694E-44D9-B8B2-979DC71A8F0C}</x14:id>
        </ext>
      </extLst>
    </cfRule>
  </conditionalFormatting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1896B5-CE14-40EB-A91F-98AA395CA5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L26:L39</xm:sqref>
        </x14:conditionalFormatting>
        <x14:conditionalFormatting xmlns:xm="http://schemas.microsoft.com/office/excel/2006/main">
          <x14:cfRule type="dataBar" id="{0B99545F-7BBC-46A7-93E3-F4088AB48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M26:M39</xm:sqref>
        </x14:conditionalFormatting>
        <x14:conditionalFormatting xmlns:xm="http://schemas.microsoft.com/office/excel/2006/main">
          <x14:cfRule type="dataBar" id="{BA88B1A7-2527-4E16-BC01-56952A78F2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N26:N39</xm:sqref>
        </x14:conditionalFormatting>
        <x14:conditionalFormatting xmlns:xm="http://schemas.microsoft.com/office/excel/2006/main">
          <x14:cfRule type="dataBar" id="{71B1843B-F759-42DD-AE70-CA73CF72B4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O26:O39</xm:sqref>
        </x14:conditionalFormatting>
        <x14:conditionalFormatting xmlns:xm="http://schemas.microsoft.com/office/excel/2006/main">
          <x14:cfRule type="dataBar" id="{5D7B5C59-0B8E-4ED0-BDA1-B3F6F1278A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P26:P39</xm:sqref>
        </x14:conditionalFormatting>
        <x14:conditionalFormatting xmlns:xm="http://schemas.microsoft.com/office/excel/2006/main">
          <x14:cfRule type="dataBar" id="{D809E6B9-0FDC-406B-9543-1C8851FDC1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Q26:Q39</xm:sqref>
        </x14:conditionalFormatting>
        <x14:conditionalFormatting xmlns:xm="http://schemas.microsoft.com/office/excel/2006/main">
          <x14:cfRule type="dataBar" id="{5E18C90B-694E-44D9-B8B2-979DC71A8F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R26:R39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="80" workbookViewId="0">
      <selection activeCell="O41" sqref="A1:O41"/>
    </sheetView>
  </sheetViews>
  <sheetFormatPr defaultRowHeight="12.75" x14ac:dyDescent="0.2"/>
  <cols>
    <col min="1" max="16384" width="9.140625" style="10"/>
  </cols>
  <sheetData>
    <row r="1" spans="1:14" x14ac:dyDescent="0.2">
      <c r="A1" s="9" t="s">
        <v>1</v>
      </c>
      <c r="I1" s="9" t="s">
        <v>2</v>
      </c>
    </row>
    <row r="3" spans="1:14" x14ac:dyDescent="0.2">
      <c r="A3" s="10">
        <v>2003</v>
      </c>
      <c r="B3" s="10">
        <v>2016</v>
      </c>
      <c r="I3" s="10">
        <v>2003</v>
      </c>
      <c r="J3" s="10">
        <f>B3</f>
        <v>2016</v>
      </c>
    </row>
    <row r="4" spans="1:14" x14ac:dyDescent="0.2">
      <c r="A4" s="10">
        <v>1</v>
      </c>
      <c r="B4" s="10">
        <v>1</v>
      </c>
      <c r="C4" s="10">
        <v>0.79</v>
      </c>
      <c r="D4" s="10">
        <v>0.92</v>
      </c>
      <c r="I4" s="10">
        <v>1</v>
      </c>
      <c r="J4" s="10">
        <v>1</v>
      </c>
      <c r="K4" s="10">
        <v>0.79</v>
      </c>
      <c r="L4" s="10">
        <v>0.92</v>
      </c>
    </row>
    <row r="5" spans="1:14" x14ac:dyDescent="0.2">
      <c r="A5" s="10">
        <v>0</v>
      </c>
      <c r="B5" s="10">
        <v>4</v>
      </c>
      <c r="I5" s="10">
        <v>0</v>
      </c>
      <c r="J5" s="10">
        <v>4</v>
      </c>
    </row>
    <row r="6" spans="1:14" x14ac:dyDescent="0.2">
      <c r="A6" s="10">
        <v>1127</v>
      </c>
      <c r="B6" s="10">
        <v>0</v>
      </c>
      <c r="C6" s="10">
        <v>10</v>
      </c>
      <c r="D6" s="10">
        <v>11</v>
      </c>
      <c r="E6" s="10">
        <v>0</v>
      </c>
      <c r="F6" s="10">
        <v>0</v>
      </c>
      <c r="I6" s="10">
        <v>1</v>
      </c>
      <c r="J6" s="15">
        <f t="shared" ref="J6:N16" si="0">(60/$A6)*B6</f>
        <v>0</v>
      </c>
      <c r="K6" s="32">
        <f t="shared" si="0"/>
        <v>0.53238686779059452</v>
      </c>
      <c r="L6" s="32">
        <f t="shared" si="0"/>
        <v>0.58562555456965393</v>
      </c>
      <c r="M6" s="32">
        <f>(60/$A6)*E6</f>
        <v>0</v>
      </c>
      <c r="N6" s="32">
        <f>(60/$A6)*F6</f>
        <v>0</v>
      </c>
    </row>
    <row r="7" spans="1:14" x14ac:dyDescent="0.2">
      <c r="A7" s="10">
        <v>1200</v>
      </c>
      <c r="B7" s="10">
        <v>0</v>
      </c>
      <c r="C7" s="10">
        <v>24</v>
      </c>
      <c r="D7" s="10">
        <v>10</v>
      </c>
      <c r="E7" s="10">
        <v>1</v>
      </c>
      <c r="F7" s="10">
        <v>0</v>
      </c>
      <c r="I7" s="10">
        <v>1</v>
      </c>
      <c r="J7" s="15">
        <f t="shared" si="0"/>
        <v>0</v>
      </c>
      <c r="K7" s="32">
        <f t="shared" si="0"/>
        <v>1.2000000000000002</v>
      </c>
      <c r="L7" s="32">
        <f t="shared" si="0"/>
        <v>0.5</v>
      </c>
      <c r="M7" s="32">
        <f t="shared" si="0"/>
        <v>0.05</v>
      </c>
      <c r="N7" s="32">
        <f t="shared" si="0"/>
        <v>0</v>
      </c>
    </row>
    <row r="8" spans="1:14" x14ac:dyDescent="0.2">
      <c r="A8" s="10">
        <v>960</v>
      </c>
      <c r="B8" s="10">
        <v>63</v>
      </c>
      <c r="C8" s="10">
        <v>13</v>
      </c>
      <c r="D8" s="10">
        <v>7</v>
      </c>
      <c r="E8" s="10">
        <v>0</v>
      </c>
      <c r="F8" s="10">
        <v>2</v>
      </c>
      <c r="I8" s="10">
        <v>1</v>
      </c>
      <c r="J8" s="15">
        <f t="shared" si="0"/>
        <v>3.9375</v>
      </c>
      <c r="K8" s="32">
        <f t="shared" si="0"/>
        <v>0.8125</v>
      </c>
      <c r="L8" s="32">
        <f t="shared" si="0"/>
        <v>0.4375</v>
      </c>
      <c r="M8" s="32">
        <f t="shared" si="0"/>
        <v>0</v>
      </c>
      <c r="N8" s="32">
        <f t="shared" si="0"/>
        <v>0.125</v>
      </c>
    </row>
    <row r="9" spans="1:14" x14ac:dyDescent="0.2">
      <c r="A9" s="10">
        <v>1510</v>
      </c>
      <c r="B9" s="10">
        <v>0</v>
      </c>
      <c r="C9" s="10">
        <v>95</v>
      </c>
      <c r="D9" s="10">
        <v>12</v>
      </c>
      <c r="E9" s="10">
        <v>0</v>
      </c>
      <c r="F9" s="10">
        <v>0</v>
      </c>
      <c r="I9" s="10">
        <v>1</v>
      </c>
      <c r="J9" s="15">
        <f t="shared" si="0"/>
        <v>0</v>
      </c>
      <c r="K9" s="32">
        <f t="shared" si="0"/>
        <v>3.7748344370860929</v>
      </c>
      <c r="L9" s="32">
        <f t="shared" si="0"/>
        <v>0.47682119205298013</v>
      </c>
      <c r="M9" s="32">
        <f t="shared" si="0"/>
        <v>0</v>
      </c>
      <c r="N9" s="32">
        <f t="shared" si="0"/>
        <v>0</v>
      </c>
    </row>
    <row r="10" spans="1:14" x14ac:dyDescent="0.2">
      <c r="A10" s="10">
        <v>1173</v>
      </c>
      <c r="B10" s="25">
        <v>0</v>
      </c>
      <c r="C10" s="25">
        <v>161</v>
      </c>
      <c r="D10" s="25">
        <v>12</v>
      </c>
      <c r="E10" s="25">
        <v>0</v>
      </c>
      <c r="F10" s="25">
        <v>1</v>
      </c>
      <c r="I10" s="10">
        <v>1</v>
      </c>
      <c r="J10" s="15">
        <f t="shared" si="0"/>
        <v>0</v>
      </c>
      <c r="K10" s="32">
        <f t="shared" si="0"/>
        <v>8.235294117647058</v>
      </c>
      <c r="L10" s="32">
        <f t="shared" si="0"/>
        <v>0.61381074168797956</v>
      </c>
      <c r="M10" s="32">
        <f t="shared" si="0"/>
        <v>0</v>
      </c>
      <c r="N10" s="32">
        <f t="shared" si="0"/>
        <v>5.1150895140664961E-2</v>
      </c>
    </row>
    <row r="11" spans="1:14" x14ac:dyDescent="0.2">
      <c r="A11" s="10">
        <v>1135</v>
      </c>
      <c r="B11" s="25">
        <v>0</v>
      </c>
      <c r="C11" s="25">
        <v>22.666666666666664</v>
      </c>
      <c r="D11" s="25">
        <v>24.333333333333332</v>
      </c>
      <c r="E11" s="25">
        <v>4</v>
      </c>
      <c r="F11" s="25">
        <v>0</v>
      </c>
      <c r="I11" s="10">
        <v>1</v>
      </c>
      <c r="J11" s="15">
        <f t="shared" si="0"/>
        <v>0</v>
      </c>
      <c r="K11" s="32">
        <f t="shared" si="0"/>
        <v>1.1982378854625551</v>
      </c>
      <c r="L11" s="32">
        <f t="shared" si="0"/>
        <v>1.2863436123348018</v>
      </c>
      <c r="M11" s="32">
        <f t="shared" si="0"/>
        <v>0.21145374449339208</v>
      </c>
      <c r="N11" s="32">
        <f t="shared" si="0"/>
        <v>0</v>
      </c>
    </row>
    <row r="12" spans="1:14" x14ac:dyDescent="0.2">
      <c r="A12" s="10">
        <v>1378</v>
      </c>
      <c r="B12" s="25">
        <v>1</v>
      </c>
      <c r="C12" s="25">
        <v>75</v>
      </c>
      <c r="D12" s="25">
        <v>4</v>
      </c>
      <c r="E12" s="25">
        <v>5</v>
      </c>
      <c r="F12" s="25">
        <v>0</v>
      </c>
      <c r="I12" s="10">
        <v>1</v>
      </c>
      <c r="J12" s="15">
        <f t="shared" si="0"/>
        <v>4.3541364296081277E-2</v>
      </c>
      <c r="K12" s="32">
        <f t="shared" si="0"/>
        <v>3.2656023222060959</v>
      </c>
      <c r="L12" s="32">
        <f t="shared" si="0"/>
        <v>0.17416545718432511</v>
      </c>
      <c r="M12" s="32">
        <f t="shared" si="0"/>
        <v>0.21770682148040638</v>
      </c>
      <c r="N12" s="32">
        <f t="shared" si="0"/>
        <v>0</v>
      </c>
    </row>
    <row r="13" spans="1:14" x14ac:dyDescent="0.2">
      <c r="A13" s="10">
        <v>1291</v>
      </c>
      <c r="B13" s="25">
        <v>0</v>
      </c>
      <c r="C13" s="25">
        <v>70</v>
      </c>
      <c r="D13" s="25">
        <v>31</v>
      </c>
      <c r="E13" s="25">
        <v>4</v>
      </c>
      <c r="F13" s="25">
        <v>3</v>
      </c>
      <c r="I13" s="10">
        <v>1</v>
      </c>
      <c r="J13" s="15">
        <f t="shared" si="0"/>
        <v>0</v>
      </c>
      <c r="K13" s="32">
        <f t="shared" si="0"/>
        <v>3.2532920216886136</v>
      </c>
      <c r="L13" s="32">
        <f t="shared" si="0"/>
        <v>1.4407436096049573</v>
      </c>
      <c r="M13" s="32">
        <f t="shared" si="0"/>
        <v>0.18590240123934934</v>
      </c>
      <c r="N13" s="32">
        <f t="shared" si="0"/>
        <v>0.13942680092951201</v>
      </c>
    </row>
    <row r="14" spans="1:14" x14ac:dyDescent="0.2">
      <c r="A14" s="10">
        <v>1287</v>
      </c>
      <c r="B14" s="25">
        <v>1</v>
      </c>
      <c r="C14" s="25">
        <v>26.333333333333336</v>
      </c>
      <c r="D14" s="25">
        <v>25.666666666666664</v>
      </c>
      <c r="E14" s="25">
        <v>4</v>
      </c>
      <c r="F14" s="25">
        <v>0</v>
      </c>
      <c r="I14" s="10">
        <v>1</v>
      </c>
      <c r="J14" s="15">
        <f t="shared" si="0"/>
        <v>4.6620046620046623E-2</v>
      </c>
      <c r="K14" s="32">
        <f t="shared" si="0"/>
        <v>1.2276612276612278</v>
      </c>
      <c r="L14" s="32">
        <f t="shared" si="0"/>
        <v>1.1965811965811965</v>
      </c>
      <c r="M14" s="32">
        <f t="shared" si="0"/>
        <v>0.18648018648018649</v>
      </c>
      <c r="N14" s="32">
        <f t="shared" si="0"/>
        <v>0</v>
      </c>
    </row>
    <row r="15" spans="1:14" x14ac:dyDescent="0.2">
      <c r="A15" s="10">
        <v>1230</v>
      </c>
      <c r="B15" s="25">
        <v>0</v>
      </c>
      <c r="C15" s="25">
        <v>74</v>
      </c>
      <c r="D15" s="25">
        <v>7</v>
      </c>
      <c r="E15" s="25">
        <v>3</v>
      </c>
      <c r="F15" s="25">
        <v>0</v>
      </c>
      <c r="I15" s="10">
        <v>1</v>
      </c>
      <c r="J15" s="15">
        <f t="shared" si="0"/>
        <v>0</v>
      </c>
      <c r="K15" s="32">
        <f t="shared" si="0"/>
        <v>3.6097560975609757</v>
      </c>
      <c r="L15" s="32">
        <f t="shared" si="0"/>
        <v>0.34146341463414637</v>
      </c>
      <c r="M15" s="32">
        <f t="shared" si="0"/>
        <v>0.14634146341463417</v>
      </c>
      <c r="N15" s="32">
        <f t="shared" si="0"/>
        <v>0</v>
      </c>
    </row>
    <row r="16" spans="1:14" x14ac:dyDescent="0.2">
      <c r="A16" s="10">
        <v>1295</v>
      </c>
      <c r="B16" s="25">
        <v>0</v>
      </c>
      <c r="C16" s="25">
        <v>92</v>
      </c>
      <c r="D16" s="25">
        <v>11</v>
      </c>
      <c r="E16" s="25">
        <v>0</v>
      </c>
      <c r="F16" s="25">
        <v>0</v>
      </c>
      <c r="I16" s="10">
        <v>1</v>
      </c>
      <c r="J16" s="15">
        <f t="shared" si="0"/>
        <v>0</v>
      </c>
      <c r="K16" s="32">
        <f t="shared" si="0"/>
        <v>4.262548262548262</v>
      </c>
      <c r="L16" s="32">
        <f t="shared" si="0"/>
        <v>0.50965250965250963</v>
      </c>
      <c r="M16" s="32">
        <f t="shared" si="0"/>
        <v>0</v>
      </c>
      <c r="N16" s="32">
        <f t="shared" si="0"/>
        <v>0</v>
      </c>
    </row>
    <row r="17" spans="1:14" x14ac:dyDescent="0.2">
      <c r="A17" s="35">
        <v>1200</v>
      </c>
      <c r="B17" s="25">
        <v>0</v>
      </c>
      <c r="C17" s="25">
        <v>113</v>
      </c>
      <c r="D17" s="25">
        <v>20</v>
      </c>
      <c r="E17" s="25">
        <v>2</v>
      </c>
      <c r="F17" s="25">
        <v>0</v>
      </c>
      <c r="I17" s="35">
        <v>1</v>
      </c>
      <c r="J17" s="36">
        <f t="shared" ref="J17:J18" si="1">(60/$A17)*B17</f>
        <v>0</v>
      </c>
      <c r="K17" s="32">
        <f t="shared" ref="K17:K18" si="2">(60/$A17)*C17</f>
        <v>5.65</v>
      </c>
      <c r="L17" s="32">
        <f t="shared" ref="L17:L18" si="3">(60/$A17)*D17</f>
        <v>1</v>
      </c>
      <c r="M17" s="32">
        <f t="shared" ref="M17:M18" si="4">(60/$A17)*E17</f>
        <v>0.1</v>
      </c>
      <c r="N17" s="32">
        <f t="shared" ref="N17:N18" si="5">(60/$A17)*F17</f>
        <v>0</v>
      </c>
    </row>
    <row r="18" spans="1:14" s="35" customFormat="1" x14ac:dyDescent="0.2">
      <c r="A18" s="35">
        <v>1213</v>
      </c>
      <c r="B18" s="25">
        <v>0</v>
      </c>
      <c r="C18" s="25">
        <v>15</v>
      </c>
      <c r="D18" s="25">
        <v>11</v>
      </c>
      <c r="E18" s="25">
        <v>3</v>
      </c>
      <c r="F18" s="25">
        <v>0</v>
      </c>
      <c r="I18" s="35">
        <v>1</v>
      </c>
      <c r="J18" s="36">
        <f t="shared" si="1"/>
        <v>0</v>
      </c>
      <c r="K18" s="32">
        <f t="shared" si="2"/>
        <v>0.74196207749381704</v>
      </c>
      <c r="L18" s="32">
        <f t="shared" si="3"/>
        <v>0.54410552349546581</v>
      </c>
      <c r="M18" s="32">
        <f t="shared" si="4"/>
        <v>0.14839241549876339</v>
      </c>
      <c r="N18" s="32">
        <f t="shared" si="5"/>
        <v>0</v>
      </c>
    </row>
    <row r="19" spans="1:14" s="35" customFormat="1" x14ac:dyDescent="0.2">
      <c r="A19" s="35">
        <v>962</v>
      </c>
      <c r="B19" s="25">
        <v>0</v>
      </c>
      <c r="C19" s="25">
        <v>26.833333333333332</v>
      </c>
      <c r="D19" s="25">
        <v>23.452380952380953</v>
      </c>
      <c r="E19" s="25">
        <v>1.7142857142857144</v>
      </c>
      <c r="F19" s="25">
        <v>0</v>
      </c>
      <c r="I19" s="35">
        <v>1</v>
      </c>
      <c r="J19" s="36">
        <f t="shared" ref="J19" si="6">(60/$A19)*B19</f>
        <v>0</v>
      </c>
      <c r="K19" s="32">
        <f t="shared" ref="K19" si="7">(60/$A19)*C19</f>
        <v>1.6735966735966736</v>
      </c>
      <c r="L19" s="32">
        <f t="shared" ref="L19" si="8">(60/$A19)*D19</f>
        <v>1.4627264627264629</v>
      </c>
      <c r="M19" s="32">
        <f t="shared" ref="M19" si="9">(60/$A19)*E19</f>
        <v>0.10692010692010694</v>
      </c>
      <c r="N19" s="32">
        <f t="shared" ref="N19" si="10">(60/$A19)*F19</f>
        <v>0</v>
      </c>
    </row>
    <row r="21" spans="1:14" x14ac:dyDescent="0.2">
      <c r="A21" s="9" t="s">
        <v>3</v>
      </c>
      <c r="I21" s="9" t="s">
        <v>4</v>
      </c>
    </row>
    <row r="23" spans="1:14" x14ac:dyDescent="0.2">
      <c r="A23" s="10">
        <v>2003</v>
      </c>
      <c r="B23" s="10">
        <f>B3</f>
        <v>2016</v>
      </c>
      <c r="I23" s="10">
        <v>2003</v>
      </c>
      <c r="J23" s="10">
        <f>B3</f>
        <v>2016</v>
      </c>
    </row>
    <row r="24" spans="1:14" x14ac:dyDescent="0.2">
      <c r="A24" s="10">
        <v>1</v>
      </c>
      <c r="B24" s="10">
        <v>1</v>
      </c>
      <c r="C24" s="10">
        <v>0.79</v>
      </c>
      <c r="D24" s="10">
        <v>0.92</v>
      </c>
      <c r="I24" s="10">
        <v>1</v>
      </c>
      <c r="J24" s="10">
        <v>1</v>
      </c>
      <c r="K24" s="10">
        <v>0.79</v>
      </c>
      <c r="L24" s="10">
        <v>0.92</v>
      </c>
    </row>
    <row r="25" spans="1:14" x14ac:dyDescent="0.2">
      <c r="A25" s="10">
        <v>0</v>
      </c>
      <c r="B25" s="10">
        <v>4</v>
      </c>
      <c r="I25" s="10">
        <v>0</v>
      </c>
      <c r="J25" s="10">
        <v>4</v>
      </c>
    </row>
    <row r="26" spans="1:14" x14ac:dyDescent="0.2">
      <c r="A26" s="15">
        <v>12.189493551210004</v>
      </c>
      <c r="B26" s="10">
        <v>0</v>
      </c>
      <c r="C26" s="10">
        <v>10</v>
      </c>
      <c r="D26" s="10">
        <v>11</v>
      </c>
      <c r="E26" s="10">
        <v>0</v>
      </c>
      <c r="F26" s="10">
        <v>0</v>
      </c>
      <c r="G26" s="15"/>
      <c r="I26" s="10">
        <v>1</v>
      </c>
      <c r="J26" s="25">
        <f t="shared" ref="J26:N36" si="11">(10/$A26)*B26</f>
        <v>0</v>
      </c>
      <c r="K26" s="25">
        <f t="shared" si="11"/>
        <v>8.2037862836453428</v>
      </c>
      <c r="L26" s="25">
        <f t="shared" si="11"/>
        <v>9.0241649120098781</v>
      </c>
      <c r="M26" s="25">
        <f t="shared" si="11"/>
        <v>0</v>
      </c>
      <c r="N26" s="25">
        <f t="shared" si="11"/>
        <v>0</v>
      </c>
    </row>
    <row r="27" spans="1:14" x14ac:dyDescent="0.2">
      <c r="A27" s="15">
        <v>13.030232584596954</v>
      </c>
      <c r="B27" s="10">
        <v>0</v>
      </c>
      <c r="C27" s="10">
        <v>24</v>
      </c>
      <c r="D27" s="10">
        <v>10</v>
      </c>
      <c r="E27" s="10">
        <v>1</v>
      </c>
      <c r="F27" s="10">
        <v>0</v>
      </c>
      <c r="G27" s="15"/>
      <c r="I27" s="10">
        <v>1</v>
      </c>
      <c r="J27" s="25">
        <f t="shared" si="11"/>
        <v>0</v>
      </c>
      <c r="K27" s="25">
        <f t="shared" si="11"/>
        <v>18.418704228173496</v>
      </c>
      <c r="L27" s="25">
        <f t="shared" si="11"/>
        <v>7.6744600950722912</v>
      </c>
      <c r="M27" s="25">
        <f t="shared" si="11"/>
        <v>0.76744600950722908</v>
      </c>
      <c r="N27" s="25">
        <f t="shared" si="11"/>
        <v>0</v>
      </c>
    </row>
    <row r="28" spans="1:14" x14ac:dyDescent="0.2">
      <c r="A28" s="15">
        <v>10.209269053594122</v>
      </c>
      <c r="B28" s="10">
        <v>63</v>
      </c>
      <c r="C28" s="10">
        <v>13</v>
      </c>
      <c r="D28" s="10">
        <v>7</v>
      </c>
      <c r="E28" s="10">
        <v>0</v>
      </c>
      <c r="F28" s="10">
        <v>2</v>
      </c>
      <c r="G28" s="15"/>
      <c r="I28" s="10">
        <v>1</v>
      </c>
      <c r="J28" s="25">
        <f t="shared" si="11"/>
        <v>61.708629353656974</v>
      </c>
      <c r="K28" s="25">
        <f t="shared" si="11"/>
        <v>12.733526692024455</v>
      </c>
      <c r="L28" s="25">
        <f t="shared" si="11"/>
        <v>6.8565143726285527</v>
      </c>
      <c r="M28" s="25">
        <f t="shared" si="11"/>
        <v>0</v>
      </c>
      <c r="N28" s="25">
        <f t="shared" si="11"/>
        <v>1.9590041064653008</v>
      </c>
    </row>
    <row r="29" spans="1:14" x14ac:dyDescent="0.2">
      <c r="A29" s="15">
        <v>15.610518031147503</v>
      </c>
      <c r="B29" s="10">
        <v>0</v>
      </c>
      <c r="C29" s="10">
        <v>95</v>
      </c>
      <c r="D29" s="10">
        <v>12</v>
      </c>
      <c r="E29" s="10">
        <v>0</v>
      </c>
      <c r="F29" s="10">
        <v>0</v>
      </c>
      <c r="G29" s="15"/>
      <c r="I29" s="10">
        <v>1</v>
      </c>
      <c r="J29" s="25">
        <f t="shared" si="11"/>
        <v>0</v>
      </c>
      <c r="K29" s="25">
        <f t="shared" si="11"/>
        <v>60.856404515498781</v>
      </c>
      <c r="L29" s="25">
        <f t="shared" si="11"/>
        <v>7.6871247809051093</v>
      </c>
      <c r="M29" s="25">
        <f t="shared" si="11"/>
        <v>0</v>
      </c>
      <c r="N29" s="25">
        <f t="shared" si="11"/>
        <v>0</v>
      </c>
    </row>
    <row r="30" spans="1:14" x14ac:dyDescent="0.2">
      <c r="A30" s="15">
        <v>13.889507821669863</v>
      </c>
      <c r="B30" s="25">
        <v>0</v>
      </c>
      <c r="C30" s="25">
        <v>218.73333333333335</v>
      </c>
      <c r="D30" s="25">
        <v>31.266666666666666</v>
      </c>
      <c r="E30" s="25">
        <v>8</v>
      </c>
      <c r="F30" s="25">
        <v>3</v>
      </c>
      <c r="G30" s="15"/>
      <c r="I30" s="10">
        <v>1</v>
      </c>
      <c r="J30" s="25">
        <f t="shared" si="11"/>
        <v>0</v>
      </c>
      <c r="K30" s="25">
        <f t="shared" si="11"/>
        <v>157.48098214975928</v>
      </c>
      <c r="L30" s="25">
        <f t="shared" si="11"/>
        <v>22.510996838840931</v>
      </c>
      <c r="M30" s="25">
        <f t="shared" si="11"/>
        <v>5.7597433276352064</v>
      </c>
      <c r="N30" s="25">
        <f t="shared" si="11"/>
        <v>2.1599037478632024</v>
      </c>
    </row>
    <row r="31" spans="1:14" x14ac:dyDescent="0.2">
      <c r="A31" s="15">
        <v>13.9588</v>
      </c>
      <c r="B31" s="25">
        <v>0</v>
      </c>
      <c r="C31" s="25">
        <v>22.666666666666664</v>
      </c>
      <c r="D31" s="25">
        <v>24.333333333333332</v>
      </c>
      <c r="E31" s="25">
        <v>4</v>
      </c>
      <c r="F31" s="25">
        <v>0</v>
      </c>
      <c r="G31" s="15"/>
      <c r="I31" s="10">
        <v>1</v>
      </c>
      <c r="J31" s="25">
        <f t="shared" si="11"/>
        <v>0</v>
      </c>
      <c r="K31" s="25">
        <f t="shared" si="11"/>
        <v>16.238263078965716</v>
      </c>
      <c r="L31" s="25">
        <f t="shared" si="11"/>
        <v>17.432253011242608</v>
      </c>
      <c r="M31" s="25">
        <f t="shared" si="11"/>
        <v>2.8655758374645384</v>
      </c>
      <c r="N31" s="25">
        <f t="shared" si="11"/>
        <v>0</v>
      </c>
    </row>
    <row r="32" spans="1:14" x14ac:dyDescent="0.2">
      <c r="A32" s="15">
        <v>15.794720003831547</v>
      </c>
      <c r="B32" s="25">
        <v>1</v>
      </c>
      <c r="C32" s="25">
        <v>75</v>
      </c>
      <c r="D32" s="25">
        <v>4</v>
      </c>
      <c r="E32" s="25">
        <v>5</v>
      </c>
      <c r="F32" s="25">
        <v>0</v>
      </c>
      <c r="G32" s="15"/>
      <c r="I32" s="10">
        <v>1</v>
      </c>
      <c r="J32" s="25">
        <f t="shared" si="11"/>
        <v>0.63312296752168828</v>
      </c>
      <c r="K32" s="25">
        <f t="shared" si="11"/>
        <v>47.484222564126618</v>
      </c>
      <c r="L32" s="25">
        <f t="shared" si="11"/>
        <v>2.5324918700867531</v>
      </c>
      <c r="M32" s="25">
        <f t="shared" si="11"/>
        <v>3.1656148376084414</v>
      </c>
      <c r="N32" s="25">
        <f t="shared" ref="N32:N36" si="12">(10/$A32)*F32</f>
        <v>0</v>
      </c>
    </row>
    <row r="33" spans="1:14" x14ac:dyDescent="0.2">
      <c r="A33" s="15">
        <v>14.988543834651885</v>
      </c>
      <c r="B33" s="10">
        <v>0</v>
      </c>
      <c r="C33" s="10">
        <v>70</v>
      </c>
      <c r="D33" s="10">
        <v>31</v>
      </c>
      <c r="E33" s="10">
        <v>4</v>
      </c>
      <c r="F33" s="10">
        <v>3</v>
      </c>
      <c r="G33" s="15"/>
      <c r="I33" s="10">
        <v>1</v>
      </c>
      <c r="J33" s="25">
        <f t="shared" si="11"/>
        <v>0</v>
      </c>
      <c r="K33" s="25">
        <f t="shared" si="11"/>
        <v>46.702335311698263</v>
      </c>
      <c r="L33" s="25">
        <f t="shared" si="11"/>
        <v>20.682462780894944</v>
      </c>
      <c r="M33" s="25">
        <f t="shared" si="11"/>
        <v>2.6687048749541864</v>
      </c>
      <c r="N33" s="25">
        <f t="shared" si="12"/>
        <v>2.0015286562156396</v>
      </c>
    </row>
    <row r="34" spans="1:14" x14ac:dyDescent="0.2">
      <c r="A34" s="15">
        <v>14.147973192355053</v>
      </c>
      <c r="B34" s="25">
        <v>1</v>
      </c>
      <c r="C34" s="25">
        <v>26.333333333333336</v>
      </c>
      <c r="D34" s="25">
        <v>25.666666666666664</v>
      </c>
      <c r="E34" s="25">
        <v>4</v>
      </c>
      <c r="F34" s="25">
        <v>0</v>
      </c>
      <c r="G34" s="15"/>
      <c r="I34" s="10">
        <v>1</v>
      </c>
      <c r="J34" s="25">
        <f t="shared" si="11"/>
        <v>0.70681502318675327</v>
      </c>
      <c r="K34" s="25">
        <f t="shared" si="11"/>
        <v>18.612795610584506</v>
      </c>
      <c r="L34" s="25">
        <f t="shared" si="11"/>
        <v>18.141585595126667</v>
      </c>
      <c r="M34" s="25">
        <f t="shared" si="11"/>
        <v>2.8272600927470131</v>
      </c>
      <c r="N34" s="25">
        <f t="shared" si="12"/>
        <v>0</v>
      </c>
    </row>
    <row r="35" spans="1:14" x14ac:dyDescent="0.2">
      <c r="A35" s="15">
        <v>14.176090060443794</v>
      </c>
      <c r="B35" s="10">
        <v>0</v>
      </c>
      <c r="C35" s="10">
        <v>74</v>
      </c>
      <c r="D35" s="10">
        <v>7</v>
      </c>
      <c r="E35" s="10">
        <v>3</v>
      </c>
      <c r="F35" s="10">
        <v>0</v>
      </c>
      <c r="G35" s="15"/>
      <c r="I35" s="10">
        <v>1</v>
      </c>
      <c r="J35" s="25">
        <f t="shared" si="11"/>
        <v>0</v>
      </c>
      <c r="K35" s="25">
        <f t="shared" si="11"/>
        <v>52.200571303144905</v>
      </c>
      <c r="L35" s="25">
        <f t="shared" si="11"/>
        <v>4.9378918800272205</v>
      </c>
      <c r="M35" s="25">
        <f t="shared" si="11"/>
        <v>2.1162393771545229</v>
      </c>
      <c r="N35" s="25">
        <f t="shared" si="12"/>
        <v>0</v>
      </c>
    </row>
    <row r="36" spans="1:14" x14ac:dyDescent="0.2">
      <c r="A36" s="15">
        <v>15.082134239249751</v>
      </c>
      <c r="B36" s="25">
        <f t="shared" ref="B36:F37" si="13">B16</f>
        <v>0</v>
      </c>
      <c r="C36" s="25">
        <f t="shared" si="13"/>
        <v>92</v>
      </c>
      <c r="D36" s="25">
        <f t="shared" si="13"/>
        <v>11</v>
      </c>
      <c r="E36" s="25">
        <f t="shared" si="13"/>
        <v>0</v>
      </c>
      <c r="F36" s="25">
        <f t="shared" si="13"/>
        <v>0</v>
      </c>
      <c r="G36" s="15"/>
      <c r="I36" s="10">
        <v>1</v>
      </c>
      <c r="J36" s="25">
        <f t="shared" si="11"/>
        <v>0</v>
      </c>
      <c r="K36" s="25">
        <f t="shared" si="11"/>
        <v>60.999324459385313</v>
      </c>
      <c r="L36" s="25">
        <f t="shared" si="11"/>
        <v>7.2933974897091138</v>
      </c>
      <c r="M36" s="25">
        <f t="shared" si="11"/>
        <v>0</v>
      </c>
      <c r="N36" s="25">
        <f t="shared" si="12"/>
        <v>0</v>
      </c>
    </row>
    <row r="37" spans="1:14" x14ac:dyDescent="0.2">
      <c r="A37" s="36">
        <v>14.22</v>
      </c>
      <c r="B37" s="25">
        <f t="shared" si="13"/>
        <v>0</v>
      </c>
      <c r="C37" s="25">
        <f t="shared" si="13"/>
        <v>113</v>
      </c>
      <c r="D37" s="25">
        <f t="shared" si="13"/>
        <v>20</v>
      </c>
      <c r="E37" s="25">
        <f t="shared" si="13"/>
        <v>2</v>
      </c>
      <c r="F37" s="25">
        <f t="shared" si="13"/>
        <v>0</v>
      </c>
      <c r="G37" s="36"/>
      <c r="I37" s="35">
        <v>1</v>
      </c>
      <c r="J37" s="25">
        <f t="shared" ref="J37:J38" si="14">(10/$A37)*B37</f>
        <v>0</v>
      </c>
      <c r="K37" s="25">
        <f t="shared" ref="K37:K38" si="15">(10/$A37)*C37</f>
        <v>79.465541490857944</v>
      </c>
      <c r="L37" s="25">
        <f t="shared" ref="L37:L38" si="16">(10/$A37)*D37</f>
        <v>14.064697609001406</v>
      </c>
      <c r="M37" s="25">
        <f t="shared" ref="M37:M38" si="17">(10/$A37)*E37</f>
        <v>1.4064697609001406</v>
      </c>
      <c r="N37" s="25">
        <f t="shared" ref="N37:N38" si="18">(10/$A37)*F37</f>
        <v>0</v>
      </c>
    </row>
    <row r="38" spans="1:14" x14ac:dyDescent="0.2">
      <c r="A38" s="36">
        <v>14.78260932224012</v>
      </c>
      <c r="B38" s="25">
        <f t="shared" ref="B38:F38" si="19">B18</f>
        <v>0</v>
      </c>
      <c r="C38" s="25">
        <f t="shared" si="19"/>
        <v>15</v>
      </c>
      <c r="D38" s="25">
        <f t="shared" si="19"/>
        <v>11</v>
      </c>
      <c r="E38" s="25">
        <f t="shared" si="19"/>
        <v>3</v>
      </c>
      <c r="F38" s="25">
        <f t="shared" si="19"/>
        <v>0</v>
      </c>
      <c r="I38" s="35">
        <v>1</v>
      </c>
      <c r="J38" s="25">
        <f t="shared" si="14"/>
        <v>0</v>
      </c>
      <c r="K38" s="25">
        <f t="shared" si="15"/>
        <v>10.147058393427756</v>
      </c>
      <c r="L38" s="25">
        <f t="shared" si="16"/>
        <v>7.4411761551803544</v>
      </c>
      <c r="M38" s="25">
        <f t="shared" si="17"/>
        <v>2.0294116786855514</v>
      </c>
      <c r="N38" s="25">
        <f t="shared" si="18"/>
        <v>0</v>
      </c>
    </row>
    <row r="39" spans="1:14" x14ac:dyDescent="0.2">
      <c r="A39" s="36">
        <v>11.47691996843621</v>
      </c>
      <c r="B39" s="25">
        <f t="shared" ref="B39:F39" si="20">B19</f>
        <v>0</v>
      </c>
      <c r="C39" s="25">
        <f t="shared" si="20"/>
        <v>26.833333333333332</v>
      </c>
      <c r="D39" s="25">
        <f t="shared" si="20"/>
        <v>23.452380952380953</v>
      </c>
      <c r="E39" s="25">
        <f t="shared" si="20"/>
        <v>1.7142857142857144</v>
      </c>
      <c r="F39" s="25">
        <f t="shared" si="20"/>
        <v>0</v>
      </c>
      <c r="I39" s="35">
        <v>1</v>
      </c>
      <c r="J39" s="25">
        <f t="shared" ref="J39" si="21">(10/$A39)*B39</f>
        <v>0</v>
      </c>
      <c r="K39" s="25">
        <f t="shared" ref="K39" si="22">(10/$A39)*C39</f>
        <v>23.380256555879352</v>
      </c>
      <c r="L39" s="25">
        <f t="shared" ref="L39" si="23">(10/$A39)*D39</f>
        <v>20.434385720977073</v>
      </c>
      <c r="M39" s="25">
        <f t="shared" ref="M39" si="24">(10/$A39)*E39</f>
        <v>1.4936809867110146</v>
      </c>
      <c r="N39" s="25">
        <f t="shared" ref="N39" si="25">(10/$A39)*F39</f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S48"/>
  <sheetViews>
    <sheetView topLeftCell="A7" zoomScale="90" zoomScaleNormal="90" workbookViewId="0">
      <selection activeCell="R35" sqref="R35"/>
    </sheetView>
  </sheetViews>
  <sheetFormatPr defaultRowHeight="12.75" x14ac:dyDescent="0.2"/>
  <sheetData>
    <row r="1" spans="1:13" x14ac:dyDescent="0.2">
      <c r="A1" s="34" t="s">
        <v>23</v>
      </c>
    </row>
    <row r="2" spans="1:13" x14ac:dyDescent="0.2">
      <c r="A2">
        <v>2003</v>
      </c>
    </row>
    <row r="3" spans="1:13" x14ac:dyDescent="0.2">
      <c r="A3">
        <v>1</v>
      </c>
      <c r="B3">
        <v>1</v>
      </c>
      <c r="C3">
        <v>0.79</v>
      </c>
    </row>
    <row r="4" spans="1:13" x14ac:dyDescent="0.2">
      <c r="A4" t="s">
        <v>6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</row>
    <row r="5" spans="1:13" x14ac:dyDescent="0.2">
      <c r="A5">
        <v>2003</v>
      </c>
      <c r="B5" s="2">
        <v>0</v>
      </c>
      <c r="C5" s="2">
        <v>0.56957037037036995</v>
      </c>
      <c r="D5" s="2">
        <v>0.52819585185185203</v>
      </c>
      <c r="E5" s="2">
        <v>0.45879354918836901</v>
      </c>
      <c r="F5" s="2">
        <v>0.11955387654320999</v>
      </c>
      <c r="G5" s="2">
        <v>0</v>
      </c>
      <c r="H5" s="2">
        <v>0</v>
      </c>
      <c r="I5" s="2">
        <v>0</v>
      </c>
      <c r="J5" s="2">
        <v>0</v>
      </c>
      <c r="K5">
        <v>74</v>
      </c>
      <c r="L5">
        <v>45</v>
      </c>
    </row>
    <row r="6" spans="1:13" x14ac:dyDescent="0.2">
      <c r="A6">
        <v>2004</v>
      </c>
      <c r="B6" s="2">
        <v>9.5238095238095205E-2</v>
      </c>
      <c r="C6" s="2">
        <v>0.55555555555555602</v>
      </c>
      <c r="D6" s="2">
        <v>0.17460317460317501</v>
      </c>
      <c r="E6" s="2">
        <v>8.7301587301587297E-2</v>
      </c>
      <c r="F6" s="2">
        <v>9.7883597883597906E-2</v>
      </c>
      <c r="G6" s="2">
        <v>7.6719576719576701E-2</v>
      </c>
      <c r="H6" s="2">
        <v>0</v>
      </c>
      <c r="I6" s="2">
        <v>0</v>
      </c>
      <c r="J6" s="2">
        <v>0</v>
      </c>
      <c r="K6">
        <v>68</v>
      </c>
      <c r="L6">
        <v>42</v>
      </c>
    </row>
    <row r="7" spans="1:13" x14ac:dyDescent="0.2">
      <c r="A7">
        <v>2005</v>
      </c>
      <c r="B7" s="2">
        <v>2.8368794326241099E-2</v>
      </c>
      <c r="C7" s="2">
        <v>1.8887676896427801</v>
      </c>
      <c r="D7" s="2">
        <v>0.32349576755891102</v>
      </c>
      <c r="E7" s="2">
        <v>0.100758179261433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>
        <v>81</v>
      </c>
      <c r="L7">
        <v>47</v>
      </c>
    </row>
    <row r="8" spans="1:13" x14ac:dyDescent="0.2">
      <c r="A8">
        <v>2006</v>
      </c>
      <c r="B8" s="2">
        <v>0</v>
      </c>
      <c r="C8" s="2">
        <v>1.1506075533661699</v>
      </c>
      <c r="D8" s="2">
        <v>0.48073411034482799</v>
      </c>
      <c r="E8" s="2">
        <v>9.3333333333333296E-2</v>
      </c>
      <c r="F8" s="2">
        <v>0</v>
      </c>
      <c r="G8" s="2">
        <v>0</v>
      </c>
      <c r="H8" s="2">
        <v>1.3333333333333299E-2</v>
      </c>
      <c r="I8" s="2">
        <v>0</v>
      </c>
      <c r="J8" s="2">
        <v>0</v>
      </c>
      <c r="K8">
        <v>89</v>
      </c>
      <c r="L8">
        <v>50</v>
      </c>
    </row>
    <row r="9" spans="1:13" x14ac:dyDescent="0.2">
      <c r="A9">
        <v>2007</v>
      </c>
      <c r="B9" s="2">
        <v>0</v>
      </c>
      <c r="C9" s="2">
        <v>1.58784939337637</v>
      </c>
      <c r="D9" s="2">
        <v>0.44704247365537703</v>
      </c>
      <c r="E9" s="2">
        <v>0.20240384615384599</v>
      </c>
      <c r="F9" s="2">
        <v>0.05</v>
      </c>
      <c r="G9" s="2">
        <v>0</v>
      </c>
      <c r="H9" s="2">
        <v>0</v>
      </c>
      <c r="I9" s="2">
        <v>0</v>
      </c>
      <c r="J9" s="2">
        <v>0</v>
      </c>
      <c r="K9">
        <v>91</v>
      </c>
      <c r="L9">
        <v>52</v>
      </c>
      <c r="M9" s="5"/>
    </row>
    <row r="10" spans="1:13" x14ac:dyDescent="0.2">
      <c r="A10">
        <v>2008</v>
      </c>
      <c r="B10" s="2">
        <v>0</v>
      </c>
      <c r="C10" s="2">
        <v>0.41088995653168597</v>
      </c>
      <c r="D10" s="2">
        <v>0.82261496225120101</v>
      </c>
      <c r="E10" s="2">
        <v>0.2393845801876</v>
      </c>
      <c r="F10" s="2">
        <v>0.134751773049645</v>
      </c>
      <c r="G10" s="2">
        <v>0</v>
      </c>
      <c r="H10" s="2">
        <v>0</v>
      </c>
      <c r="I10" s="2">
        <v>0</v>
      </c>
      <c r="J10" s="2">
        <v>0</v>
      </c>
      <c r="K10">
        <v>89</v>
      </c>
      <c r="L10">
        <v>47</v>
      </c>
    </row>
    <row r="11" spans="1:13" x14ac:dyDescent="0.2">
      <c r="A11">
        <v>2009</v>
      </c>
      <c r="B11" s="2">
        <v>5.2083333333333301E-2</v>
      </c>
      <c r="C11" s="2">
        <v>1.16677867383513</v>
      </c>
      <c r="D11" s="2">
        <v>8.3333333333333301E-2</v>
      </c>
      <c r="E11" s="2">
        <v>0.165994623655914</v>
      </c>
      <c r="F11" s="2">
        <v>0.105603448275862</v>
      </c>
      <c r="G11" s="2">
        <v>0</v>
      </c>
      <c r="H11" s="2">
        <v>1.07758854166667E-2</v>
      </c>
      <c r="I11" s="2">
        <v>0</v>
      </c>
      <c r="J11" s="2">
        <v>0</v>
      </c>
      <c r="K11">
        <v>79</v>
      </c>
      <c r="L11">
        <v>48</v>
      </c>
    </row>
    <row r="12" spans="1:13" x14ac:dyDescent="0.2">
      <c r="A12">
        <v>2010</v>
      </c>
      <c r="B12" s="2">
        <v>7.8431372549019607E-2</v>
      </c>
      <c r="C12" s="2">
        <v>6.9558034139504299</v>
      </c>
      <c r="D12" s="2">
        <v>0.60595527268551996</v>
      </c>
      <c r="E12" s="2">
        <v>2.05264752567694E-2</v>
      </c>
      <c r="F12" s="2">
        <v>3.5390494864612501E-2</v>
      </c>
      <c r="G12" s="2">
        <v>9.8039215686274508E-3</v>
      </c>
      <c r="H12" s="2">
        <v>0</v>
      </c>
      <c r="I12" s="2">
        <v>0</v>
      </c>
      <c r="J12" s="2">
        <v>0</v>
      </c>
      <c r="K12">
        <v>98</v>
      </c>
      <c r="L12">
        <v>51</v>
      </c>
    </row>
    <row r="13" spans="1:13" x14ac:dyDescent="0.2">
      <c r="A13">
        <v>2011</v>
      </c>
      <c r="B13" s="2">
        <v>1.9770814006052202E-2</v>
      </c>
      <c r="C13" s="2">
        <v>3.5364929711398401</v>
      </c>
      <c r="D13" s="2">
        <v>3.2305360901874298</v>
      </c>
      <c r="E13" s="2">
        <v>0.24664269080420301</v>
      </c>
      <c r="F13" s="2">
        <v>5.3875236664383097E-2</v>
      </c>
      <c r="G13" s="2">
        <v>3.9215688059390998E-2</v>
      </c>
      <c r="H13" s="2">
        <v>0</v>
      </c>
      <c r="I13" s="2">
        <v>0</v>
      </c>
      <c r="J13" s="2">
        <v>0</v>
      </c>
      <c r="K13">
        <v>106</v>
      </c>
      <c r="L13">
        <v>51</v>
      </c>
    </row>
    <row r="14" spans="1:13" x14ac:dyDescent="0.2">
      <c r="A14">
        <v>2012</v>
      </c>
      <c r="B14" s="2">
        <v>0</v>
      </c>
      <c r="C14" s="2">
        <v>0.43317250621317099</v>
      </c>
      <c r="D14" s="2">
        <v>1.16200445857973</v>
      </c>
      <c r="E14" s="2">
        <v>0.79813144548899095</v>
      </c>
      <c r="F14" s="2">
        <v>0.25502508444444399</v>
      </c>
      <c r="G14" s="2">
        <v>0.04</v>
      </c>
      <c r="H14" s="2">
        <v>0</v>
      </c>
      <c r="I14" s="2">
        <v>0</v>
      </c>
      <c r="J14" s="2">
        <v>0</v>
      </c>
      <c r="K14">
        <v>99</v>
      </c>
      <c r="L14">
        <v>50</v>
      </c>
    </row>
    <row r="15" spans="1:13" x14ac:dyDescent="0.2">
      <c r="A15">
        <v>2013</v>
      </c>
      <c r="B15" s="2">
        <v>8.0754829931972805E-2</v>
      </c>
      <c r="C15" s="2">
        <v>0.40136054421768702</v>
      </c>
      <c r="D15" s="2">
        <v>8.8215918367346893E-2</v>
      </c>
      <c r="E15" s="2">
        <v>0.227825238095238</v>
      </c>
      <c r="F15" s="2">
        <v>0.18953244897959201</v>
      </c>
      <c r="G15" s="2">
        <v>0</v>
      </c>
      <c r="H15" s="2">
        <v>0</v>
      </c>
      <c r="I15" s="2">
        <v>0</v>
      </c>
      <c r="J15" s="2">
        <v>0</v>
      </c>
      <c r="K15">
        <v>97</v>
      </c>
      <c r="L15">
        <v>49</v>
      </c>
    </row>
    <row r="16" spans="1:13" x14ac:dyDescent="0.2">
      <c r="A16">
        <v>2014</v>
      </c>
      <c r="B16" s="2">
        <v>1.8555738627385901E-124</v>
      </c>
      <c r="C16" s="2">
        <v>2.6666666666666701</v>
      </c>
      <c r="D16" s="2">
        <v>7.9607808194150503E-2</v>
      </c>
      <c r="E16" s="2">
        <v>8.8213909599132501E-2</v>
      </c>
      <c r="F16" s="2">
        <v>0.14165042475957099</v>
      </c>
      <c r="G16" s="2">
        <v>0.13006731965117099</v>
      </c>
      <c r="H16" s="2">
        <v>2.4136936279403099E-2</v>
      </c>
      <c r="I16" s="2">
        <v>3.6509207612375798E-2</v>
      </c>
      <c r="J16" s="2">
        <v>2.36239177137193E-2</v>
      </c>
      <c r="K16">
        <v>29</v>
      </c>
      <c r="L16">
        <v>21</v>
      </c>
    </row>
    <row r="20" spans="1:19" x14ac:dyDescent="0.2">
      <c r="A20">
        <v>1</v>
      </c>
      <c r="B20">
        <v>1</v>
      </c>
      <c r="C20">
        <v>0.79</v>
      </c>
      <c r="D20">
        <v>0.92</v>
      </c>
    </row>
    <row r="21" spans="1:19" x14ac:dyDescent="0.2">
      <c r="A21">
        <v>0</v>
      </c>
      <c r="B21">
        <v>6</v>
      </c>
      <c r="M21">
        <v>0</v>
      </c>
      <c r="N21">
        <v>1</v>
      </c>
      <c r="O21">
        <v>2</v>
      </c>
      <c r="P21">
        <v>3</v>
      </c>
      <c r="Q21">
        <v>4</v>
      </c>
      <c r="R21">
        <v>5</v>
      </c>
      <c r="S21">
        <v>6</v>
      </c>
    </row>
    <row r="22" spans="1:19" x14ac:dyDescent="0.2">
      <c r="A22">
        <v>1</v>
      </c>
      <c r="B22">
        <v>0.14000000000000001</v>
      </c>
      <c r="C22">
        <v>0.61</v>
      </c>
      <c r="D22">
        <v>0.75</v>
      </c>
      <c r="E22">
        <v>0.5</v>
      </c>
      <c r="F22">
        <v>0.17</v>
      </c>
      <c r="G22">
        <v>0</v>
      </c>
      <c r="H22">
        <v>0</v>
      </c>
      <c r="J22" t="s">
        <v>25</v>
      </c>
      <c r="L22">
        <v>2003</v>
      </c>
      <c r="M22" s="2">
        <v>0.14133333333333301</v>
      </c>
      <c r="N22" s="2">
        <v>0.606613333333333</v>
      </c>
      <c r="O22" s="2">
        <v>0.74725261075267302</v>
      </c>
      <c r="P22" s="2">
        <v>0.49746974982506698</v>
      </c>
      <c r="Q22" s="2">
        <v>0.16537626666666699</v>
      </c>
      <c r="R22" s="2" t="s">
        <v>24</v>
      </c>
      <c r="S22" s="2" t="s">
        <v>24</v>
      </c>
    </row>
    <row r="23" spans="1:19" x14ac:dyDescent="0.2">
      <c r="A23">
        <v>1</v>
      </c>
      <c r="B23">
        <v>0.24</v>
      </c>
      <c r="C23">
        <v>0.88</v>
      </c>
      <c r="D23">
        <v>0.24</v>
      </c>
      <c r="E23">
        <v>0.15</v>
      </c>
      <c r="F23">
        <v>0.14000000000000001</v>
      </c>
      <c r="G23">
        <v>7.0000000000000007E-2</v>
      </c>
      <c r="H23">
        <v>0</v>
      </c>
      <c r="J23" t="s">
        <v>26</v>
      </c>
      <c r="L23">
        <v>2004</v>
      </c>
      <c r="M23" s="2">
        <v>0.24490392983874301</v>
      </c>
      <c r="N23" s="2">
        <v>0.878003338100669</v>
      </c>
      <c r="O23" s="2">
        <v>0.24296869648038399</v>
      </c>
      <c r="P23" s="2">
        <v>0.14900181488203099</v>
      </c>
      <c r="Q23" s="2">
        <v>0.13666666666666699</v>
      </c>
      <c r="R23" s="2">
        <v>7.0000000000000007E-2</v>
      </c>
      <c r="S23" s="2" t="s">
        <v>24</v>
      </c>
    </row>
    <row r="24" spans="1:19" x14ac:dyDescent="0.2">
      <c r="A24">
        <v>1</v>
      </c>
      <c r="B24">
        <v>0.06</v>
      </c>
      <c r="C24">
        <v>1.81</v>
      </c>
      <c r="D24">
        <v>0.26</v>
      </c>
      <c r="E24">
        <v>0.09</v>
      </c>
      <c r="F24">
        <v>0</v>
      </c>
      <c r="G24">
        <v>0</v>
      </c>
      <c r="H24">
        <v>0</v>
      </c>
      <c r="J24" t="s">
        <v>27</v>
      </c>
      <c r="L24">
        <v>2005</v>
      </c>
      <c r="M24" s="2">
        <v>6.2893081761006303E-2</v>
      </c>
      <c r="N24" s="2">
        <v>1.80764933484034</v>
      </c>
      <c r="O24" s="2">
        <v>0.26486102657737098</v>
      </c>
      <c r="P24" s="2">
        <v>8.9351592929946502E-2</v>
      </c>
      <c r="Q24" s="2" t="s">
        <v>24</v>
      </c>
      <c r="R24" s="2" t="s">
        <v>24</v>
      </c>
      <c r="S24" s="2" t="s">
        <v>24</v>
      </c>
    </row>
    <row r="25" spans="1:19" x14ac:dyDescent="0.2">
      <c r="A25">
        <v>1</v>
      </c>
      <c r="B25">
        <v>0.04</v>
      </c>
      <c r="C25">
        <v>1.39</v>
      </c>
      <c r="D25">
        <v>0.67</v>
      </c>
      <c r="E25">
        <v>0.08</v>
      </c>
      <c r="F25">
        <v>0</v>
      </c>
      <c r="G25">
        <v>0</v>
      </c>
      <c r="H25">
        <v>0.02</v>
      </c>
      <c r="J25" t="s">
        <v>28</v>
      </c>
      <c r="L25">
        <v>2006</v>
      </c>
      <c r="M25" s="2">
        <v>3.5714285714285698E-2</v>
      </c>
      <c r="N25" s="2">
        <v>1.39488769645788</v>
      </c>
      <c r="O25" s="2">
        <v>0.670298312807875</v>
      </c>
      <c r="P25" s="2">
        <v>8.3333333333333301E-2</v>
      </c>
      <c r="Q25" s="2" t="s">
        <v>24</v>
      </c>
      <c r="R25" s="2" t="s">
        <v>24</v>
      </c>
      <c r="S25" s="2">
        <v>1.7857142857142901E-2</v>
      </c>
    </row>
    <row r="26" spans="1:19" x14ac:dyDescent="0.2">
      <c r="A26">
        <v>1</v>
      </c>
      <c r="B26">
        <v>0</v>
      </c>
      <c r="C26">
        <v>1.93</v>
      </c>
      <c r="D26">
        <v>0.64</v>
      </c>
      <c r="E26">
        <v>0.19</v>
      </c>
      <c r="F26">
        <v>0.05</v>
      </c>
      <c r="G26">
        <v>0</v>
      </c>
      <c r="H26">
        <v>0</v>
      </c>
      <c r="J26" t="s">
        <v>29</v>
      </c>
      <c r="L26">
        <v>2007</v>
      </c>
      <c r="M26" s="2" t="s">
        <v>24</v>
      </c>
      <c r="N26" s="2">
        <v>1.92767574759831</v>
      </c>
      <c r="O26" s="2">
        <v>0.64018266393329104</v>
      </c>
      <c r="P26" s="2">
        <v>0.18818181818181801</v>
      </c>
      <c r="Q26" s="2">
        <v>5.0909090909090897E-2</v>
      </c>
      <c r="R26" s="2" t="s">
        <v>24</v>
      </c>
      <c r="S26" s="2" t="s">
        <v>24</v>
      </c>
    </row>
    <row r="27" spans="1:19" x14ac:dyDescent="0.2">
      <c r="A27">
        <v>1</v>
      </c>
      <c r="B27">
        <v>0</v>
      </c>
      <c r="C27">
        <v>0.55000000000000004</v>
      </c>
      <c r="D27">
        <v>0.88</v>
      </c>
      <c r="E27">
        <v>0.24</v>
      </c>
      <c r="F27">
        <v>0.12</v>
      </c>
      <c r="G27">
        <v>0</v>
      </c>
      <c r="H27">
        <v>0</v>
      </c>
      <c r="J27" t="s">
        <v>30</v>
      </c>
      <c r="L27">
        <v>2008</v>
      </c>
      <c r="M27" s="2" t="s">
        <v>24</v>
      </c>
      <c r="N27" s="2">
        <v>0.54623655913977998</v>
      </c>
      <c r="O27" s="2">
        <v>0.88012903225805095</v>
      </c>
      <c r="P27" s="2">
        <v>0.24073414905449</v>
      </c>
      <c r="Q27" s="2">
        <v>0.123333333333333</v>
      </c>
      <c r="R27" s="2" t="s">
        <v>24</v>
      </c>
      <c r="S27" s="2" t="s">
        <v>24</v>
      </c>
    </row>
    <row r="28" spans="1:19" x14ac:dyDescent="0.2">
      <c r="A28">
        <v>1</v>
      </c>
      <c r="B28">
        <v>0.1</v>
      </c>
      <c r="C28">
        <v>1.38</v>
      </c>
      <c r="D28">
        <v>0.17</v>
      </c>
      <c r="E28">
        <v>0.26</v>
      </c>
      <c r="F28">
        <v>0.12</v>
      </c>
      <c r="G28">
        <v>0</v>
      </c>
      <c r="H28">
        <v>0.01</v>
      </c>
      <c r="J28" t="s">
        <v>31</v>
      </c>
      <c r="L28">
        <v>2009</v>
      </c>
      <c r="M28" s="2">
        <v>0.104651162790698</v>
      </c>
      <c r="N28" s="2">
        <v>1.38384596149033</v>
      </c>
      <c r="O28" s="2">
        <v>0.17441860465116299</v>
      </c>
      <c r="P28" s="2">
        <v>0.25934069724326497</v>
      </c>
      <c r="Q28" s="2">
        <v>0.11788291900560501</v>
      </c>
      <c r="R28" s="2" t="s">
        <v>24</v>
      </c>
      <c r="S28" s="2">
        <v>1.20288953488372E-2</v>
      </c>
    </row>
    <row r="29" spans="1:19" x14ac:dyDescent="0.2">
      <c r="A29">
        <v>1</v>
      </c>
      <c r="B29">
        <v>0.12</v>
      </c>
      <c r="C29">
        <v>7.34</v>
      </c>
      <c r="D29">
        <v>0.76</v>
      </c>
      <c r="E29">
        <v>0.04</v>
      </c>
      <c r="F29">
        <v>0.06</v>
      </c>
      <c r="G29">
        <v>7.0000000000000007E-2</v>
      </c>
      <c r="H29">
        <v>0</v>
      </c>
      <c r="J29" t="s">
        <v>32</v>
      </c>
      <c r="L29">
        <v>2010</v>
      </c>
      <c r="M29" s="2">
        <v>0.12308358034785</v>
      </c>
      <c r="N29" s="2">
        <v>7.3370668615143204</v>
      </c>
      <c r="O29" s="2">
        <v>0.75756272572111305</v>
      </c>
      <c r="P29" s="2">
        <v>4.1970107526881698E-2</v>
      </c>
      <c r="Q29" s="2">
        <v>5.8099139784946199E-2</v>
      </c>
      <c r="R29" s="2">
        <v>7.0499354838709699E-2</v>
      </c>
      <c r="S29" s="2" t="s">
        <v>24</v>
      </c>
    </row>
    <row r="30" spans="1:19" x14ac:dyDescent="0.2">
      <c r="A30">
        <v>1</v>
      </c>
      <c r="B30">
        <v>0.02</v>
      </c>
      <c r="C30">
        <v>4.09</v>
      </c>
      <c r="D30">
        <v>3.54</v>
      </c>
      <c r="E30">
        <v>0.22</v>
      </c>
      <c r="F30">
        <v>0.04</v>
      </c>
      <c r="G30">
        <v>0.03</v>
      </c>
      <c r="H30">
        <v>0</v>
      </c>
      <c r="J30" t="s">
        <v>33</v>
      </c>
      <c r="L30">
        <v>2011</v>
      </c>
      <c r="M30" s="2">
        <v>1.63934426229508E-2</v>
      </c>
      <c r="N30" s="2">
        <v>4.0906574277571002</v>
      </c>
      <c r="O30" s="2">
        <v>3.5398250759235599</v>
      </c>
      <c r="P30" s="2">
        <v>0.22270612335364401</v>
      </c>
      <c r="Q30" s="2">
        <v>4.3717446045226101E-2</v>
      </c>
      <c r="R30" s="2">
        <v>3.2786919274310503E-2</v>
      </c>
      <c r="S30" s="2" t="s">
        <v>24</v>
      </c>
    </row>
    <row r="31" spans="1:19" x14ac:dyDescent="0.2">
      <c r="A31">
        <v>1</v>
      </c>
      <c r="B31">
        <v>0</v>
      </c>
      <c r="C31">
        <v>0.39</v>
      </c>
      <c r="D31">
        <v>1.32</v>
      </c>
      <c r="E31">
        <v>0.8</v>
      </c>
      <c r="F31">
        <v>0.19</v>
      </c>
      <c r="G31">
        <v>0.04</v>
      </c>
      <c r="H31">
        <v>0</v>
      </c>
      <c r="J31" t="s">
        <v>34</v>
      </c>
      <c r="L31">
        <v>2012</v>
      </c>
      <c r="M31" s="2" t="s">
        <v>24</v>
      </c>
      <c r="N31" s="2">
        <v>0.39245780661971302</v>
      </c>
      <c r="O31" s="2">
        <v>1.3153026414989499</v>
      </c>
      <c r="P31" s="2">
        <v>0.80054154750675799</v>
      </c>
      <c r="Q31" s="2">
        <v>0.19495221027479001</v>
      </c>
      <c r="R31" s="2">
        <v>3.5087719298245598E-2</v>
      </c>
      <c r="S31" s="2" t="s">
        <v>24</v>
      </c>
    </row>
    <row r="32" spans="1:19" x14ac:dyDescent="0.2">
      <c r="A32">
        <v>1</v>
      </c>
      <c r="B32">
        <v>0.08</v>
      </c>
      <c r="C32">
        <v>0.42</v>
      </c>
      <c r="D32">
        <v>0.05</v>
      </c>
      <c r="E32">
        <v>0.21</v>
      </c>
      <c r="F32">
        <v>0.23</v>
      </c>
      <c r="G32">
        <v>0</v>
      </c>
      <c r="H32">
        <v>0</v>
      </c>
      <c r="J32" t="s">
        <v>35</v>
      </c>
      <c r="L32">
        <v>2013</v>
      </c>
      <c r="M32" s="2">
        <v>7.7587973856209094E-2</v>
      </c>
      <c r="N32" s="2">
        <v>0.42483660130718998</v>
      </c>
      <c r="O32" s="2">
        <v>4.87033333333333E-2</v>
      </c>
      <c r="P32" s="2">
        <v>0.20560816993464101</v>
      </c>
      <c r="Q32" s="2">
        <v>0.229538039215686</v>
      </c>
      <c r="R32" s="2" t="s">
        <v>24</v>
      </c>
      <c r="S32" s="2" t="s">
        <v>24</v>
      </c>
    </row>
    <row r="33" spans="1:19" x14ac:dyDescent="0.2">
      <c r="A33">
        <v>1</v>
      </c>
      <c r="B33">
        <v>0</v>
      </c>
      <c r="C33">
        <v>3.64</v>
      </c>
      <c r="D33">
        <v>0.27</v>
      </c>
      <c r="E33">
        <v>0.12</v>
      </c>
      <c r="F33">
        <v>0.15</v>
      </c>
      <c r="G33">
        <v>0.2</v>
      </c>
      <c r="H33">
        <v>0</v>
      </c>
      <c r="J33" t="s">
        <v>36</v>
      </c>
      <c r="L33">
        <v>2014</v>
      </c>
      <c r="M33" s="2" t="s">
        <v>24</v>
      </c>
      <c r="N33" s="2">
        <v>3.6352515834875501</v>
      </c>
      <c r="O33" s="2">
        <v>0.27037543284124899</v>
      </c>
      <c r="P33" s="2">
        <v>0.11594908760309</v>
      </c>
      <c r="Q33" s="2">
        <v>0.14991233196960099</v>
      </c>
      <c r="R33" s="2">
        <v>0.197869991557893</v>
      </c>
      <c r="S33" s="2" t="s">
        <v>24</v>
      </c>
    </row>
    <row r="35" spans="1:19" ht="13.5" thickBot="1" x14ac:dyDescent="0.25">
      <c r="A35" s="34" t="s">
        <v>44</v>
      </c>
      <c r="L35">
        <v>0</v>
      </c>
      <c r="M35" t="s">
        <v>24</v>
      </c>
      <c r="N35">
        <v>3.64</v>
      </c>
      <c r="O35">
        <v>0.27</v>
      </c>
      <c r="P35">
        <v>0.12</v>
      </c>
      <c r="Q35">
        <v>0.15</v>
      </c>
      <c r="R35">
        <v>0.2</v>
      </c>
      <c r="S35" t="s">
        <v>24</v>
      </c>
    </row>
    <row r="36" spans="1:19" ht="15.75" thickBot="1" x14ac:dyDescent="0.25">
      <c r="B36" s="37" t="s">
        <v>6</v>
      </c>
      <c r="C36" s="38" t="s">
        <v>37</v>
      </c>
      <c r="D36" s="39" t="s">
        <v>38</v>
      </c>
      <c r="E36" s="38" t="s">
        <v>39</v>
      </c>
      <c r="F36" s="38" t="s">
        <v>40</v>
      </c>
      <c r="G36" s="38" t="s">
        <v>41</v>
      </c>
      <c r="H36" s="38" t="s">
        <v>42</v>
      </c>
      <c r="I36" s="38" t="s">
        <v>43</v>
      </c>
    </row>
    <row r="37" spans="1:19" ht="15.75" thickBot="1" x14ac:dyDescent="0.25">
      <c r="B37" s="40">
        <v>2003</v>
      </c>
      <c r="C37" s="41">
        <v>0.14133299999999999</v>
      </c>
      <c r="D37" s="41">
        <v>0.60661299999999996</v>
      </c>
      <c r="E37" s="41">
        <v>0.74725299999999995</v>
      </c>
      <c r="F37" s="41">
        <v>0.49747000000000002</v>
      </c>
      <c r="G37" s="41">
        <v>0.165376</v>
      </c>
      <c r="H37" s="42" t="s">
        <v>24</v>
      </c>
      <c r="I37" s="42" t="s">
        <v>24</v>
      </c>
      <c r="L37">
        <f>L22</f>
        <v>2003</v>
      </c>
      <c r="M37" s="43">
        <f>IF(ISNUMBER(M22),C37/M22,"")</f>
        <v>0.99999764150943615</v>
      </c>
      <c r="N37" s="43">
        <f t="shared" ref="N37:S37" si="0">IF(ISNUMBER(N22),D37/N22,"")</f>
        <v>0.99999945050114347</v>
      </c>
      <c r="O37" s="43">
        <f t="shared" si="0"/>
        <v>1.0000005209046061</v>
      </c>
      <c r="P37" s="43">
        <f t="shared" si="0"/>
        <v>1.0000005028947652</v>
      </c>
      <c r="Q37" s="43">
        <f t="shared" si="0"/>
        <v>0.99999838751549797</v>
      </c>
      <c r="R37" s="43" t="str">
        <f t="shared" si="0"/>
        <v/>
      </c>
      <c r="S37" s="43" t="str">
        <f t="shared" si="0"/>
        <v/>
      </c>
    </row>
    <row r="38" spans="1:19" ht="15.75" thickBot="1" x14ac:dyDescent="0.25">
      <c r="B38" s="40">
        <v>2004</v>
      </c>
      <c r="C38" s="41">
        <v>0.24490400000000001</v>
      </c>
      <c r="D38" s="41">
        <v>0.87800299999999998</v>
      </c>
      <c r="E38" s="41">
        <v>0.24296899999999999</v>
      </c>
      <c r="F38" s="41">
        <v>0.149002</v>
      </c>
      <c r="G38" s="41">
        <v>0.13666700000000001</v>
      </c>
      <c r="H38" s="41">
        <v>7.0000000000000007E-2</v>
      </c>
      <c r="I38" s="42" t="s">
        <v>24</v>
      </c>
      <c r="L38">
        <f t="shared" ref="L38:L48" si="1">L23</f>
        <v>2004</v>
      </c>
      <c r="M38" s="43">
        <f t="shared" ref="M38:M48" si="2">IF(ISNUMBER(M23),C38/M23,"")</f>
        <v>1.0000002864848148</v>
      </c>
      <c r="N38" s="43">
        <f t="shared" ref="N38:N48" si="3">IF(ISNUMBER(N23),D38/N23,"")</f>
        <v>0.99999961492097544</v>
      </c>
      <c r="O38" s="43">
        <f t="shared" ref="O38:O48" si="4">IF(ISNUMBER(O23),E38/O23,"")</f>
        <v>1.0000012492128425</v>
      </c>
      <c r="P38" s="43">
        <f t="shared" ref="P38:P48" si="5">IF(ISNUMBER(P23),F38/P23,"")</f>
        <v>1.0000012423873437</v>
      </c>
      <c r="Q38" s="43">
        <f t="shared" ref="Q38:Q48" si="6">IF(ISNUMBER(Q23),G38/Q23,"")</f>
        <v>1.000002439024388</v>
      </c>
      <c r="R38" s="43">
        <f t="shared" ref="R38:R48" si="7">IF(ISNUMBER(R23),H38/R23,"")</f>
        <v>1</v>
      </c>
      <c r="S38" s="43" t="str">
        <f t="shared" ref="S38:S48" si="8">IF(ISNUMBER(S23),I38/S23,"")</f>
        <v/>
      </c>
    </row>
    <row r="39" spans="1:19" ht="15.75" thickBot="1" x14ac:dyDescent="0.25">
      <c r="B39" s="40">
        <v>2005</v>
      </c>
      <c r="C39" s="41">
        <v>6.2893000000000004E-2</v>
      </c>
      <c r="D39" s="41">
        <v>1.8076490000000001</v>
      </c>
      <c r="E39" s="41">
        <v>0.26486100000000001</v>
      </c>
      <c r="F39" s="41">
        <v>8.9352000000000001E-2</v>
      </c>
      <c r="G39" s="42" t="s">
        <v>24</v>
      </c>
      <c r="H39" s="42" t="s">
        <v>24</v>
      </c>
      <c r="I39" s="42" t="s">
        <v>24</v>
      </c>
      <c r="L39">
        <f t="shared" si="1"/>
        <v>2005</v>
      </c>
      <c r="M39" s="43">
        <f t="shared" si="2"/>
        <v>0.99999869999999991</v>
      </c>
      <c r="N39" s="43">
        <f t="shared" si="3"/>
        <v>0.99999981476477018</v>
      </c>
      <c r="O39" s="43">
        <f t="shared" si="4"/>
        <v>0.99999989965541058</v>
      </c>
      <c r="P39" s="43">
        <f t="shared" si="5"/>
        <v>1.000004555823127</v>
      </c>
      <c r="Q39" s="43" t="str">
        <f t="shared" si="6"/>
        <v/>
      </c>
      <c r="R39" s="43" t="str">
        <f t="shared" si="7"/>
        <v/>
      </c>
      <c r="S39" s="43" t="str">
        <f t="shared" si="8"/>
        <v/>
      </c>
    </row>
    <row r="40" spans="1:19" ht="15.75" thickBot="1" x14ac:dyDescent="0.25">
      <c r="B40" s="40">
        <v>2006</v>
      </c>
      <c r="C40" s="41">
        <v>3.5714000000000003E-2</v>
      </c>
      <c r="D40" s="41">
        <v>1.3948879999999999</v>
      </c>
      <c r="E40" s="41">
        <v>0.67029799999999995</v>
      </c>
      <c r="F40" s="41">
        <v>8.3333000000000004E-2</v>
      </c>
      <c r="G40" s="42" t="s">
        <v>24</v>
      </c>
      <c r="H40" s="42" t="s">
        <v>24</v>
      </c>
      <c r="I40" s="41">
        <v>1.7857000000000001E-2</v>
      </c>
      <c r="L40">
        <f t="shared" si="1"/>
        <v>2006</v>
      </c>
      <c r="M40" s="43">
        <f t="shared" si="2"/>
        <v>0.99999200000000055</v>
      </c>
      <c r="N40" s="43">
        <f t="shared" si="3"/>
        <v>1.0000002176104361</v>
      </c>
      <c r="O40" s="43">
        <f t="shared" si="4"/>
        <v>0.99999953333035596</v>
      </c>
      <c r="P40" s="43">
        <f t="shared" si="5"/>
        <v>0.99999600000000044</v>
      </c>
      <c r="Q40" s="43" t="str">
        <f t="shared" si="6"/>
        <v/>
      </c>
      <c r="R40" s="43" t="str">
        <f t="shared" si="7"/>
        <v/>
      </c>
      <c r="S40" s="43">
        <f t="shared" si="8"/>
        <v>0.99999199999999766</v>
      </c>
    </row>
    <row r="41" spans="1:19" ht="15.75" thickBot="1" x14ac:dyDescent="0.25">
      <c r="B41" s="40">
        <v>2007</v>
      </c>
      <c r="C41" s="42" t="s">
        <v>24</v>
      </c>
      <c r="D41" s="41">
        <v>1.9276759999999999</v>
      </c>
      <c r="E41" s="41">
        <v>0.64018299999999995</v>
      </c>
      <c r="F41" s="41">
        <v>0.18818199999999999</v>
      </c>
      <c r="G41" s="41">
        <v>5.0909000000000003E-2</v>
      </c>
      <c r="H41" s="42" t="s">
        <v>24</v>
      </c>
      <c r="I41" s="42" t="s">
        <v>24</v>
      </c>
      <c r="L41">
        <f t="shared" si="1"/>
        <v>2007</v>
      </c>
      <c r="M41" s="43" t="str">
        <f t="shared" si="2"/>
        <v/>
      </c>
      <c r="N41" s="43">
        <f t="shared" si="3"/>
        <v>1.0000001309357605</v>
      </c>
      <c r="O41" s="43">
        <f t="shared" si="4"/>
        <v>1.0000005249544042</v>
      </c>
      <c r="P41" s="43">
        <f t="shared" si="5"/>
        <v>1.0000009661835758</v>
      </c>
      <c r="Q41" s="43">
        <f t="shared" si="6"/>
        <v>0.99999821428571456</v>
      </c>
      <c r="R41" s="43" t="str">
        <f t="shared" si="7"/>
        <v/>
      </c>
      <c r="S41" s="43" t="str">
        <f t="shared" si="8"/>
        <v/>
      </c>
    </row>
    <row r="42" spans="1:19" ht="15.75" thickBot="1" x14ac:dyDescent="0.25">
      <c r="B42" s="40">
        <v>2008</v>
      </c>
      <c r="C42" s="42" t="s">
        <v>24</v>
      </c>
      <c r="D42" s="41">
        <v>0.54623699999999997</v>
      </c>
      <c r="E42" s="41">
        <v>0.88012900000000005</v>
      </c>
      <c r="F42" s="41">
        <v>0.240734</v>
      </c>
      <c r="G42" s="41">
        <v>0.123333</v>
      </c>
      <c r="H42" s="42" t="s">
        <v>24</v>
      </c>
      <c r="I42" s="42" t="s">
        <v>24</v>
      </c>
      <c r="L42">
        <f t="shared" si="1"/>
        <v>2008</v>
      </c>
      <c r="M42" s="43" t="str">
        <f t="shared" si="2"/>
        <v/>
      </c>
      <c r="N42" s="43">
        <f t="shared" si="3"/>
        <v>1.0000008070866233</v>
      </c>
      <c r="O42" s="43">
        <f t="shared" si="4"/>
        <v>0.99999996334849806</v>
      </c>
      <c r="P42" s="43">
        <f t="shared" si="5"/>
        <v>0.99999938083362672</v>
      </c>
      <c r="Q42" s="43">
        <f t="shared" si="6"/>
        <v>0.99999729729729991</v>
      </c>
      <c r="R42" s="43" t="str">
        <f t="shared" si="7"/>
        <v/>
      </c>
      <c r="S42" s="43" t="str">
        <f t="shared" si="8"/>
        <v/>
      </c>
    </row>
    <row r="43" spans="1:19" ht="15.75" thickBot="1" x14ac:dyDescent="0.25">
      <c r="B43" s="40">
        <v>2009</v>
      </c>
      <c r="C43" s="41">
        <v>0.10465099999999999</v>
      </c>
      <c r="D43" s="41">
        <v>1.3838459999999999</v>
      </c>
      <c r="E43" s="41">
        <v>0.17441899999999999</v>
      </c>
      <c r="F43" s="41">
        <v>0.25934099999999999</v>
      </c>
      <c r="G43" s="41">
        <v>0.117883</v>
      </c>
      <c r="H43" s="42" t="s">
        <v>24</v>
      </c>
      <c r="I43" s="41">
        <v>1.2029E-2</v>
      </c>
      <c r="L43">
        <f t="shared" si="1"/>
        <v>2009</v>
      </c>
      <c r="M43" s="43">
        <f t="shared" si="2"/>
        <v>0.9999984444444413</v>
      </c>
      <c r="N43" s="43">
        <f t="shared" si="3"/>
        <v>1.0000000278280032</v>
      </c>
      <c r="O43" s="43">
        <f t="shared" si="4"/>
        <v>1.0000022666666655</v>
      </c>
      <c r="P43" s="43">
        <f t="shared" si="5"/>
        <v>1.0000011674092737</v>
      </c>
      <c r="Q43" s="43">
        <f t="shared" si="6"/>
        <v>1.0000006870749019</v>
      </c>
      <c r="R43" s="43" t="str">
        <f t="shared" si="7"/>
        <v/>
      </c>
      <c r="S43" s="43">
        <f t="shared" si="8"/>
        <v>1.0000086999811508</v>
      </c>
    </row>
    <row r="44" spans="1:19" ht="15.75" thickBot="1" x14ac:dyDescent="0.25">
      <c r="B44" s="40">
        <v>2010</v>
      </c>
      <c r="C44" s="41">
        <v>0.123084</v>
      </c>
      <c r="D44" s="41">
        <v>7.3370670000000002</v>
      </c>
      <c r="E44" s="41">
        <v>0.75756299999999999</v>
      </c>
      <c r="F44" s="41">
        <v>4.197E-2</v>
      </c>
      <c r="G44" s="41">
        <v>5.8098999999999998E-2</v>
      </c>
      <c r="H44" s="41">
        <v>7.0499000000000006E-2</v>
      </c>
      <c r="I44" s="42" t="s">
        <v>24</v>
      </c>
      <c r="L44">
        <f t="shared" si="1"/>
        <v>2010</v>
      </c>
      <c r="M44" s="43">
        <f t="shared" si="2"/>
        <v>1.0000034094892984</v>
      </c>
      <c r="N44" s="43">
        <f t="shared" si="3"/>
        <v>1.0000000188748015</v>
      </c>
      <c r="O44" s="43">
        <f t="shared" si="4"/>
        <v>1.0000003620543589</v>
      </c>
      <c r="P44" s="43">
        <f t="shared" si="5"/>
        <v>0.99999743801271823</v>
      </c>
      <c r="Q44" s="43">
        <f t="shared" si="6"/>
        <v>0.99999759402726585</v>
      </c>
      <c r="R44" s="43">
        <f t="shared" si="7"/>
        <v>0.99999496678075273</v>
      </c>
      <c r="S44" s="43" t="str">
        <f t="shared" si="8"/>
        <v/>
      </c>
    </row>
    <row r="45" spans="1:19" ht="15.75" thickBot="1" x14ac:dyDescent="0.25">
      <c r="B45" s="40">
        <v>2011</v>
      </c>
      <c r="C45" s="41">
        <v>1.6393000000000001E-2</v>
      </c>
      <c r="D45" s="41">
        <v>4.0906570000000002</v>
      </c>
      <c r="E45" s="41">
        <v>3.539825</v>
      </c>
      <c r="F45" s="41">
        <v>0.22270599999999999</v>
      </c>
      <c r="G45" s="41">
        <v>4.3716999999999999E-2</v>
      </c>
      <c r="H45" s="41">
        <v>3.2786999999999997E-2</v>
      </c>
      <c r="I45" s="42" t="s">
        <v>24</v>
      </c>
      <c r="L45">
        <f t="shared" si="1"/>
        <v>2011</v>
      </c>
      <c r="M45" s="43">
        <f t="shared" si="2"/>
        <v>0.99997300000000133</v>
      </c>
      <c r="N45" s="43">
        <f t="shared" si="3"/>
        <v>0.99999989543072043</v>
      </c>
      <c r="O45" s="43">
        <f t="shared" si="4"/>
        <v>0.99999997855160683</v>
      </c>
      <c r="P45" s="43">
        <f t="shared" si="5"/>
        <v>0.99999944611471758</v>
      </c>
      <c r="Q45" s="43">
        <f t="shared" si="6"/>
        <v>0.99998979708865787</v>
      </c>
      <c r="R45" s="43">
        <f t="shared" si="7"/>
        <v>1.0000024621309742</v>
      </c>
      <c r="S45" s="43" t="str">
        <f t="shared" si="8"/>
        <v/>
      </c>
    </row>
    <row r="46" spans="1:19" ht="15.75" thickBot="1" x14ac:dyDescent="0.25">
      <c r="B46" s="40">
        <v>2012</v>
      </c>
      <c r="C46" s="42" t="s">
        <v>24</v>
      </c>
      <c r="D46" s="41">
        <v>0.39245799999999997</v>
      </c>
      <c r="E46" s="41">
        <v>1.3153030000000001</v>
      </c>
      <c r="F46" s="41">
        <v>0.80054199999999998</v>
      </c>
      <c r="G46" s="41">
        <v>0.19495199999999999</v>
      </c>
      <c r="H46" s="41">
        <v>3.5088000000000001E-2</v>
      </c>
      <c r="I46" s="42" t="s">
        <v>24</v>
      </c>
      <c r="L46">
        <f t="shared" si="1"/>
        <v>2012</v>
      </c>
      <c r="M46" s="43" t="str">
        <f t="shared" si="2"/>
        <v/>
      </c>
      <c r="N46" s="43">
        <f t="shared" si="3"/>
        <v>1.0000004927415984</v>
      </c>
      <c r="O46" s="43">
        <f t="shared" si="4"/>
        <v>1.0000002725616439</v>
      </c>
      <c r="P46" s="43">
        <f t="shared" si="5"/>
        <v>1.0000005652339261</v>
      </c>
      <c r="Q46" s="43">
        <f t="shared" si="6"/>
        <v>0.99999892140340585</v>
      </c>
      <c r="R46" s="43">
        <f t="shared" si="7"/>
        <v>1.0000080000000005</v>
      </c>
      <c r="S46" s="43" t="str">
        <f t="shared" si="8"/>
        <v/>
      </c>
    </row>
    <row r="47" spans="1:19" ht="15.75" thickBot="1" x14ac:dyDescent="0.25">
      <c r="B47" s="40">
        <v>2013</v>
      </c>
      <c r="C47" s="41">
        <v>7.7588000000000004E-2</v>
      </c>
      <c r="D47" s="41">
        <v>0.42483700000000002</v>
      </c>
      <c r="E47" s="41">
        <v>4.8703000000000003E-2</v>
      </c>
      <c r="F47" s="41">
        <v>0.20560800000000001</v>
      </c>
      <c r="G47" s="41">
        <v>0.22953799999999999</v>
      </c>
      <c r="H47" s="42" t="s">
        <v>24</v>
      </c>
      <c r="I47" s="42" t="s">
        <v>24</v>
      </c>
      <c r="L47">
        <f t="shared" si="1"/>
        <v>2013</v>
      </c>
      <c r="M47" s="43">
        <f t="shared" si="2"/>
        <v>1.0000003369567423</v>
      </c>
      <c r="N47" s="43">
        <f t="shared" si="3"/>
        <v>1.0000009384615376</v>
      </c>
      <c r="O47" s="43">
        <f t="shared" si="4"/>
        <v>0.99999315584149007</v>
      </c>
      <c r="P47" s="43">
        <f t="shared" si="5"/>
        <v>0.99999917350248746</v>
      </c>
      <c r="Q47" s="43">
        <f t="shared" si="6"/>
        <v>0.99999982915386865</v>
      </c>
      <c r="R47" s="43" t="str">
        <f t="shared" si="7"/>
        <v/>
      </c>
      <c r="S47" s="43" t="str">
        <f t="shared" si="8"/>
        <v/>
      </c>
    </row>
    <row r="48" spans="1:19" ht="15.75" thickBot="1" x14ac:dyDescent="0.25">
      <c r="B48" s="40">
        <v>2014</v>
      </c>
      <c r="C48" s="41">
        <v>1.1494000000000001E-2</v>
      </c>
      <c r="D48" s="41">
        <v>3.9001570000000001</v>
      </c>
      <c r="E48" s="41">
        <v>0.20688599999999999</v>
      </c>
      <c r="F48" s="41">
        <v>0.20444300000000001</v>
      </c>
      <c r="G48" s="41">
        <v>0.228545</v>
      </c>
      <c r="H48" s="41">
        <v>4.2687999999999997E-2</v>
      </c>
      <c r="I48" s="41">
        <v>8.5380999999999999E-2</v>
      </c>
      <c r="L48">
        <f t="shared" si="1"/>
        <v>2014</v>
      </c>
      <c r="M48" s="43" t="str">
        <f t="shared" si="2"/>
        <v/>
      </c>
      <c r="N48" s="43">
        <f t="shared" si="3"/>
        <v>1.0728712746363231</v>
      </c>
      <c r="O48" s="43">
        <f t="shared" si="4"/>
        <v>0.76518046712281418</v>
      </c>
      <c r="P48" s="43">
        <f t="shared" si="5"/>
        <v>1.7632135295435623</v>
      </c>
      <c r="Q48" s="43">
        <f t="shared" si="6"/>
        <v>1.5245243469786329</v>
      </c>
      <c r="R48" s="43">
        <f t="shared" si="7"/>
        <v>0.21573761470298691</v>
      </c>
      <c r="S48" s="43" t="str">
        <f t="shared" si="8"/>
        <v/>
      </c>
    </row>
  </sheetData>
  <phoneticPr fontId="0" type="noConversion"/>
  <conditionalFormatting sqref="B5:B16">
    <cfRule type="dataBar" priority="10">
      <dataBar>
        <cfvo type="min"/>
        <cfvo type="max"/>
        <color rgb="FF638EC6"/>
      </dataBar>
    </cfRule>
  </conditionalFormatting>
  <conditionalFormatting sqref="C6:C16">
    <cfRule type="dataBar" priority="9">
      <dataBar>
        <cfvo type="min"/>
        <cfvo type="max"/>
        <color rgb="FF638EC6"/>
      </dataBar>
    </cfRule>
  </conditionalFormatting>
  <conditionalFormatting sqref="C5:C16">
    <cfRule type="dataBar" priority="8">
      <dataBar>
        <cfvo type="min"/>
        <cfvo type="max"/>
        <color rgb="FF638EC6"/>
      </dataBar>
    </cfRule>
  </conditionalFormatting>
  <conditionalFormatting sqref="D5:D16">
    <cfRule type="dataBar" priority="7">
      <dataBar>
        <cfvo type="min"/>
        <cfvo type="max"/>
        <color rgb="FF638EC6"/>
      </dataBar>
    </cfRule>
  </conditionalFormatting>
  <conditionalFormatting sqref="E5:E16">
    <cfRule type="dataBar" priority="6">
      <dataBar>
        <cfvo type="min"/>
        <cfvo type="max"/>
        <color rgb="FF638EC6"/>
      </dataBar>
    </cfRule>
  </conditionalFormatting>
  <conditionalFormatting sqref="F5:F16">
    <cfRule type="dataBar" priority="5">
      <dataBar>
        <cfvo type="min"/>
        <cfvo type="max"/>
        <color rgb="FF638EC6"/>
      </dataBar>
    </cfRule>
  </conditionalFormatting>
  <conditionalFormatting sqref="G5:G16">
    <cfRule type="dataBar" priority="4">
      <dataBar>
        <cfvo type="min"/>
        <cfvo type="max"/>
        <color rgb="FF638EC6"/>
      </dataBar>
    </cfRule>
  </conditionalFormatting>
  <conditionalFormatting sqref="H5:H16">
    <cfRule type="dataBar" priority="3">
      <dataBar>
        <cfvo type="min"/>
        <cfvo type="max"/>
        <color rgb="FF638EC6"/>
      </dataBar>
    </cfRule>
  </conditionalFormatting>
  <conditionalFormatting sqref="I5:I16">
    <cfRule type="dataBar" priority="2">
      <dataBar>
        <cfvo type="min"/>
        <cfvo type="max"/>
        <color rgb="FF638EC6"/>
      </dataBar>
    </cfRule>
  </conditionalFormatting>
  <conditionalFormatting sqref="J5:J16">
    <cfRule type="dataBar" priority="1">
      <dataBar>
        <cfvo type="min"/>
        <cfvo type="max"/>
        <color rgb="FF638EC6"/>
      </dataBar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18"/>
  <sheetViews>
    <sheetView zoomScale="80" workbookViewId="0">
      <selection activeCell="A18" sqref="A18"/>
    </sheetView>
  </sheetViews>
  <sheetFormatPr defaultRowHeight="12.75" x14ac:dyDescent="0.2"/>
  <sheetData>
    <row r="1" spans="1:17" x14ac:dyDescent="0.2">
      <c r="A1" s="34" t="s">
        <v>45</v>
      </c>
    </row>
    <row r="2" spans="1:17" x14ac:dyDescent="0.2">
      <c r="A2">
        <v>2003</v>
      </c>
      <c r="B2">
        <v>2016</v>
      </c>
    </row>
    <row r="3" spans="1:17" x14ac:dyDescent="0.2">
      <c r="A3">
        <v>1</v>
      </c>
      <c r="B3">
        <v>1</v>
      </c>
      <c r="C3">
        <v>0.79</v>
      </c>
      <c r="D3">
        <v>0.92</v>
      </c>
    </row>
    <row r="4" spans="1:17" x14ac:dyDescent="0.2">
      <c r="A4">
        <v>1</v>
      </c>
      <c r="B4">
        <v>10</v>
      </c>
    </row>
    <row r="5" spans="1:17" x14ac:dyDescent="0.2">
      <c r="A5">
        <v>832</v>
      </c>
      <c r="B5" s="7">
        <v>1</v>
      </c>
      <c r="C5" s="7">
        <v>5.2028985507246377</v>
      </c>
      <c r="D5" s="7">
        <v>1.1014492753623188</v>
      </c>
      <c r="E5" s="7">
        <v>3.1813931743805517</v>
      </c>
      <c r="F5" s="7">
        <v>2.9688542825361512</v>
      </c>
      <c r="G5" s="7">
        <v>4.0918089342425557</v>
      </c>
      <c r="H5" s="7">
        <v>3.967741935483871</v>
      </c>
      <c r="I5" s="7">
        <v>0</v>
      </c>
      <c r="J5" s="7">
        <v>1</v>
      </c>
      <c r="K5" s="7">
        <v>0</v>
      </c>
      <c r="L5">
        <v>2003</v>
      </c>
    </row>
    <row r="6" spans="1:17" x14ac:dyDescent="0.2">
      <c r="A6">
        <v>980</v>
      </c>
      <c r="B6" s="7">
        <v>1</v>
      </c>
      <c r="C6" s="7">
        <v>8</v>
      </c>
      <c r="D6" s="7">
        <v>6</v>
      </c>
      <c r="E6" s="7">
        <v>5</v>
      </c>
      <c r="F6" s="7">
        <v>1</v>
      </c>
      <c r="G6" s="7">
        <v>2</v>
      </c>
      <c r="H6" s="7">
        <v>1</v>
      </c>
      <c r="I6" s="7">
        <v>0</v>
      </c>
      <c r="J6" s="7">
        <v>0</v>
      </c>
      <c r="K6" s="7">
        <v>1</v>
      </c>
      <c r="L6">
        <v>2004</v>
      </c>
    </row>
    <row r="7" spans="1:17" x14ac:dyDescent="0.2">
      <c r="A7">
        <v>845</v>
      </c>
      <c r="B7" s="7">
        <v>0</v>
      </c>
      <c r="C7" s="7">
        <v>0</v>
      </c>
      <c r="D7" s="7">
        <v>6</v>
      </c>
      <c r="E7" s="7">
        <v>2</v>
      </c>
      <c r="F7" s="7">
        <v>4</v>
      </c>
      <c r="G7" s="7">
        <v>2</v>
      </c>
      <c r="H7" s="7">
        <v>2</v>
      </c>
      <c r="I7" s="7">
        <v>0</v>
      </c>
      <c r="J7" s="7">
        <v>0</v>
      </c>
      <c r="K7" s="7">
        <v>0</v>
      </c>
      <c r="L7">
        <v>2005</v>
      </c>
    </row>
    <row r="8" spans="1:17" x14ac:dyDescent="0.2">
      <c r="A8">
        <v>1046</v>
      </c>
      <c r="B8" s="7">
        <v>0</v>
      </c>
      <c r="C8" s="7">
        <v>0</v>
      </c>
      <c r="D8" s="7">
        <v>4</v>
      </c>
      <c r="E8" s="7">
        <v>4</v>
      </c>
      <c r="F8" s="7">
        <v>6</v>
      </c>
      <c r="G8" s="7">
        <v>4</v>
      </c>
      <c r="H8" s="7">
        <v>1</v>
      </c>
      <c r="I8" s="7">
        <v>0</v>
      </c>
      <c r="J8" s="7">
        <v>0</v>
      </c>
      <c r="K8" s="7">
        <v>0</v>
      </c>
      <c r="L8">
        <v>2006</v>
      </c>
      <c r="M8" s="3"/>
      <c r="N8" s="3"/>
      <c r="O8" s="3"/>
      <c r="P8" s="3"/>
      <c r="Q8" s="3"/>
    </row>
    <row r="9" spans="1:17" x14ac:dyDescent="0.2">
      <c r="A9">
        <v>1168</v>
      </c>
      <c r="B9" s="7">
        <v>0</v>
      </c>
      <c r="C9" s="7">
        <v>2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0</v>
      </c>
      <c r="J9" s="7">
        <v>0</v>
      </c>
      <c r="K9" s="7">
        <v>0</v>
      </c>
      <c r="L9">
        <v>2007</v>
      </c>
    </row>
    <row r="10" spans="1:17" x14ac:dyDescent="0.2">
      <c r="A10">
        <v>1139</v>
      </c>
      <c r="B10" s="7">
        <v>2</v>
      </c>
      <c r="C10" s="7">
        <v>9</v>
      </c>
      <c r="D10" s="7">
        <v>7</v>
      </c>
      <c r="E10" s="7">
        <v>3</v>
      </c>
      <c r="F10" s="7">
        <v>2</v>
      </c>
      <c r="G10" s="7">
        <v>0</v>
      </c>
      <c r="H10" s="7">
        <v>2</v>
      </c>
      <c r="I10" s="7">
        <v>0</v>
      </c>
      <c r="J10" s="7">
        <v>1</v>
      </c>
      <c r="K10" s="7">
        <v>0</v>
      </c>
      <c r="L10">
        <v>2008</v>
      </c>
    </row>
    <row r="11" spans="1:17" x14ac:dyDescent="0.2">
      <c r="A11">
        <v>1018</v>
      </c>
      <c r="B11" s="7">
        <v>0</v>
      </c>
      <c r="C11" s="7">
        <v>15</v>
      </c>
      <c r="D11" s="7">
        <v>3</v>
      </c>
      <c r="E11" s="7">
        <v>4</v>
      </c>
      <c r="F11" s="7">
        <v>1</v>
      </c>
      <c r="G11" s="7">
        <v>1</v>
      </c>
      <c r="H11" s="7">
        <v>2</v>
      </c>
      <c r="I11" s="7">
        <v>1</v>
      </c>
      <c r="J11" s="7">
        <v>0</v>
      </c>
      <c r="K11" s="7">
        <v>2</v>
      </c>
      <c r="L11">
        <v>2009</v>
      </c>
    </row>
    <row r="12" spans="1:17" x14ac:dyDescent="0.2">
      <c r="A12">
        <v>1381</v>
      </c>
      <c r="B12" s="7">
        <v>0</v>
      </c>
      <c r="C12" s="7">
        <v>12</v>
      </c>
      <c r="D12" s="7">
        <v>24.666666666666668</v>
      </c>
      <c r="E12" s="7">
        <v>9.0833333333333339</v>
      </c>
      <c r="F12" s="7">
        <v>8.2083333333333339</v>
      </c>
      <c r="G12" s="7">
        <v>1</v>
      </c>
      <c r="H12" s="7">
        <v>3</v>
      </c>
      <c r="I12" s="7">
        <v>3.875</v>
      </c>
      <c r="J12" s="7">
        <v>0</v>
      </c>
      <c r="K12" s="7">
        <v>2.1</v>
      </c>
      <c r="L12">
        <v>2010</v>
      </c>
    </row>
    <row r="13" spans="1:17" x14ac:dyDescent="0.2">
      <c r="A13">
        <v>1392</v>
      </c>
      <c r="B13" s="7">
        <v>2</v>
      </c>
      <c r="C13" s="7">
        <v>0</v>
      </c>
      <c r="D13" s="7">
        <v>20.125</v>
      </c>
      <c r="E13" s="7">
        <v>7.958333333333333</v>
      </c>
      <c r="F13" s="7">
        <v>6.083333333333333</v>
      </c>
      <c r="G13" s="7">
        <v>3.125</v>
      </c>
      <c r="H13" s="7">
        <v>0</v>
      </c>
      <c r="I13" s="7">
        <v>1</v>
      </c>
      <c r="J13" s="7">
        <v>1</v>
      </c>
      <c r="K13" s="7">
        <v>3.7083333333333299</v>
      </c>
      <c r="L13">
        <v>2011</v>
      </c>
    </row>
    <row r="14" spans="1:17" x14ac:dyDescent="0.2">
      <c r="A14">
        <v>1470</v>
      </c>
      <c r="B14" s="7">
        <v>0</v>
      </c>
      <c r="C14" s="7">
        <v>7</v>
      </c>
      <c r="D14" s="7">
        <v>3</v>
      </c>
      <c r="E14" s="7">
        <v>3</v>
      </c>
      <c r="F14" s="7">
        <v>3</v>
      </c>
      <c r="G14" s="7">
        <v>1</v>
      </c>
      <c r="H14" s="7">
        <v>0</v>
      </c>
      <c r="I14" s="7">
        <v>0</v>
      </c>
      <c r="J14" s="7">
        <v>0</v>
      </c>
      <c r="K14" s="7">
        <v>0</v>
      </c>
      <c r="L14">
        <v>2012</v>
      </c>
    </row>
    <row r="15" spans="1:17" x14ac:dyDescent="0.2">
      <c r="A15">
        <v>1439</v>
      </c>
      <c r="B15" s="7">
        <v>0</v>
      </c>
      <c r="C15" s="7">
        <v>2</v>
      </c>
      <c r="D15" s="7">
        <v>10</v>
      </c>
      <c r="E15" s="7">
        <v>7.5</v>
      </c>
      <c r="F15" s="7">
        <v>1.75</v>
      </c>
      <c r="G15" s="7">
        <v>2</v>
      </c>
      <c r="H15" s="7">
        <v>3.75</v>
      </c>
      <c r="I15" s="7">
        <v>2</v>
      </c>
      <c r="J15" s="7">
        <v>1</v>
      </c>
      <c r="K15" s="7">
        <v>1</v>
      </c>
      <c r="L15">
        <v>2013</v>
      </c>
    </row>
    <row r="16" spans="1:17" x14ac:dyDescent="0.2">
      <c r="A16">
        <v>1487</v>
      </c>
      <c r="B16" s="7">
        <v>0.1</v>
      </c>
      <c r="C16" s="7">
        <v>3.4393406868329466</v>
      </c>
      <c r="D16" s="7">
        <v>7.7423292634438141</v>
      </c>
      <c r="E16" s="7">
        <v>7.9815115775177699</v>
      </c>
      <c r="F16" s="7">
        <v>6.0747390311786598</v>
      </c>
      <c r="G16" s="7">
        <v>3.7198177261335159</v>
      </c>
      <c r="H16" s="7">
        <v>0.54374269005847953</v>
      </c>
      <c r="I16" s="7">
        <v>0.11929824561403508</v>
      </c>
      <c r="J16" s="7">
        <v>0.14285714285714285</v>
      </c>
      <c r="K16" s="7">
        <v>0.13636363636363635</v>
      </c>
      <c r="L16">
        <v>2014</v>
      </c>
    </row>
    <row r="17" spans="1:12" x14ac:dyDescent="0.2">
      <c r="A17">
        <v>1236</v>
      </c>
      <c r="B17" s="3">
        <v>13</v>
      </c>
      <c r="C17" s="3">
        <v>11.6</v>
      </c>
      <c r="D17" s="3">
        <v>8</v>
      </c>
      <c r="E17" s="3">
        <v>8.4</v>
      </c>
      <c r="F17" s="3">
        <v>2</v>
      </c>
      <c r="G17" s="3">
        <v>1</v>
      </c>
      <c r="H17" s="3">
        <v>4</v>
      </c>
      <c r="I17" s="3">
        <v>6</v>
      </c>
      <c r="J17" s="3">
        <v>2</v>
      </c>
      <c r="K17" s="3">
        <v>1</v>
      </c>
      <c r="L17">
        <v>2015</v>
      </c>
    </row>
    <row r="18" spans="1:12" x14ac:dyDescent="0.2">
      <c r="A18">
        <v>1438</v>
      </c>
      <c r="B18" s="3">
        <v>2</v>
      </c>
      <c r="C18" s="3">
        <v>22</v>
      </c>
      <c r="D18" s="3">
        <v>10</v>
      </c>
      <c r="E18" s="3">
        <v>11</v>
      </c>
      <c r="F18" s="3">
        <v>8</v>
      </c>
      <c r="G18" s="3">
        <v>5</v>
      </c>
      <c r="H18" s="3">
        <v>0</v>
      </c>
      <c r="I18" s="3">
        <v>3</v>
      </c>
      <c r="J18" s="3">
        <v>2</v>
      </c>
      <c r="K18" s="3">
        <v>5</v>
      </c>
      <c r="L18">
        <v>2016</v>
      </c>
    </row>
  </sheetData>
  <phoneticPr fontId="0" type="noConversion"/>
  <conditionalFormatting sqref="B5:B16">
    <cfRule type="dataBar" priority="10">
      <dataBar>
        <cfvo type="min"/>
        <cfvo type="max"/>
        <color rgb="FF638EC6"/>
      </dataBar>
    </cfRule>
  </conditionalFormatting>
  <conditionalFormatting sqref="C5:C16">
    <cfRule type="dataBar" priority="9">
      <dataBar>
        <cfvo type="min"/>
        <cfvo type="max"/>
        <color rgb="FF638EC6"/>
      </dataBar>
    </cfRule>
  </conditionalFormatting>
  <conditionalFormatting sqref="D5:D16">
    <cfRule type="dataBar" priority="8">
      <dataBar>
        <cfvo type="min"/>
        <cfvo type="max"/>
        <color rgb="FF638EC6"/>
      </dataBar>
    </cfRule>
  </conditionalFormatting>
  <conditionalFormatting sqref="E5:E16">
    <cfRule type="dataBar" priority="7">
      <dataBar>
        <cfvo type="min"/>
        <cfvo type="max"/>
        <color rgb="FF638EC6"/>
      </dataBar>
    </cfRule>
  </conditionalFormatting>
  <conditionalFormatting sqref="F5:F16">
    <cfRule type="dataBar" priority="6">
      <dataBar>
        <cfvo type="min"/>
        <cfvo type="max"/>
        <color rgb="FF638EC6"/>
      </dataBar>
    </cfRule>
  </conditionalFormatting>
  <conditionalFormatting sqref="G5:G16">
    <cfRule type="dataBar" priority="5">
      <dataBar>
        <cfvo type="min"/>
        <cfvo type="max"/>
        <color rgb="FF638EC6"/>
      </dataBar>
    </cfRule>
  </conditionalFormatting>
  <conditionalFormatting sqref="H5:H16">
    <cfRule type="dataBar" priority="4">
      <dataBar>
        <cfvo type="min"/>
        <cfvo type="max"/>
        <color rgb="FF638EC6"/>
      </dataBar>
    </cfRule>
  </conditionalFormatting>
  <conditionalFormatting sqref="I5:I16">
    <cfRule type="dataBar" priority="3">
      <dataBar>
        <cfvo type="min"/>
        <cfvo type="max"/>
        <color rgb="FF638EC6"/>
      </dataBar>
    </cfRule>
  </conditionalFormatting>
  <conditionalFormatting sqref="J5:J16">
    <cfRule type="dataBar" priority="2">
      <dataBar>
        <cfvo type="min"/>
        <cfvo type="max"/>
        <color rgb="FF638EC6"/>
      </dataBar>
    </cfRule>
  </conditionalFormatting>
  <conditionalFormatting sqref="K5:K16">
    <cfRule type="dataBar" priority="1">
      <dataBar>
        <cfvo type="min"/>
        <cfvo type="max"/>
        <color rgb="FF638EC6"/>
      </dataBar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9"/>
  <sheetViews>
    <sheetView zoomScale="80" workbookViewId="0">
      <selection activeCell="L27" sqref="L27"/>
    </sheetView>
  </sheetViews>
  <sheetFormatPr defaultRowHeight="12.75" x14ac:dyDescent="0.2"/>
  <sheetData>
    <row r="1" spans="1:11" x14ac:dyDescent="0.2">
      <c r="A1" t="s">
        <v>0</v>
      </c>
    </row>
    <row r="2" spans="1:11" x14ac:dyDescent="0.2">
      <c r="A2">
        <v>2003</v>
      </c>
      <c r="B2">
        <v>2016</v>
      </c>
    </row>
    <row r="3" spans="1:11" x14ac:dyDescent="0.2">
      <c r="A3">
        <v>1</v>
      </c>
      <c r="B3">
        <v>1</v>
      </c>
      <c r="C3">
        <v>0.79</v>
      </c>
      <c r="D3">
        <v>0.92</v>
      </c>
    </row>
    <row r="4" spans="1:11" x14ac:dyDescent="0.2">
      <c r="A4">
        <v>1</v>
      </c>
      <c r="B4">
        <v>7</v>
      </c>
    </row>
    <row r="5" spans="1:11" x14ac:dyDescent="0.2">
      <c r="A5">
        <v>832</v>
      </c>
      <c r="B5" s="8">
        <v>0</v>
      </c>
      <c r="C5" s="8">
        <v>44.784523809523819</v>
      </c>
      <c r="D5" s="8">
        <v>83.752321428571449</v>
      </c>
      <c r="E5" s="8">
        <v>37.246488095238099</v>
      </c>
      <c r="F5" s="8">
        <v>7.7</v>
      </c>
      <c r="G5" s="8">
        <v>2.7666666666666671</v>
      </c>
      <c r="H5" s="8">
        <v>1</v>
      </c>
      <c r="I5" s="1">
        <v>2003</v>
      </c>
    </row>
    <row r="6" spans="1:11" x14ac:dyDescent="0.2">
      <c r="A6">
        <v>980</v>
      </c>
      <c r="B6" s="8">
        <v>1.6666666666666667</v>
      </c>
      <c r="C6" s="8">
        <v>6</v>
      </c>
      <c r="D6" s="8">
        <v>30.516666666666669</v>
      </c>
      <c r="E6" s="8">
        <v>50.909523809523805</v>
      </c>
      <c r="F6" s="8">
        <v>20.240476190476191</v>
      </c>
      <c r="G6" s="8">
        <v>12.666666666666666</v>
      </c>
      <c r="H6" s="8">
        <v>1</v>
      </c>
      <c r="I6" s="1">
        <v>2004</v>
      </c>
    </row>
    <row r="7" spans="1:11" x14ac:dyDescent="0.2">
      <c r="A7">
        <v>845</v>
      </c>
      <c r="B7" s="8">
        <v>39</v>
      </c>
      <c r="C7" s="8">
        <v>62.5</v>
      </c>
      <c r="D7" s="8">
        <v>82.561827956989248</v>
      </c>
      <c r="E7" s="8">
        <v>18.884408602150536</v>
      </c>
      <c r="F7" s="8">
        <v>9.4892473118279561</v>
      </c>
      <c r="G7" s="8">
        <v>2.5</v>
      </c>
      <c r="H7" s="8">
        <v>3</v>
      </c>
      <c r="I7" s="1">
        <v>2005</v>
      </c>
    </row>
    <row r="8" spans="1:11" x14ac:dyDescent="0.2">
      <c r="A8">
        <v>1046</v>
      </c>
      <c r="B8" s="8">
        <v>3.125</v>
      </c>
      <c r="C8" s="8">
        <v>104.7478021978022</v>
      </c>
      <c r="D8" s="8">
        <v>80.364010989010993</v>
      </c>
      <c r="E8" s="8">
        <v>21.551648351648353</v>
      </c>
      <c r="F8" s="8">
        <v>17.568681318681321</v>
      </c>
      <c r="G8" s="8">
        <v>10.571428571428571</v>
      </c>
      <c r="H8" s="8">
        <v>12</v>
      </c>
      <c r="I8" s="1">
        <v>2006</v>
      </c>
      <c r="J8" s="4"/>
      <c r="K8" s="4"/>
    </row>
    <row r="9" spans="1:11" x14ac:dyDescent="0.2">
      <c r="A9">
        <v>1168</v>
      </c>
      <c r="B9" s="8">
        <v>1.8</v>
      </c>
      <c r="C9" s="8">
        <v>50.571189268248091</v>
      </c>
      <c r="D9" s="8">
        <v>165.57359535888949</v>
      </c>
      <c r="E9" s="8">
        <v>68.03991335461923</v>
      </c>
      <c r="F9" s="8">
        <v>21.826237161531278</v>
      </c>
      <c r="G9" s="8">
        <v>8.892986425339366</v>
      </c>
      <c r="H9" s="8">
        <v>8</v>
      </c>
      <c r="I9" s="1">
        <v>2007</v>
      </c>
    </row>
    <row r="10" spans="1:11" x14ac:dyDescent="0.2">
      <c r="A10">
        <v>1139</v>
      </c>
      <c r="B10" s="8">
        <v>7.2361111111111107</v>
      </c>
      <c r="C10" s="8">
        <v>113.18661236424396</v>
      </c>
      <c r="D10" s="8">
        <v>105.55917729930887</v>
      </c>
      <c r="E10" s="8">
        <v>72.332834928229673</v>
      </c>
      <c r="F10" s="8">
        <v>19.185050694919116</v>
      </c>
      <c r="G10" s="8">
        <v>7.8289473684210522</v>
      </c>
      <c r="H10" s="8">
        <v>4.6712662337662341</v>
      </c>
      <c r="I10" s="1">
        <v>2008</v>
      </c>
      <c r="J10" s="1"/>
      <c r="K10" s="1"/>
    </row>
    <row r="11" spans="1:11" x14ac:dyDescent="0.2">
      <c r="A11">
        <v>1018</v>
      </c>
      <c r="B11" s="8">
        <v>212.53003461538458</v>
      </c>
      <c r="C11" s="8">
        <v>199.02514762892335</v>
      </c>
      <c r="D11" s="8">
        <v>547.51593748383982</v>
      </c>
      <c r="E11" s="8">
        <v>247.33937861901171</v>
      </c>
      <c r="F11" s="8">
        <v>100.12944460425196</v>
      </c>
      <c r="G11" s="8">
        <v>20.605216712454212</v>
      </c>
      <c r="H11" s="8">
        <v>15.662840336134453</v>
      </c>
      <c r="I11" s="1">
        <v>2009</v>
      </c>
      <c r="J11" s="2"/>
      <c r="K11" s="2"/>
    </row>
    <row r="12" spans="1:11" x14ac:dyDescent="0.2">
      <c r="A12">
        <v>1381</v>
      </c>
      <c r="B12" s="8">
        <v>233.27018095238094</v>
      </c>
      <c r="C12" s="8">
        <v>871.24104285714304</v>
      </c>
      <c r="D12" s="8">
        <v>303.72893730158728</v>
      </c>
      <c r="E12" s="8">
        <v>479.04021947496943</v>
      </c>
      <c r="F12" s="8">
        <v>197.36841804029308</v>
      </c>
      <c r="G12" s="8">
        <v>84.398532326007313</v>
      </c>
      <c r="H12" s="8">
        <v>23.363669047619045</v>
      </c>
      <c r="I12" s="1">
        <v>2010</v>
      </c>
    </row>
    <row r="13" spans="1:11" x14ac:dyDescent="0.2">
      <c r="A13">
        <v>1392</v>
      </c>
      <c r="B13" s="8">
        <v>250.09732907755014</v>
      </c>
      <c r="C13" s="8">
        <v>1149.5413180064156</v>
      </c>
      <c r="D13" s="8">
        <v>701.48679447813697</v>
      </c>
      <c r="E13" s="8">
        <v>195.2034154118933</v>
      </c>
      <c r="F13" s="8">
        <v>210.08316190748772</v>
      </c>
      <c r="G13" s="8">
        <v>84.072437896664397</v>
      </c>
      <c r="H13" s="8">
        <v>107.26954322185195</v>
      </c>
      <c r="I13" s="1">
        <v>2011</v>
      </c>
    </row>
    <row r="14" spans="1:11" x14ac:dyDescent="0.2">
      <c r="A14">
        <v>1470</v>
      </c>
      <c r="B14" s="8">
        <v>358.42788095238092</v>
      </c>
      <c r="C14" s="8">
        <v>991.81231126283615</v>
      </c>
      <c r="D14" s="8">
        <v>900.6824175824562</v>
      </c>
      <c r="E14" s="8">
        <v>276.70419929657038</v>
      </c>
      <c r="F14" s="8">
        <v>50.299966566113618</v>
      </c>
      <c r="G14" s="8">
        <v>48.982032680540421</v>
      </c>
      <c r="H14" s="8">
        <v>70.845191659102184</v>
      </c>
      <c r="I14" s="1">
        <v>2012</v>
      </c>
    </row>
    <row r="15" spans="1:11" x14ac:dyDescent="0.2">
      <c r="A15">
        <v>1439</v>
      </c>
      <c r="B15" s="8">
        <v>36.990344444444446</v>
      </c>
      <c r="C15" s="8">
        <v>385.60132182353414</v>
      </c>
      <c r="D15" s="8">
        <v>894.04093179700465</v>
      </c>
      <c r="E15" s="8">
        <v>472.65350396990846</v>
      </c>
      <c r="F15" s="8">
        <v>173.07186445531207</v>
      </c>
      <c r="G15" s="8">
        <v>46.531010690878958</v>
      </c>
      <c r="H15" s="8">
        <v>147.64402281891728</v>
      </c>
      <c r="I15" s="1">
        <v>2013</v>
      </c>
    </row>
    <row r="16" spans="1:11" x14ac:dyDescent="0.2">
      <c r="A16">
        <v>1487</v>
      </c>
      <c r="B16" s="8">
        <v>9.0923999999999996</v>
      </c>
      <c r="C16" s="8">
        <v>195.06591845942842</v>
      </c>
      <c r="D16" s="8">
        <v>354.46901831459223</v>
      </c>
      <c r="E16" s="8">
        <v>336.04636744517268</v>
      </c>
      <c r="F16" s="8">
        <v>150.86496752076269</v>
      </c>
      <c r="G16" s="8">
        <v>83.538273556618833</v>
      </c>
      <c r="H16" s="8">
        <v>54.403054703425227</v>
      </c>
      <c r="I16" s="1">
        <v>2014</v>
      </c>
    </row>
    <row r="17" spans="1:15" x14ac:dyDescent="0.2">
      <c r="A17">
        <v>1236</v>
      </c>
      <c r="B17" s="8">
        <v>16.104399209486168</v>
      </c>
      <c r="C17" s="8">
        <v>778.34431739785714</v>
      </c>
      <c r="D17" s="8">
        <v>580.43077433467556</v>
      </c>
      <c r="E17" s="8">
        <v>266.92897904388616</v>
      </c>
      <c r="F17" s="8">
        <v>312.16676045774216</v>
      </c>
      <c r="G17" s="8">
        <v>60.792616365007547</v>
      </c>
      <c r="H17" s="8">
        <v>102</v>
      </c>
      <c r="I17" s="1">
        <v>2015</v>
      </c>
      <c r="J17" s="1"/>
      <c r="K17" s="1"/>
      <c r="L17" s="1"/>
      <c r="M17" s="1"/>
      <c r="N17" s="1"/>
      <c r="O17" s="1"/>
    </row>
    <row r="18" spans="1:15" x14ac:dyDescent="0.2">
      <c r="A18">
        <v>1438</v>
      </c>
      <c r="B18" s="8">
        <v>27.236500000000003</v>
      </c>
      <c r="C18" s="8">
        <v>331.71963982565444</v>
      </c>
      <c r="D18" s="8">
        <v>805.11484826564367</v>
      </c>
      <c r="E18" s="8">
        <v>332.63517491236308</v>
      </c>
      <c r="F18" s="8">
        <v>221.4037840412721</v>
      </c>
      <c r="G18" s="8">
        <v>215.14918757472697</v>
      </c>
      <c r="H18" s="8">
        <v>101.03186538033957</v>
      </c>
      <c r="I18" s="1">
        <v>2016</v>
      </c>
      <c r="J18" s="1"/>
    </row>
    <row r="19" spans="1:15" x14ac:dyDescent="0.2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</sheetData>
  <phoneticPr fontId="0" type="noConversion"/>
  <conditionalFormatting sqref="B5:B16 B1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16 C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6 D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6 E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16 F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16 G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16 H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had-7b-k</vt:lpstr>
      <vt:lpstr>whg-scow</vt:lpstr>
      <vt:lpstr>cod-scow</vt:lpstr>
      <vt:lpstr>cod-7e-k</vt:lpstr>
      <vt:lpstr>sol-celt</vt:lpstr>
      <vt:lpstr>ple-celt</vt:lpstr>
    </vt:vector>
  </TitlesOfParts>
  <Company>Marine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dstokes</dc:creator>
  <cp:lastModifiedBy>Shawna Sanfey</cp:lastModifiedBy>
  <dcterms:created xsi:type="dcterms:W3CDTF">2005-06-10T09:52:20Z</dcterms:created>
  <dcterms:modified xsi:type="dcterms:W3CDTF">2018-05-01T13:20:29Z</dcterms:modified>
</cp:coreProperties>
</file>