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D:\SEMESTER 3 S2\TESIS PMI\"/>
    </mc:Choice>
  </mc:AlternateContent>
  <xr:revisionPtr revIDLastSave="0" documentId="13_ncr:1_{45375523-5115-48A3-B43B-992EEA4D0513}" xr6:coauthVersionLast="47" xr6:coauthVersionMax="47" xr10:uidLastSave="{00000000-0000-0000-0000-000000000000}"/>
  <bookViews>
    <workbookView xWindow="-108" yWindow="-108" windowWidth="23256" windowHeight="12456" tabRatio="761" firstSheet="3" activeTab="12" xr2:uid="{00000000-000D-0000-FFFF-FFFF00000000}"/>
  </bookViews>
  <sheets>
    <sheet name="Timeline PerDay" sheetId="13" r:id="rId1"/>
    <sheet name="Timeline PerWeek" sheetId="22" r:id="rId2"/>
    <sheet name="Timeline Persemeter" sheetId="25" r:id="rId3"/>
    <sheet name="Posisi Penelitian" sheetId="26" r:id="rId4"/>
    <sheet name="Permintaan 2023" sheetId="9" r:id="rId5"/>
    <sheet name="Permintaan 2024" sheetId="10" r:id="rId6"/>
    <sheet name="Permintaan Perwilayah 2023" sheetId="5" r:id="rId7"/>
    <sheet name="Permintaan Perwilayah 2024" sheetId="6" r:id="rId8"/>
    <sheet name="Jarak Pengiriman" sheetId="20" r:id="rId9"/>
    <sheet name="Input WB 2023" sheetId="8" r:id="rId10"/>
    <sheet name="Input WB 2024" sheetId="7" r:id="rId11"/>
    <sheet name="Jenis Darah" sheetId="11" r:id="rId12"/>
    <sheet name="Output &amp; Realisasi 2023" sheetId="2" r:id="rId13"/>
    <sheet name="Output &amp; Realisasi 2024" sheetId="1" r:id="rId14"/>
    <sheet name="Stok 23&amp;24" sheetId="12" r:id="rId15"/>
    <sheet name="Keterlambatan (tidak dipakai)" sheetId="14" r:id="rId16"/>
    <sheet name="Jumlah Darah di INA (Website)" sheetId="23" r:id="rId17"/>
    <sheet name="BPBD Kab Malang" sheetId="17" r:id="rId18"/>
    <sheet name="Bencana Alam Kota Malang" sheetId="18" r:id="rId19"/>
    <sheet name="Bencana Alam Kab. Malang" sheetId="19" r:id="rId20"/>
    <sheet name="Kendaraan" sheetId="21" r:id="rId21"/>
    <sheet name="Donor Darah + Resus" sheetId="28"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8" l="1"/>
  <c r="O63" i="8"/>
  <c r="O66" i="8" s="1"/>
  <c r="O64" i="8"/>
  <c r="O65" i="8"/>
  <c r="O62" i="8"/>
  <c r="C56" i="8"/>
  <c r="N43" i="8"/>
  <c r="M43" i="8"/>
  <c r="L43" i="8"/>
  <c r="K43" i="8"/>
  <c r="J43" i="8"/>
  <c r="I43" i="8"/>
  <c r="I46" i="8" s="1"/>
  <c r="I47" i="8" s="1"/>
  <c r="H43" i="8"/>
  <c r="G43" i="8"/>
  <c r="G46" i="8" s="1"/>
  <c r="G47" i="8" s="1"/>
  <c r="F43" i="8"/>
  <c r="E43" i="8"/>
  <c r="E46" i="8" s="1"/>
  <c r="E47" i="8" s="1"/>
  <c r="D43" i="8"/>
  <c r="C43" i="8"/>
  <c r="J9" i="8"/>
  <c r="N42" i="8"/>
  <c r="M42" i="8"/>
  <c r="M46" i="8" s="1"/>
  <c r="M47" i="8" s="1"/>
  <c r="L42" i="8"/>
  <c r="K42" i="8"/>
  <c r="J42" i="8"/>
  <c r="I42" i="8"/>
  <c r="H42" i="8"/>
  <c r="G42" i="8"/>
  <c r="F42" i="8"/>
  <c r="E42" i="8"/>
  <c r="D42" i="8"/>
  <c r="C42" i="8"/>
  <c r="N66" i="8"/>
  <c r="M66" i="8"/>
  <c r="L66" i="8"/>
  <c r="K66" i="8"/>
  <c r="J66" i="8"/>
  <c r="I66" i="8"/>
  <c r="H66" i="8"/>
  <c r="G66" i="8"/>
  <c r="F66" i="8"/>
  <c r="E66" i="8"/>
  <c r="D66" i="8"/>
  <c r="C66" i="8"/>
  <c r="N56" i="8"/>
  <c r="M56" i="8"/>
  <c r="L56" i="8"/>
  <c r="K56" i="8"/>
  <c r="J56" i="8"/>
  <c r="I56" i="8"/>
  <c r="H56" i="8"/>
  <c r="G56" i="8"/>
  <c r="F56" i="8"/>
  <c r="E56" i="8"/>
  <c r="D56" i="8"/>
  <c r="O55" i="8"/>
  <c r="O54" i="8"/>
  <c r="O53" i="8"/>
  <c r="L46" i="8"/>
  <c r="L47" i="8" s="1"/>
  <c r="H46" i="8"/>
  <c r="H47" i="8" s="1"/>
  <c r="F46" i="8"/>
  <c r="F47" i="8" s="1"/>
  <c r="D46" i="8"/>
  <c r="D47" i="8" s="1"/>
  <c r="O45" i="8"/>
  <c r="F28" i="1"/>
  <c r="F29" i="1"/>
  <c r="F30" i="1"/>
  <c r="F31" i="1"/>
  <c r="F32" i="1"/>
  <c r="F33" i="1"/>
  <c r="F34" i="1"/>
  <c r="F35" i="1"/>
  <c r="F36" i="1"/>
  <c r="F37" i="1"/>
  <c r="F38" i="1"/>
  <c r="F27" i="1"/>
  <c r="E28" i="1"/>
  <c r="E29" i="1"/>
  <c r="E30" i="1"/>
  <c r="E31" i="1"/>
  <c r="E32" i="1"/>
  <c r="E33" i="1"/>
  <c r="E34" i="1"/>
  <c r="E35" i="1"/>
  <c r="E36" i="1"/>
  <c r="E37" i="1"/>
  <c r="E38" i="1"/>
  <c r="E27" i="1"/>
  <c r="F45" i="2"/>
  <c r="D28" i="1"/>
  <c r="D29" i="1"/>
  <c r="D40" i="1" s="1"/>
  <c r="D30" i="1"/>
  <c r="D31" i="1"/>
  <c r="D32" i="1"/>
  <c r="D33" i="1"/>
  <c r="D34" i="1"/>
  <c r="D35" i="1"/>
  <c r="D36" i="1"/>
  <c r="D37" i="1"/>
  <c r="D38" i="1"/>
  <c r="D27" i="1"/>
  <c r="AI10" i="2"/>
  <c r="J16" i="2"/>
  <c r="AD10" i="9"/>
  <c r="U10" i="9"/>
  <c r="F58" i="2"/>
  <c r="G58" i="2"/>
  <c r="F59" i="2"/>
  <c r="G59" i="2"/>
  <c r="F60" i="2"/>
  <c r="G60" i="2"/>
  <c r="F46" i="2"/>
  <c r="F47" i="2"/>
  <c r="F48" i="2"/>
  <c r="F49" i="2"/>
  <c r="F50" i="2"/>
  <c r="F51" i="2"/>
  <c r="F52" i="2"/>
  <c r="F53" i="2"/>
  <c r="F54" i="2"/>
  <c r="F55" i="2"/>
  <c r="F56" i="2"/>
  <c r="E46" i="2"/>
  <c r="E47" i="2"/>
  <c r="E48" i="2"/>
  <c r="E49" i="2"/>
  <c r="E50" i="2"/>
  <c r="E51" i="2"/>
  <c r="E52" i="2"/>
  <c r="E53" i="2"/>
  <c r="E54" i="2"/>
  <c r="E55" i="2"/>
  <c r="E56" i="2"/>
  <c r="E45" i="2"/>
  <c r="E58" i="2" s="1"/>
  <c r="G46" i="2"/>
  <c r="G47" i="2"/>
  <c r="G48" i="2"/>
  <c r="G49" i="2"/>
  <c r="G50" i="2"/>
  <c r="G51" i="2"/>
  <c r="G52" i="2"/>
  <c r="G53" i="2"/>
  <c r="G54" i="2"/>
  <c r="G55" i="2"/>
  <c r="G56" i="2"/>
  <c r="G45" i="2"/>
  <c r="L10" i="2"/>
  <c r="J102" i="14"/>
  <c r="K90" i="14"/>
  <c r="I4" i="14"/>
  <c r="L4" i="14"/>
  <c r="K4" i="14"/>
  <c r="C103" i="14"/>
  <c r="C102" i="14"/>
  <c r="O101" i="14"/>
  <c r="N100" i="14"/>
  <c r="K7" i="14"/>
  <c r="K19" i="14"/>
  <c r="K31" i="14"/>
  <c r="K48" i="14"/>
  <c r="K72" i="14"/>
  <c r="K91" i="14"/>
  <c r="M4" i="14"/>
  <c r="I5" i="14"/>
  <c r="K5" i="14" s="1"/>
  <c r="I6" i="14"/>
  <c r="K6" i="14" s="1"/>
  <c r="I7" i="14"/>
  <c r="I8" i="14"/>
  <c r="K8" i="14" s="1"/>
  <c r="I9" i="14"/>
  <c r="K9" i="14" s="1"/>
  <c r="I10" i="14"/>
  <c r="K10" i="14" s="1"/>
  <c r="I11" i="14"/>
  <c r="K11" i="14" s="1"/>
  <c r="I12" i="14"/>
  <c r="K12" i="14" s="1"/>
  <c r="I13" i="14"/>
  <c r="K13" i="14" s="1"/>
  <c r="I14" i="14"/>
  <c r="K14" i="14" s="1"/>
  <c r="I15" i="14"/>
  <c r="K15" i="14" s="1"/>
  <c r="I16" i="14"/>
  <c r="K16" i="14" s="1"/>
  <c r="I17" i="14"/>
  <c r="K17" i="14" s="1"/>
  <c r="I18" i="14"/>
  <c r="K18" i="14" s="1"/>
  <c r="I19" i="14"/>
  <c r="I20" i="14"/>
  <c r="K20" i="14" s="1"/>
  <c r="I21" i="14"/>
  <c r="K21" i="14" s="1"/>
  <c r="I22" i="14"/>
  <c r="K22" i="14" s="1"/>
  <c r="I23" i="14"/>
  <c r="K23" i="14" s="1"/>
  <c r="I24" i="14"/>
  <c r="K24" i="14" s="1"/>
  <c r="I25" i="14"/>
  <c r="K25" i="14" s="1"/>
  <c r="I26" i="14"/>
  <c r="K26" i="14" s="1"/>
  <c r="I27" i="14"/>
  <c r="K27" i="14" s="1"/>
  <c r="I28" i="14"/>
  <c r="K28" i="14" s="1"/>
  <c r="I29" i="14"/>
  <c r="K29" i="14" s="1"/>
  <c r="I30" i="14"/>
  <c r="K30" i="14" s="1"/>
  <c r="I31" i="14"/>
  <c r="I32" i="14"/>
  <c r="K32" i="14" s="1"/>
  <c r="I33" i="14"/>
  <c r="K33" i="14" s="1"/>
  <c r="I34" i="14"/>
  <c r="K34" i="14" s="1"/>
  <c r="I35" i="14"/>
  <c r="K35" i="14" s="1"/>
  <c r="I36" i="14"/>
  <c r="K36" i="14" s="1"/>
  <c r="I37" i="14"/>
  <c r="K37" i="14" s="1"/>
  <c r="I38" i="14"/>
  <c r="K38" i="14" s="1"/>
  <c r="I39" i="14"/>
  <c r="K39" i="14" s="1"/>
  <c r="I40" i="14"/>
  <c r="K40" i="14" s="1"/>
  <c r="I41" i="14"/>
  <c r="K41" i="14" s="1"/>
  <c r="I42" i="14"/>
  <c r="K42" i="14" s="1"/>
  <c r="I43" i="14"/>
  <c r="K43" i="14" s="1"/>
  <c r="I44" i="14"/>
  <c r="K44" i="14" s="1"/>
  <c r="I45" i="14"/>
  <c r="K45" i="14" s="1"/>
  <c r="I46" i="14"/>
  <c r="K46" i="14" s="1"/>
  <c r="I47" i="14"/>
  <c r="K47" i="14" s="1"/>
  <c r="I48" i="14"/>
  <c r="I49" i="14"/>
  <c r="K49" i="14" s="1"/>
  <c r="I50" i="14"/>
  <c r="K50" i="14" s="1"/>
  <c r="I51" i="14"/>
  <c r="K51" i="14" s="1"/>
  <c r="I52" i="14"/>
  <c r="K52" i="14" s="1"/>
  <c r="I53" i="14"/>
  <c r="K53" i="14" s="1"/>
  <c r="I54" i="14"/>
  <c r="K54" i="14" s="1"/>
  <c r="I55" i="14"/>
  <c r="K55" i="14" s="1"/>
  <c r="I56" i="14"/>
  <c r="K56" i="14" s="1"/>
  <c r="I57" i="14"/>
  <c r="K57" i="14" s="1"/>
  <c r="I58" i="14"/>
  <c r="K58" i="14" s="1"/>
  <c r="I59" i="14"/>
  <c r="K59" i="14" s="1"/>
  <c r="I60" i="14"/>
  <c r="K60" i="14" s="1"/>
  <c r="I61" i="14"/>
  <c r="K61" i="14" s="1"/>
  <c r="I62" i="14"/>
  <c r="K62" i="14" s="1"/>
  <c r="I63" i="14"/>
  <c r="K63" i="14" s="1"/>
  <c r="I64" i="14"/>
  <c r="K64" i="14" s="1"/>
  <c r="I65" i="14"/>
  <c r="K65" i="14" s="1"/>
  <c r="I66" i="14"/>
  <c r="K66" i="14" s="1"/>
  <c r="I67" i="14"/>
  <c r="K67" i="14" s="1"/>
  <c r="I68" i="14"/>
  <c r="K68" i="14" s="1"/>
  <c r="I69" i="14"/>
  <c r="K69" i="14" s="1"/>
  <c r="I70" i="14"/>
  <c r="K70" i="14" s="1"/>
  <c r="I71" i="14"/>
  <c r="K71" i="14" s="1"/>
  <c r="I72" i="14"/>
  <c r="I73" i="14"/>
  <c r="K73" i="14" s="1"/>
  <c r="I74" i="14"/>
  <c r="K74" i="14" s="1"/>
  <c r="I75" i="14"/>
  <c r="K75" i="14" s="1"/>
  <c r="I76" i="14"/>
  <c r="K76" i="14" s="1"/>
  <c r="I77" i="14"/>
  <c r="K77" i="14" s="1"/>
  <c r="I78" i="14"/>
  <c r="K78" i="14" s="1"/>
  <c r="I79" i="14"/>
  <c r="K79" i="14" s="1"/>
  <c r="I80" i="14"/>
  <c r="K80" i="14" s="1"/>
  <c r="I81" i="14"/>
  <c r="K81" i="14" s="1"/>
  <c r="I82" i="14"/>
  <c r="K82" i="14" s="1"/>
  <c r="I83" i="14"/>
  <c r="K83" i="14" s="1"/>
  <c r="I84" i="14"/>
  <c r="K84" i="14" s="1"/>
  <c r="I85" i="14"/>
  <c r="K85" i="14" s="1"/>
  <c r="I86" i="14"/>
  <c r="K86" i="14" s="1"/>
  <c r="I87" i="14"/>
  <c r="K87" i="14" s="1"/>
  <c r="I88" i="14"/>
  <c r="K88" i="14" s="1"/>
  <c r="I89" i="14"/>
  <c r="K89" i="14" s="1"/>
  <c r="I90" i="14"/>
  <c r="I91" i="14"/>
  <c r="I92" i="14"/>
  <c r="K92" i="14" s="1"/>
  <c r="I93" i="14"/>
  <c r="K93" i="14" s="1"/>
  <c r="I94" i="14"/>
  <c r="K94" i="14" s="1"/>
  <c r="I95" i="14"/>
  <c r="K95" i="14" s="1"/>
  <c r="I96" i="14"/>
  <c r="K96" i="14" s="1"/>
  <c r="I97" i="14"/>
  <c r="K97" i="14" s="1"/>
  <c r="I98" i="14"/>
  <c r="K98" i="14" s="1"/>
  <c r="I99" i="14"/>
  <c r="K99" i="14" s="1"/>
  <c r="N101" i="14"/>
  <c r="G102" i="14"/>
  <c r="L11" i="14"/>
  <c r="M11" i="14" s="1"/>
  <c r="L35" i="14"/>
  <c r="M35" i="14" s="1"/>
  <c r="L51" i="14"/>
  <c r="M51" i="14" s="1"/>
  <c r="L59" i="14"/>
  <c r="M59" i="14" s="1"/>
  <c r="L75" i="14"/>
  <c r="M75" i="14" s="1"/>
  <c r="L91" i="14"/>
  <c r="M91" i="14" s="1"/>
  <c r="O4" i="14"/>
  <c r="C106" i="14"/>
  <c r="C172" i="14"/>
  <c r="O52" i="8" l="1"/>
  <c r="O56" i="8" s="1"/>
  <c r="N46" i="8"/>
  <c r="N47" i="8" s="1"/>
  <c r="K46" i="8"/>
  <c r="K47" i="8" s="1"/>
  <c r="J46" i="8"/>
  <c r="J47" i="8" s="1"/>
  <c r="O43" i="8"/>
  <c r="O42" i="8"/>
  <c r="C46" i="8"/>
  <c r="C47" i="8" s="1"/>
  <c r="F42" i="1"/>
  <c r="F40" i="1"/>
  <c r="F39" i="1"/>
  <c r="F41" i="1"/>
  <c r="E39" i="1"/>
  <c r="E42" i="1"/>
  <c r="D42" i="1"/>
  <c r="D39" i="1"/>
  <c r="E40" i="1"/>
  <c r="D41" i="1"/>
  <c r="E41" i="1"/>
  <c r="E60" i="2"/>
  <c r="E59" i="2"/>
  <c r="F57" i="2"/>
  <c r="G57" i="2"/>
  <c r="E57" i="2"/>
  <c r="AJ21" i="2"/>
  <c r="AI11" i="2"/>
  <c r="AJ11" i="2" s="1"/>
  <c r="AI12" i="2"/>
  <c r="AJ12" i="2" s="1"/>
  <c r="AI13" i="2"/>
  <c r="AJ13" i="2" s="1"/>
  <c r="AI14" i="2"/>
  <c r="AJ14" i="2" s="1"/>
  <c r="AI15" i="2"/>
  <c r="AJ15" i="2" s="1"/>
  <c r="AI16" i="2"/>
  <c r="AJ16" i="2" s="1"/>
  <c r="AI17" i="2"/>
  <c r="AJ17" i="2" s="1"/>
  <c r="AI18" i="2"/>
  <c r="AJ18" i="2" s="1"/>
  <c r="AI19" i="2"/>
  <c r="AJ19" i="2" s="1"/>
  <c r="AI20" i="2"/>
  <c r="AJ20" i="2" s="1"/>
  <c r="AI21" i="2"/>
  <c r="AJ10" i="2"/>
  <c r="AD11" i="2"/>
  <c r="AD12" i="2"/>
  <c r="AD13" i="2"/>
  <c r="AD14" i="2"/>
  <c r="AD15" i="2"/>
  <c r="AD16" i="2"/>
  <c r="AD17" i="2"/>
  <c r="AD18" i="2"/>
  <c r="AD19" i="2"/>
  <c r="AD20" i="2"/>
  <c r="AD21" i="2"/>
  <c r="AD10" i="2"/>
  <c r="AA11" i="2"/>
  <c r="AA12" i="2"/>
  <c r="AA13" i="2"/>
  <c r="AA14" i="2"/>
  <c r="AA15" i="2"/>
  <c r="AA16" i="2"/>
  <c r="AA17" i="2"/>
  <c r="AA18" i="2"/>
  <c r="AA19" i="2"/>
  <c r="AA20" i="2"/>
  <c r="AA21" i="2"/>
  <c r="AA10" i="2"/>
  <c r="X20" i="2"/>
  <c r="X11" i="2"/>
  <c r="X12" i="2"/>
  <c r="X13" i="2"/>
  <c r="X14" i="2"/>
  <c r="X15" i="2"/>
  <c r="X16" i="2"/>
  <c r="X17" i="2"/>
  <c r="X18" i="2"/>
  <c r="X19" i="2"/>
  <c r="X21" i="2"/>
  <c r="X10" i="2"/>
  <c r="U11" i="2"/>
  <c r="U12" i="2"/>
  <c r="U13" i="2"/>
  <c r="U14" i="2"/>
  <c r="U15" i="2"/>
  <c r="U16" i="2"/>
  <c r="U17" i="2"/>
  <c r="U18" i="2"/>
  <c r="U19" i="2"/>
  <c r="U20" i="2"/>
  <c r="U21" i="2"/>
  <c r="U10" i="2"/>
  <c r="R11" i="2"/>
  <c r="R12" i="2"/>
  <c r="R13" i="2"/>
  <c r="R14" i="2"/>
  <c r="R15" i="2"/>
  <c r="R16" i="2"/>
  <c r="R17" i="2"/>
  <c r="R18" i="2"/>
  <c r="R19" i="2"/>
  <c r="R20" i="2"/>
  <c r="R21" i="2"/>
  <c r="R10" i="2"/>
  <c r="O11" i="2"/>
  <c r="O12" i="2"/>
  <c r="O13" i="2"/>
  <c r="O14" i="2"/>
  <c r="O15" i="2"/>
  <c r="O16" i="2"/>
  <c r="O17" i="2"/>
  <c r="O18" i="2"/>
  <c r="O19" i="2"/>
  <c r="O20" i="2"/>
  <c r="O21" i="2"/>
  <c r="O10" i="2"/>
  <c r="L11" i="2"/>
  <c r="L12" i="2"/>
  <c r="L13" i="2"/>
  <c r="L14" i="2"/>
  <c r="L15" i="2"/>
  <c r="L16" i="2"/>
  <c r="L17" i="2"/>
  <c r="L18" i="2"/>
  <c r="L19" i="2"/>
  <c r="L20" i="2"/>
  <c r="L21" i="2"/>
  <c r="O46" i="8" l="1"/>
  <c r="O47" i="8" s="1"/>
  <c r="L22" i="2"/>
  <c r="AI15" i="22"/>
  <c r="C10" i="23"/>
  <c r="L76" i="14"/>
  <c r="M76" i="14" s="1"/>
  <c r="L54" i="14"/>
  <c r="M54" i="14" s="1"/>
  <c r="G113" i="14"/>
  <c r="G112" i="14"/>
  <c r="G111" i="14"/>
  <c r="G110" i="14"/>
  <c r="G109" i="14"/>
  <c r="G108" i="14"/>
  <c r="G107" i="14"/>
  <c r="G106" i="14"/>
  <c r="G105" i="14"/>
  <c r="G104" i="14"/>
  <c r="G103" i="14"/>
  <c r="H102" i="14"/>
  <c r="G115" i="14" l="1"/>
  <c r="G114" i="14"/>
  <c r="J111" i="14"/>
  <c r="J106" i="14"/>
  <c r="J109" i="14"/>
  <c r="J113" i="14"/>
  <c r="J112" i="14"/>
  <c r="J110" i="14"/>
  <c r="J104" i="14"/>
  <c r="J107" i="14"/>
  <c r="J105" i="14"/>
  <c r="J108" i="14"/>
  <c r="J103" i="14"/>
  <c r="J115" i="14" l="1"/>
  <c r="J114" i="14"/>
  <c r="L5" i="14"/>
  <c r="M5" i="14" s="1"/>
  <c r="L6" i="14"/>
  <c r="M6" i="14" s="1"/>
  <c r="L7" i="14"/>
  <c r="M7" i="14" s="1"/>
  <c r="L8" i="14"/>
  <c r="M8" i="14" s="1"/>
  <c r="L9" i="14"/>
  <c r="M9" i="14" s="1"/>
  <c r="L10" i="14"/>
  <c r="M10"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2" i="14"/>
  <c r="M52" i="14" s="1"/>
  <c r="L53" i="14"/>
  <c r="M53" i="14" s="1"/>
  <c r="L55" i="14"/>
  <c r="M55" i="14" s="1"/>
  <c r="L56" i="14"/>
  <c r="M56" i="14" s="1"/>
  <c r="L57" i="14"/>
  <c r="M57" i="14" s="1"/>
  <c r="L58" i="14"/>
  <c r="M58"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2" i="14"/>
  <c r="M92" i="14" s="1"/>
  <c r="L93" i="14"/>
  <c r="M93" i="14" s="1"/>
  <c r="L94" i="14"/>
  <c r="M94" i="14" s="1"/>
  <c r="L95" i="14"/>
  <c r="M95" i="14" s="1"/>
  <c r="L96" i="14"/>
  <c r="M96" i="14" s="1"/>
  <c r="L97" i="14"/>
  <c r="M97" i="14" s="1"/>
  <c r="L98" i="14"/>
  <c r="M98" i="14" s="1"/>
  <c r="L99" i="14"/>
  <c r="M99" i="14" s="1"/>
  <c r="K108" i="14" l="1"/>
  <c r="K105" i="14"/>
  <c r="K103" i="14"/>
  <c r="K111" i="14"/>
  <c r="K106" i="14"/>
  <c r="K109" i="14"/>
  <c r="K104" i="14"/>
  <c r="K107" i="14"/>
  <c r="K110" i="14"/>
  <c r="K113" i="14"/>
  <c r="K112" i="14"/>
  <c r="K102" i="14"/>
  <c r="K114" i="14" l="1"/>
  <c r="K115" i="14"/>
  <c r="R51" i="14"/>
  <c r="R50" i="14"/>
  <c r="R49" i="14"/>
  <c r="R48" i="14"/>
  <c r="R47" i="14"/>
  <c r="R46" i="14"/>
  <c r="R43" i="14"/>
  <c r="R42" i="14"/>
  <c r="R41" i="14"/>
  <c r="R40" i="14"/>
  <c r="R39" i="14"/>
  <c r="R38" i="14"/>
  <c r="R37" i="14"/>
  <c r="R36" i="14"/>
  <c r="R35" i="14"/>
  <c r="R34" i="14"/>
  <c r="R33" i="14"/>
  <c r="R32" i="14"/>
  <c r="R23" i="14"/>
  <c r="R24" i="14"/>
  <c r="R25" i="14"/>
  <c r="R26" i="14"/>
  <c r="R27" i="14"/>
  <c r="R28" i="14"/>
  <c r="R17" i="14"/>
  <c r="R18" i="14"/>
  <c r="R19" i="14"/>
  <c r="C176" i="14"/>
  <c r="C110" i="14"/>
  <c r="C175" i="14"/>
  <c r="C174" i="14"/>
  <c r="C173" i="14"/>
  <c r="C109" i="14"/>
  <c r="C108" i="14"/>
  <c r="C107" i="14"/>
  <c r="F119" i="14"/>
  <c r="S46" i="14" s="1"/>
  <c r="S13" i="14"/>
  <c r="F159" i="14"/>
  <c r="S51" i="14" s="1"/>
  <c r="G159" i="14"/>
  <c r="T51" i="14" s="1"/>
  <c r="G151" i="14"/>
  <c r="T50" i="14" s="1"/>
  <c r="F151" i="14"/>
  <c r="S50" i="14" s="1"/>
  <c r="G143" i="14"/>
  <c r="T49" i="14" s="1"/>
  <c r="F143" i="14"/>
  <c r="S49" i="14" s="1"/>
  <c r="F135" i="14"/>
  <c r="S48" i="14" s="1"/>
  <c r="G135" i="14"/>
  <c r="T48" i="14" s="1"/>
  <c r="G127" i="14"/>
  <c r="T47" i="14" s="1"/>
  <c r="F127" i="14"/>
  <c r="S47" i="14" s="1"/>
  <c r="G119" i="14"/>
  <c r="T46" i="14" s="1"/>
  <c r="O92" i="14"/>
  <c r="P92" i="14"/>
  <c r="P84" i="14"/>
  <c r="O84" i="14"/>
  <c r="P76" i="14"/>
  <c r="O76" i="14"/>
  <c r="P68" i="14"/>
  <c r="O68" i="14"/>
  <c r="P60" i="14"/>
  <c r="O60" i="14"/>
  <c r="P52" i="14"/>
  <c r="O52" i="14"/>
  <c r="P44" i="14"/>
  <c r="O44" i="14"/>
  <c r="P36" i="14"/>
  <c r="O36" i="14"/>
  <c r="P28" i="14"/>
  <c r="O28" i="14"/>
  <c r="P20" i="14"/>
  <c r="O20" i="14"/>
  <c r="P12" i="14"/>
  <c r="O12" i="14"/>
  <c r="P4" i="14"/>
  <c r="F22" i="2"/>
  <c r="G22" i="2"/>
  <c r="H22" i="2"/>
  <c r="I22" i="2"/>
  <c r="K22" i="2"/>
  <c r="M22" i="2"/>
  <c r="N22" i="2"/>
  <c r="O22" i="2"/>
  <c r="P22" i="2"/>
  <c r="Q22" i="2"/>
  <c r="R22" i="2"/>
  <c r="S22" i="2"/>
  <c r="T22" i="2"/>
  <c r="U22" i="2"/>
  <c r="V22" i="2"/>
  <c r="W22" i="2"/>
  <c r="X22" i="2"/>
  <c r="Y22" i="2"/>
  <c r="Z22" i="2"/>
  <c r="AA22" i="2"/>
  <c r="AB22" i="2"/>
  <c r="AC22" i="2"/>
  <c r="AD22" i="2"/>
  <c r="AE22" i="2"/>
  <c r="AF22" i="2"/>
  <c r="AG22" i="2"/>
  <c r="AH22" i="2"/>
  <c r="AI22" i="2"/>
  <c r="AJ22" i="2"/>
  <c r="AK22" i="2"/>
  <c r="E22" i="2"/>
  <c r="H21" i="7"/>
  <c r="X21" i="8"/>
  <c r="J33" i="8"/>
  <c r="Y21" i="7"/>
  <c r="X21" i="7"/>
  <c r="W21" i="7"/>
  <c r="V21" i="7"/>
  <c r="U21" i="7"/>
  <c r="T21" i="7"/>
  <c r="S21" i="7"/>
  <c r="R21" i="7"/>
  <c r="Q21" i="7"/>
  <c r="P21" i="7"/>
  <c r="O21" i="7"/>
  <c r="N21" i="7"/>
  <c r="M21" i="7"/>
  <c r="L21" i="7"/>
  <c r="K21" i="7"/>
  <c r="J21" i="7"/>
  <c r="I21" i="7"/>
  <c r="G21" i="7"/>
  <c r="F21" i="7"/>
  <c r="E21" i="7"/>
  <c r="D21" i="7"/>
  <c r="H21" i="8"/>
  <c r="C101" i="14" l="1"/>
  <c r="P101" i="14"/>
  <c r="T36" i="14"/>
  <c r="I106" i="14"/>
  <c r="T37" i="14"/>
  <c r="I107" i="14"/>
  <c r="S38" i="14"/>
  <c r="H108" i="14"/>
  <c r="C111" i="14"/>
  <c r="D106" i="14" s="1"/>
  <c r="T33" i="14"/>
  <c r="I103" i="14"/>
  <c r="P100" i="14"/>
  <c r="I102" i="14"/>
  <c r="T38" i="14"/>
  <c r="I108" i="14"/>
  <c r="S33" i="14"/>
  <c r="O100" i="14"/>
  <c r="H103" i="14"/>
  <c r="S39" i="14"/>
  <c r="H109" i="14"/>
  <c r="S34" i="14"/>
  <c r="H104" i="14"/>
  <c r="S40" i="14"/>
  <c r="H110" i="14"/>
  <c r="T34" i="14"/>
  <c r="I104" i="14"/>
  <c r="S41" i="14"/>
  <c r="H111" i="14"/>
  <c r="T35" i="14"/>
  <c r="I105" i="14"/>
  <c r="T39" i="14"/>
  <c r="I109" i="14"/>
  <c r="T40" i="14"/>
  <c r="I110" i="14"/>
  <c r="T41" i="14"/>
  <c r="I111" i="14"/>
  <c r="S36" i="14"/>
  <c r="H106" i="14"/>
  <c r="S42" i="14"/>
  <c r="H112" i="14"/>
  <c r="S35" i="14"/>
  <c r="U35" i="14" s="1"/>
  <c r="H105" i="14"/>
  <c r="T42" i="14"/>
  <c r="I112" i="14"/>
  <c r="S37" i="14"/>
  <c r="H107" i="14"/>
  <c r="T43" i="14"/>
  <c r="I113" i="14"/>
  <c r="S43" i="14"/>
  <c r="H113" i="14"/>
  <c r="T32" i="14"/>
  <c r="S32" i="14"/>
  <c r="U46" i="14"/>
  <c r="U50" i="14"/>
  <c r="U49" i="14"/>
  <c r="U48" i="14"/>
  <c r="U51" i="14"/>
  <c r="U47" i="14"/>
  <c r="C186" i="14"/>
  <c r="S23" i="14" s="1"/>
  <c r="C188" i="14"/>
  <c r="S25" i="14" s="1"/>
  <c r="C187" i="14"/>
  <c r="S24" i="14" s="1"/>
  <c r="C168" i="14"/>
  <c r="C167" i="14"/>
  <c r="C177" i="14"/>
  <c r="C189" i="14"/>
  <c r="S26" i="14" s="1"/>
  <c r="C190" i="14"/>
  <c r="S27" i="14" s="1"/>
  <c r="D38" i="19"/>
  <c r="E38" i="19"/>
  <c r="F38" i="19"/>
  <c r="G38" i="19"/>
  <c r="H38" i="19"/>
  <c r="I38" i="19"/>
  <c r="J38" i="19"/>
  <c r="K38" i="19"/>
  <c r="C38" i="19"/>
  <c r="L26" i="19"/>
  <c r="L32" i="19"/>
  <c r="L10" i="19"/>
  <c r="L27" i="19"/>
  <c r="L6" i="19"/>
  <c r="L5" i="19"/>
  <c r="L12" i="19"/>
  <c r="L9" i="19"/>
  <c r="L11" i="19"/>
  <c r="L13" i="19"/>
  <c r="L21" i="19"/>
  <c r="L33" i="19"/>
  <c r="L34" i="19"/>
  <c r="L28" i="19"/>
  <c r="L35" i="19"/>
  <c r="L22" i="19"/>
  <c r="L36" i="19"/>
  <c r="L14" i="19"/>
  <c r="L29" i="19"/>
  <c r="L23" i="19"/>
  <c r="L24" i="19"/>
  <c r="L30" i="19"/>
  <c r="L16" i="19"/>
  <c r="L18" i="19"/>
  <c r="L25" i="19"/>
  <c r="L15" i="19"/>
  <c r="L17" i="19"/>
  <c r="L19" i="19"/>
  <c r="L37" i="19"/>
  <c r="L31" i="19"/>
  <c r="L8" i="19"/>
  <c r="L7" i="19"/>
  <c r="L20" i="19"/>
  <c r="E85" i="17"/>
  <c r="F85" i="17"/>
  <c r="G85" i="17"/>
  <c r="D85" i="17"/>
  <c r="C9" i="18"/>
  <c r="D9" i="18"/>
  <c r="E9" i="18"/>
  <c r="F9" i="18"/>
  <c r="G9" i="18"/>
  <c r="H9" i="18"/>
  <c r="I9" i="18"/>
  <c r="B9" i="18"/>
  <c r="AI18" i="12"/>
  <c r="AH18" i="12"/>
  <c r="AG18" i="12"/>
  <c r="AF18" i="12"/>
  <c r="AE18" i="12"/>
  <c r="AC18" i="12"/>
  <c r="AB18" i="12"/>
  <c r="Z18" i="12"/>
  <c r="Y18" i="12"/>
  <c r="W18" i="12"/>
  <c r="V18" i="12"/>
  <c r="T18" i="12"/>
  <c r="S18" i="12"/>
  <c r="Q18" i="12"/>
  <c r="P18" i="12"/>
  <c r="N18" i="12"/>
  <c r="M18" i="12"/>
  <c r="K18" i="12"/>
  <c r="J18" i="12"/>
  <c r="H18" i="12"/>
  <c r="G18" i="12"/>
  <c r="F18" i="12"/>
  <c r="E18" i="12"/>
  <c r="J17" i="12"/>
  <c r="J16" i="12"/>
  <c r="J15" i="12"/>
  <c r="J14" i="12"/>
  <c r="J13" i="12"/>
  <c r="J12" i="12"/>
  <c r="J11" i="12"/>
  <c r="J10" i="12"/>
  <c r="J9" i="12"/>
  <c r="J8" i="12"/>
  <c r="J7" i="12"/>
  <c r="J6" i="12"/>
  <c r="J12" i="7"/>
  <c r="J10" i="7"/>
  <c r="J11" i="7"/>
  <c r="J13" i="7"/>
  <c r="J14" i="7"/>
  <c r="J15" i="7"/>
  <c r="J16" i="7"/>
  <c r="J17" i="7"/>
  <c r="J18" i="7"/>
  <c r="J19" i="7"/>
  <c r="J20" i="7"/>
  <c r="J9" i="7"/>
  <c r="J14" i="8"/>
  <c r="J15" i="8"/>
  <c r="J16" i="8"/>
  <c r="J17" i="8"/>
  <c r="J18" i="8"/>
  <c r="J19" i="8"/>
  <c r="J20" i="8"/>
  <c r="E21" i="8"/>
  <c r="F21" i="8"/>
  <c r="G21" i="8"/>
  <c r="I21" i="8"/>
  <c r="K21" i="8"/>
  <c r="L21" i="8"/>
  <c r="M21" i="8"/>
  <c r="N21" i="8"/>
  <c r="O21" i="8"/>
  <c r="P21" i="8"/>
  <c r="Q21" i="8"/>
  <c r="R21" i="8"/>
  <c r="S21" i="8"/>
  <c r="T21" i="8"/>
  <c r="U21" i="8"/>
  <c r="V21" i="8"/>
  <c r="W21" i="8"/>
  <c r="Y21" i="8"/>
  <c r="D21" i="8"/>
  <c r="J10" i="8"/>
  <c r="J11" i="8"/>
  <c r="J12" i="8"/>
  <c r="J13" i="8"/>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8" i="6"/>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9" i="5"/>
  <c r="Z12" i="10"/>
  <c r="Z13" i="10"/>
  <c r="Z14" i="10"/>
  <c r="Z15" i="10"/>
  <c r="Z16" i="10"/>
  <c r="Z17" i="10"/>
  <c r="Z18" i="10"/>
  <c r="Z19" i="10"/>
  <c r="Z20" i="10"/>
  <c r="Z21" i="10"/>
  <c r="AB22" i="10"/>
  <c r="AA22" i="10"/>
  <c r="Y22" i="10"/>
  <c r="X22" i="10"/>
  <c r="T22" i="10"/>
  <c r="S22" i="10"/>
  <c r="R22" i="10"/>
  <c r="Q22" i="10"/>
  <c r="P22" i="10"/>
  <c r="N22" i="10"/>
  <c r="M22" i="10"/>
  <c r="L22" i="10"/>
  <c r="K22" i="10"/>
  <c r="J22" i="10"/>
  <c r="H22" i="10"/>
  <c r="G22" i="10"/>
  <c r="F22" i="10"/>
  <c r="E22" i="10"/>
  <c r="D22" i="10"/>
  <c r="AC21" i="10"/>
  <c r="U21" i="10"/>
  <c r="W21" i="10" s="1"/>
  <c r="O21" i="10"/>
  <c r="V21" i="10" s="1"/>
  <c r="I21" i="10"/>
  <c r="AC20" i="10"/>
  <c r="U20" i="10"/>
  <c r="O20" i="10"/>
  <c r="I20" i="10"/>
  <c r="W20" i="10" s="1"/>
  <c r="AC19" i="10"/>
  <c r="W19" i="10"/>
  <c r="U19" i="10"/>
  <c r="O19" i="10"/>
  <c r="V19" i="10" s="1"/>
  <c r="I19" i="10"/>
  <c r="AC18" i="10"/>
  <c r="U18" i="10"/>
  <c r="O18" i="10"/>
  <c r="I18" i="10"/>
  <c r="AC17" i="10"/>
  <c r="U17" i="10"/>
  <c r="W17" i="10" s="1"/>
  <c r="O17" i="10"/>
  <c r="I17" i="10"/>
  <c r="V17" i="10" s="1"/>
  <c r="AC16" i="10"/>
  <c r="U16" i="10"/>
  <c r="O16" i="10"/>
  <c r="I16" i="10"/>
  <c r="AC15" i="10"/>
  <c r="U15" i="10"/>
  <c r="O15" i="10"/>
  <c r="I15" i="10"/>
  <c r="W15" i="10" s="1"/>
  <c r="AC14" i="10"/>
  <c r="U14" i="10"/>
  <c r="O14" i="10"/>
  <c r="I14" i="10"/>
  <c r="AC13" i="10"/>
  <c r="U13" i="10"/>
  <c r="O13" i="10"/>
  <c r="I13" i="10"/>
  <c r="AC12" i="10"/>
  <c r="U12" i="10"/>
  <c r="O12" i="10"/>
  <c r="I12" i="10"/>
  <c r="W12" i="10" s="1"/>
  <c r="AC11" i="10"/>
  <c r="Z11" i="10"/>
  <c r="U11" i="10"/>
  <c r="O11" i="10"/>
  <c r="I11" i="10"/>
  <c r="AC10" i="10"/>
  <c r="Z10" i="10"/>
  <c r="U10" i="10"/>
  <c r="O10" i="10"/>
  <c r="I10" i="10"/>
  <c r="E22" i="9"/>
  <c r="F22" i="9"/>
  <c r="G22" i="9"/>
  <c r="H22" i="9"/>
  <c r="I22" i="9"/>
  <c r="J22" i="9"/>
  <c r="K22" i="9"/>
  <c r="L22" i="9"/>
  <c r="M22" i="9"/>
  <c r="N22" i="9"/>
  <c r="O22" i="9"/>
  <c r="P22" i="9"/>
  <c r="Q22" i="9"/>
  <c r="R22" i="9"/>
  <c r="S22" i="9"/>
  <c r="T22" i="9"/>
  <c r="U22" i="9"/>
  <c r="V22" i="9"/>
  <c r="X22" i="9"/>
  <c r="Y22" i="9"/>
  <c r="Z22" i="9"/>
  <c r="AA22" i="9"/>
  <c r="AB22" i="9"/>
  <c r="AC22" i="9"/>
  <c r="D22" i="9"/>
  <c r="Z17" i="9"/>
  <c r="Z18" i="9"/>
  <c r="Z19" i="9"/>
  <c r="Z20" i="9"/>
  <c r="Z21" i="9"/>
  <c r="AC11" i="9"/>
  <c r="AC12" i="9"/>
  <c r="AC13" i="9"/>
  <c r="AC14" i="9"/>
  <c r="AC15" i="9"/>
  <c r="AC16" i="9"/>
  <c r="AC17" i="9"/>
  <c r="AC18" i="9"/>
  <c r="AC19" i="9"/>
  <c r="AC20" i="9"/>
  <c r="AC21" i="9"/>
  <c r="Z11" i="9"/>
  <c r="Z12" i="9"/>
  <c r="Z13" i="9"/>
  <c r="Z14" i="9"/>
  <c r="Z15" i="9"/>
  <c r="Z16" i="9"/>
  <c r="Z10" i="9"/>
  <c r="AC10" i="9"/>
  <c r="U11" i="9"/>
  <c r="W11" i="9" s="1"/>
  <c r="U12" i="9"/>
  <c r="U13" i="9"/>
  <c r="U14" i="9"/>
  <c r="U15" i="9"/>
  <c r="U16" i="9"/>
  <c r="U17" i="9"/>
  <c r="U18" i="9"/>
  <c r="U19" i="9"/>
  <c r="U20" i="9"/>
  <c r="U21" i="9"/>
  <c r="O11" i="9"/>
  <c r="V11" i="9" s="1"/>
  <c r="O12" i="9"/>
  <c r="O13" i="9"/>
  <c r="O14" i="9"/>
  <c r="O15" i="9"/>
  <c r="O16" i="9"/>
  <c r="O17" i="9"/>
  <c r="O18" i="9"/>
  <c r="O19" i="9"/>
  <c r="O20" i="9"/>
  <c r="O21" i="9"/>
  <c r="O10" i="9"/>
  <c r="I11" i="9"/>
  <c r="I12" i="9"/>
  <c r="V12" i="9" s="1"/>
  <c r="I13" i="9"/>
  <c r="V13" i="9" s="1"/>
  <c r="I14" i="9"/>
  <c r="W14" i="9" s="1"/>
  <c r="I15" i="9"/>
  <c r="W15" i="9" s="1"/>
  <c r="I16" i="9"/>
  <c r="W16" i="9" s="1"/>
  <c r="I17" i="9"/>
  <c r="W17" i="9" s="1"/>
  <c r="I18" i="9"/>
  <c r="W18" i="9" s="1"/>
  <c r="I19" i="9"/>
  <c r="I20" i="9"/>
  <c r="W20" i="9" s="1"/>
  <c r="I21" i="9"/>
  <c r="W21" i="9" s="1"/>
  <c r="I10" i="9"/>
  <c r="W10" i="9" s="1"/>
  <c r="W22" i="9" s="1"/>
  <c r="J11" i="2"/>
  <c r="J12" i="2"/>
  <c r="J13" i="2"/>
  <c r="J14" i="2"/>
  <c r="J15" i="2"/>
  <c r="J17" i="2"/>
  <c r="J18" i="2"/>
  <c r="J19" i="2"/>
  <c r="J20" i="2"/>
  <c r="J21" i="2"/>
  <c r="J10" i="2"/>
  <c r="U32" i="8"/>
  <c r="T32" i="8"/>
  <c r="S32" i="8"/>
  <c r="R32" i="8"/>
  <c r="Q32" i="8"/>
  <c r="P32" i="8"/>
  <c r="O32" i="8"/>
  <c r="N32" i="8"/>
  <c r="M32" i="8"/>
  <c r="L32" i="8"/>
  <c r="K32" i="8"/>
  <c r="J32" i="8"/>
  <c r="V31" i="8"/>
  <c r="V30" i="8"/>
  <c r="V29" i="8"/>
  <c r="V28" i="8"/>
  <c r="V27" i="8"/>
  <c r="V26" i="8"/>
  <c r="V25" i="8"/>
  <c r="V26" i="7"/>
  <c r="V27" i="7"/>
  <c r="V28" i="7"/>
  <c r="V29" i="7"/>
  <c r="V30" i="7"/>
  <c r="V31" i="7"/>
  <c r="V25" i="7"/>
  <c r="K32" i="7"/>
  <c r="L32" i="7"/>
  <c r="M32" i="7"/>
  <c r="N32" i="7"/>
  <c r="O32" i="7"/>
  <c r="P32" i="7"/>
  <c r="Q32" i="7"/>
  <c r="R32" i="7"/>
  <c r="S32" i="7"/>
  <c r="T32" i="7"/>
  <c r="U32" i="7"/>
  <c r="J32" i="7"/>
  <c r="P93" i="6"/>
  <c r="O93" i="6"/>
  <c r="N93" i="6"/>
  <c r="M93" i="6"/>
  <c r="L93" i="6"/>
  <c r="K93" i="6"/>
  <c r="J93" i="6"/>
  <c r="I93" i="6"/>
  <c r="H93" i="6"/>
  <c r="G93" i="6"/>
  <c r="F93" i="6"/>
  <c r="E93" i="6"/>
  <c r="P92" i="6"/>
  <c r="O92" i="6"/>
  <c r="N92" i="6"/>
  <c r="M92" i="6"/>
  <c r="L92" i="6"/>
  <c r="K92" i="6"/>
  <c r="J92" i="6"/>
  <c r="I92" i="6"/>
  <c r="H92" i="6"/>
  <c r="G92" i="6"/>
  <c r="F92" i="6"/>
  <c r="E92" i="6"/>
  <c r="F85" i="5"/>
  <c r="G85" i="5"/>
  <c r="H85" i="5"/>
  <c r="I85" i="5"/>
  <c r="J85" i="5"/>
  <c r="K85" i="5"/>
  <c r="L85" i="5"/>
  <c r="M85" i="5"/>
  <c r="N85" i="5"/>
  <c r="O85" i="5"/>
  <c r="P85" i="5"/>
  <c r="E85" i="5"/>
  <c r="F84" i="5"/>
  <c r="G84" i="5"/>
  <c r="H84" i="5"/>
  <c r="I84" i="5"/>
  <c r="J84" i="5"/>
  <c r="K84" i="5"/>
  <c r="L84" i="5"/>
  <c r="M84" i="5"/>
  <c r="N84" i="5"/>
  <c r="O84" i="5"/>
  <c r="P84" i="5"/>
  <c r="E84" i="5"/>
  <c r="AH22" i="1"/>
  <c r="AG22" i="1"/>
  <c r="AF22" i="1"/>
  <c r="AE22" i="1"/>
  <c r="AD22" i="1"/>
  <c r="AB22" i="1"/>
  <c r="AA22" i="1"/>
  <c r="Y22" i="1"/>
  <c r="X22" i="1"/>
  <c r="V22" i="1"/>
  <c r="U22" i="1"/>
  <c r="S22" i="1"/>
  <c r="R22" i="1"/>
  <c r="P22" i="1"/>
  <c r="O22" i="1"/>
  <c r="M22" i="1"/>
  <c r="L22" i="1"/>
  <c r="J22" i="1"/>
  <c r="H22" i="1"/>
  <c r="G22" i="1"/>
  <c r="F22" i="1"/>
  <c r="E22" i="1"/>
  <c r="J22" i="2" l="1"/>
  <c r="U36" i="14"/>
  <c r="I115" i="14"/>
  <c r="D101" i="14"/>
  <c r="U33" i="14"/>
  <c r="H115" i="14"/>
  <c r="U38" i="14"/>
  <c r="I114" i="14"/>
  <c r="H114" i="14"/>
  <c r="U43" i="14"/>
  <c r="U41" i="14"/>
  <c r="U42" i="14"/>
  <c r="U39" i="14"/>
  <c r="D172" i="14"/>
  <c r="U40" i="14"/>
  <c r="U37" i="14"/>
  <c r="U34" i="14"/>
  <c r="U32" i="14"/>
  <c r="C169" i="14"/>
  <c r="D167" i="14" s="1"/>
  <c r="D187" i="14"/>
  <c r="T24" i="14" s="1"/>
  <c r="C181" i="14"/>
  <c r="S17" i="14" s="1"/>
  <c r="D186" i="14"/>
  <c r="T23" i="14" s="1"/>
  <c r="D189" i="14"/>
  <c r="T26" i="14" s="1"/>
  <c r="C182" i="14"/>
  <c r="S18" i="14" s="1"/>
  <c r="C191" i="14"/>
  <c r="S28" i="14" s="1"/>
  <c r="D188" i="14"/>
  <c r="T25" i="14" s="1"/>
  <c r="D190" i="14"/>
  <c r="T27" i="14" s="1"/>
  <c r="D110" i="14"/>
  <c r="D175" i="14"/>
  <c r="D107" i="14"/>
  <c r="D108" i="14"/>
  <c r="D174" i="14"/>
  <c r="D109" i="14"/>
  <c r="D173" i="14"/>
  <c r="D176" i="14"/>
  <c r="J33" i="7"/>
  <c r="J21" i="8"/>
  <c r="Q93" i="6"/>
  <c r="Q92" i="6"/>
  <c r="Q85" i="5"/>
  <c r="Q84" i="5"/>
  <c r="V11" i="10"/>
  <c r="W13" i="10"/>
  <c r="AC22" i="10"/>
  <c r="Z22" i="10"/>
  <c r="U22" i="10"/>
  <c r="W11" i="10"/>
  <c r="W18" i="10"/>
  <c r="W16" i="10"/>
  <c r="W14" i="10"/>
  <c r="V13" i="10"/>
  <c r="O22" i="10"/>
  <c r="V15" i="10"/>
  <c r="V16" i="10"/>
  <c r="I22" i="10"/>
  <c r="V14" i="10"/>
  <c r="V18" i="10"/>
  <c r="V12" i="10"/>
  <c r="V20" i="10"/>
  <c r="V10" i="10"/>
  <c r="W10" i="10"/>
  <c r="W19" i="9"/>
  <c r="V21" i="9"/>
  <c r="V20" i="9"/>
  <c r="V19" i="9"/>
  <c r="V18" i="9"/>
  <c r="V17" i="9"/>
  <c r="V16" i="9"/>
  <c r="V15" i="9"/>
  <c r="V14" i="9"/>
  <c r="W13" i="9"/>
  <c r="W12" i="9"/>
  <c r="V10" i="9"/>
  <c r="D102" i="14" l="1"/>
  <c r="D168" i="14"/>
  <c r="D169" i="14" s="1"/>
  <c r="C183" i="14"/>
  <c r="S19" i="14" s="1"/>
  <c r="D191" i="14"/>
  <c r="D177" i="14"/>
  <c r="D111" i="14"/>
  <c r="W22" i="10"/>
  <c r="V22" i="10"/>
  <c r="E190" i="14" l="1"/>
  <c r="U27" i="14" s="1"/>
  <c r="T28" i="14"/>
  <c r="D182" i="14"/>
  <c r="T18" i="14" s="1"/>
  <c r="D181" i="14"/>
  <c r="T17" i="14" s="1"/>
  <c r="D103" i="14"/>
  <c r="D183" i="14" s="1"/>
  <c r="E189" i="14"/>
  <c r="U26" i="14" s="1"/>
  <c r="E186" i="14"/>
  <c r="U23" i="14" s="1"/>
  <c r="E187" i="14"/>
  <c r="U24" i="14" s="1"/>
  <c r="E188" i="14"/>
  <c r="U25" i="14" s="1"/>
  <c r="E182" i="14" l="1"/>
  <c r="U18" i="14" s="1"/>
  <c r="T19" i="14"/>
  <c r="E191" i="14"/>
  <c r="U28" i="14" s="1"/>
  <c r="E181" i="14"/>
  <c r="U17" i="14" s="1"/>
  <c r="E183" i="14" l="1"/>
  <c r="U19" i="14" s="1"/>
</calcChain>
</file>

<file path=xl/sharedStrings.xml><?xml version="1.0" encoding="utf-8"?>
<sst xmlns="http://schemas.openxmlformats.org/spreadsheetml/2006/main" count="2655" uniqueCount="835">
  <si>
    <t>Target dan Realisasi Pengeluaran Darah Sampai Bulan Juni 2024</t>
  </si>
  <si>
    <t>UTD PMI Kabupaten Malang</t>
  </si>
  <si>
    <t>No</t>
  </si>
  <si>
    <t>Bulan</t>
  </si>
  <si>
    <t>Permintaan</t>
  </si>
  <si>
    <t>Golongan Darah</t>
  </si>
  <si>
    <t>Jumlah Bulan Ini</t>
  </si>
  <si>
    <t>Realisasi %</t>
  </si>
  <si>
    <t>Target Sampai Bulan</t>
  </si>
  <si>
    <t>UTD-PMI</t>
  </si>
  <si>
    <t>BDRS KANJURUHAN</t>
  </si>
  <si>
    <t>BDRS WAVA HUSADA</t>
  </si>
  <si>
    <t>BDRS UMM MALANG</t>
  </si>
  <si>
    <t>BDRS KARSA HUSADA</t>
  </si>
  <si>
    <t>BDRS PMI Lain</t>
  </si>
  <si>
    <t>BDRS SATELIT</t>
  </si>
  <si>
    <t>Target</t>
  </si>
  <si>
    <t>Jenis Permintaan</t>
  </si>
  <si>
    <t>Realisasi</t>
  </si>
  <si>
    <t>%</t>
  </si>
  <si>
    <t>WB</t>
  </si>
  <si>
    <t>PRC</t>
  </si>
  <si>
    <t>FFP</t>
  </si>
  <si>
    <t>TC</t>
  </si>
  <si>
    <t>FP</t>
  </si>
  <si>
    <t>A</t>
  </si>
  <si>
    <t>B</t>
  </si>
  <si>
    <t>O</t>
  </si>
  <si>
    <t>AB</t>
  </si>
  <si>
    <t>Januari</t>
  </si>
  <si>
    <t>Febuari</t>
  </si>
  <si>
    <t>-</t>
  </si>
  <si>
    <t>Maret</t>
  </si>
  <si>
    <t>April</t>
  </si>
  <si>
    <t>Mei</t>
  </si>
  <si>
    <t>Juni</t>
  </si>
  <si>
    <t>Juli</t>
  </si>
  <si>
    <t>Agustus</t>
  </si>
  <si>
    <t>September</t>
  </si>
  <si>
    <t>Oktober</t>
  </si>
  <si>
    <t>November</t>
  </si>
  <si>
    <t>Desember</t>
  </si>
  <si>
    <t>JUMLAH</t>
  </si>
  <si>
    <t>RS</t>
  </si>
  <si>
    <t>RSI</t>
  </si>
  <si>
    <t>RSIA</t>
  </si>
  <si>
    <t>RST</t>
  </si>
  <si>
    <t>RSUD</t>
  </si>
  <si>
    <t>RSJ</t>
  </si>
  <si>
    <t>RSBK</t>
  </si>
  <si>
    <t>Target dan Realisasi Pengeluaran Darah Sampai Bulan Juni 2023</t>
  </si>
  <si>
    <t>87.40%</t>
  </si>
  <si>
    <t>Tanggal</t>
  </si>
  <si>
    <t>Jumlah</t>
  </si>
  <si>
    <t>Mobil Unit</t>
  </si>
  <si>
    <t>TOTAL</t>
  </si>
  <si>
    <t>Februari</t>
  </si>
  <si>
    <t xml:space="preserve">Mei </t>
  </si>
  <si>
    <t>Rekapitulasi Nama Permintaan Rumah Sakit/ Instansi Kesehatan</t>
  </si>
  <si>
    <t>A. Wilayah Kabupaten Malang</t>
  </si>
  <si>
    <t>KRI Cahaya Medika</t>
  </si>
  <si>
    <t>Lokasi/Kecamatan</t>
  </si>
  <si>
    <t>Sumbermanjing Kulon</t>
  </si>
  <si>
    <t>Klinik Dava</t>
  </si>
  <si>
    <t>Klinik Basmalah</t>
  </si>
  <si>
    <t>Pagelaran</t>
  </si>
  <si>
    <t>Klinik Muslimat</t>
  </si>
  <si>
    <t>Singosari</t>
  </si>
  <si>
    <t xml:space="preserve">Klinik Pace </t>
  </si>
  <si>
    <t>Pakisaji</t>
  </si>
  <si>
    <t>KRI Al-Bashiroh</t>
  </si>
  <si>
    <t>Turen</t>
  </si>
  <si>
    <t>Sumberpucung</t>
  </si>
  <si>
    <t>KRI Sains Medika</t>
  </si>
  <si>
    <t>Tirtoyudo</t>
  </si>
  <si>
    <t>KRI Wajak Husada</t>
  </si>
  <si>
    <t>Wajak</t>
  </si>
  <si>
    <t>RS Bala Keselamatan</t>
  </si>
  <si>
    <t>RS Brawijaya</t>
  </si>
  <si>
    <t>Lawang</t>
  </si>
  <si>
    <t>RS Enggal Dangan</t>
  </si>
  <si>
    <t>Pakis</t>
  </si>
  <si>
    <t>RS Global Sarana</t>
  </si>
  <si>
    <t>Dampit</t>
  </si>
  <si>
    <t>RS Lawang Medika</t>
  </si>
  <si>
    <t xml:space="preserve">RS Marsudi Wly </t>
  </si>
  <si>
    <t>RS Mitra Delima</t>
  </si>
  <si>
    <t>Bululawang</t>
  </si>
  <si>
    <t>RS Pindad</t>
  </si>
  <si>
    <t>RS Prasetya Hsd</t>
  </si>
  <si>
    <t>Karlos</t>
  </si>
  <si>
    <t>RS Prima Husada</t>
  </si>
  <si>
    <t>RS Ramdani</t>
  </si>
  <si>
    <t>Kromengan</t>
  </si>
  <si>
    <t>RS Salsabila Hsd</t>
  </si>
  <si>
    <t>RS Teja Husada</t>
  </si>
  <si>
    <t>Kepanjen</t>
  </si>
  <si>
    <t>RS Wava Husada</t>
  </si>
  <si>
    <t>RSBK Hasta Husada</t>
  </si>
  <si>
    <t>RSI Gondanglegi</t>
  </si>
  <si>
    <t>Gondanglegi</t>
  </si>
  <si>
    <t>RSIA Siti Mariam</t>
  </si>
  <si>
    <t>RSJ dr.Radjiman</t>
  </si>
  <si>
    <t>RSUD Kanjuruhan</t>
  </si>
  <si>
    <t>RSUD Lawang</t>
  </si>
  <si>
    <t>B. Wilayah Kota Malang</t>
  </si>
  <si>
    <t>RS Galeri Candra</t>
  </si>
  <si>
    <t>Malang</t>
  </si>
  <si>
    <t>RS Hermina Tangkuban Prau</t>
  </si>
  <si>
    <t>RS Lavalete</t>
  </si>
  <si>
    <t>RS Panti Nirmala</t>
  </si>
  <si>
    <t>RS Permata Bunda</t>
  </si>
  <si>
    <t>RS Puri Bunda</t>
  </si>
  <si>
    <t>RS Melati Husada</t>
  </si>
  <si>
    <t>RS Persada Hospital</t>
  </si>
  <si>
    <t>RS Unisma</t>
  </si>
  <si>
    <t xml:space="preserve">RSIA Aisiyah </t>
  </si>
  <si>
    <t>RST dr. Soepraoen</t>
  </si>
  <si>
    <t>C. Wilayah Kota Batu</t>
  </si>
  <si>
    <t>RS Hasta Brata</t>
  </si>
  <si>
    <t>Batu</t>
  </si>
  <si>
    <t>RS Punten</t>
  </si>
  <si>
    <t>D. Wilayah Kota/Kabupaten Blitar</t>
  </si>
  <si>
    <t>RS Mardi Waluyo</t>
  </si>
  <si>
    <t>Blitar</t>
  </si>
  <si>
    <t>RS Permata Hati</t>
  </si>
  <si>
    <t>RS Aminah</t>
  </si>
  <si>
    <t>RS An Nisa</t>
  </si>
  <si>
    <t>RSUD Ngudi Waluyo</t>
  </si>
  <si>
    <t>Wlingi</t>
  </si>
  <si>
    <t>RS dr. Iskak</t>
  </si>
  <si>
    <t>Tulungagung</t>
  </si>
  <si>
    <t>E. Wilayah Kabupaten Tulungagung</t>
  </si>
  <si>
    <t>F. Wilayah Pasuruan</t>
  </si>
  <si>
    <t>RS Sahabat</t>
  </si>
  <si>
    <t>Sukorejo</t>
  </si>
  <si>
    <t>G. Pengeluaran BDRS</t>
  </si>
  <si>
    <t>BDRS Kanjuruhan</t>
  </si>
  <si>
    <t>BRRS Wava Husada</t>
  </si>
  <si>
    <t>BDRS Karsa Husada</t>
  </si>
  <si>
    <t>BDRS UMM</t>
  </si>
  <si>
    <t>UTD RS Saiful Anwar</t>
  </si>
  <si>
    <t>UDD</t>
  </si>
  <si>
    <t>UDD PMI Kabupaten Mojokerto</t>
  </si>
  <si>
    <t>UDD PMI Kabupaten Kediri</t>
  </si>
  <si>
    <t>UDD PMI Kota Mojokerto</t>
  </si>
  <si>
    <t>UDD PMI Kabupaten Lamongan</t>
  </si>
  <si>
    <t>UDD PMI Kabupaten Ponorogo</t>
  </si>
  <si>
    <t>UDD PMI Kota Kediri</t>
  </si>
  <si>
    <t>UDD PMI Kota Madiun</t>
  </si>
  <si>
    <t>UDD PMI Kabupaten Trenggalek</t>
  </si>
  <si>
    <t>UDD PMI Kabupaten Gresik</t>
  </si>
  <si>
    <t>UDD PMI Kabupaten Wonogiri</t>
  </si>
  <si>
    <t>UDD PMI Kabupaten Probolinggo</t>
  </si>
  <si>
    <t>UDD PMI Kota Batu</t>
  </si>
  <si>
    <t>RATA-RATA</t>
  </si>
  <si>
    <t>Kabupaten Mojokerto</t>
  </si>
  <si>
    <t>Kabupaten Kediri</t>
  </si>
  <si>
    <t>Kota Mojokerto</t>
  </si>
  <si>
    <t>Kabupaten Lamongan</t>
  </si>
  <si>
    <t>Kabupaten Ponorogo</t>
  </si>
  <si>
    <t>Kota Kediri</t>
  </si>
  <si>
    <t>Kota Madiun</t>
  </si>
  <si>
    <t>Kabupaten Trenggalek</t>
  </si>
  <si>
    <t>Kabupaten Gresik</t>
  </si>
  <si>
    <t>Kabupaten Wonogiri</t>
  </si>
  <si>
    <t>Kabupaten Probolinggo</t>
  </si>
  <si>
    <t>Kota Batu</t>
  </si>
  <si>
    <t>KRI Bilqis Clinic Center</t>
  </si>
  <si>
    <t>RSIA Benmari</t>
  </si>
  <si>
    <t>Kendalpayak</t>
  </si>
  <si>
    <t>Klinik Nediva Husada</t>
  </si>
  <si>
    <t>RS Sumber Santosa</t>
  </si>
  <si>
    <t>RSIA Muhammadiyah</t>
  </si>
  <si>
    <t>RSUD Kota Malang</t>
  </si>
  <si>
    <t xml:space="preserve">RS dr. Etty Asharto </t>
  </si>
  <si>
    <t>RS Bayangkara</t>
  </si>
  <si>
    <t>RS Mitra Husada</t>
  </si>
  <si>
    <t>F. Wilayah Madura</t>
  </si>
  <si>
    <t>RSU Muh. Nur</t>
  </si>
  <si>
    <t>Pamekasan</t>
  </si>
  <si>
    <t>UDD PMI Kabupaten Nganjuk</t>
  </si>
  <si>
    <t>Kabupaten Nganjuk</t>
  </si>
  <si>
    <t>Nama Rumah Sakit/ Klinik/Instansi Kesehatan</t>
  </si>
  <si>
    <t>Ket.</t>
  </si>
  <si>
    <t>:</t>
  </si>
  <si>
    <t>Rumah Sakit</t>
  </si>
  <si>
    <t>Rumah Sakit Islam</t>
  </si>
  <si>
    <t>Rumah Sakit Tentara</t>
  </si>
  <si>
    <t>Rumah Sakit Jiwa</t>
  </si>
  <si>
    <t>KRI</t>
  </si>
  <si>
    <t>Rumah Sakit Ibu Anak</t>
  </si>
  <si>
    <t>BDRS</t>
  </si>
  <si>
    <t>UTD</t>
  </si>
  <si>
    <t>H. Pengiriman UTD Lain</t>
  </si>
  <si>
    <t>Jumlah Donasi dalam Gedung yang Berhasil Berasal dari</t>
  </si>
  <si>
    <t>Pendonor Sukarela</t>
  </si>
  <si>
    <t>Baru</t>
  </si>
  <si>
    <t>Ulang</t>
  </si>
  <si>
    <t>Pendonor Pengganti</t>
  </si>
  <si>
    <t>Pendonor Bayaran</t>
  </si>
  <si>
    <t>Jumlah Donasi Sukarela daru Kegiatan Mobile Unit</t>
  </si>
  <si>
    <t>Pendonor Baru</t>
  </si>
  <si>
    <t>Pendonor Ulang</t>
  </si>
  <si>
    <t>Jumlah Total Donasi</t>
  </si>
  <si>
    <t>Jumlah Donasi Menurut Jenis Kelamin</t>
  </si>
  <si>
    <t>Laki-Laki</t>
  </si>
  <si>
    <t>Perempuan</t>
  </si>
  <si>
    <t>Jumlah Donasi Darah Menurut Kelompok Umur</t>
  </si>
  <si>
    <t>17 Tahun</t>
  </si>
  <si>
    <t>18 - 24 Tahun</t>
  </si>
  <si>
    <t>25 - 44 Tahun</t>
  </si>
  <si>
    <t>45 - 64 Tahun</t>
  </si>
  <si>
    <t>&gt; 65 Tahun</t>
  </si>
  <si>
    <t>Jumlah Donasi Darah Menurut Golongan Darah Rhesus Darah</t>
  </si>
  <si>
    <t>Positif</t>
  </si>
  <si>
    <t>Negatif</t>
  </si>
  <si>
    <t>Posistif</t>
  </si>
  <si>
    <t xml:space="preserve">Positif </t>
  </si>
  <si>
    <t>Kabupaten Malang</t>
  </si>
  <si>
    <t>Tahun 2023</t>
  </si>
  <si>
    <t>Alasan Penolakan</t>
  </si>
  <si>
    <t>Berat Badan Kurang (&lt;45 Kg)</t>
  </si>
  <si>
    <t>Usia &lt;17 Tahun</t>
  </si>
  <si>
    <t>Kabar Hb Rendah (&lt;12,5 G/dl)</t>
  </si>
  <si>
    <t>Riwayat Medis Lain (Hipertermia, Mengkonsumsi Obat, Pasca Operasi, Kadar Hb &gt; 17 Gr/dl)</t>
  </si>
  <si>
    <t>Perilaku Beresiko Tinggi (Homo Seksual, Memiliki Tato/Tindik &lt; 6 Bulan, Sex Bebas, Penasun, Napi)</t>
  </si>
  <si>
    <t>Riwayat Bepergian (Daerah Endemis Malaria, Wilayah Kasus HIV Tinggi, Wilayah Kasus Sapi Gila)</t>
  </si>
  <si>
    <t>Alasan Lain (Gagal Dalam Pengambilan darah, Pingsan dll)</t>
  </si>
  <si>
    <t>Tahun 2024</t>
  </si>
  <si>
    <t>Bagian Perawatan di RS</t>
  </si>
  <si>
    <t>Pemenuhan</t>
  </si>
  <si>
    <t>Terpakai</t>
  </si>
  <si>
    <t>Persentase</t>
  </si>
  <si>
    <t>Jumlah Permintaan Darah</t>
  </si>
  <si>
    <t>Jumlah RS/Instasi Kesehatan yang Dilayani</t>
  </si>
  <si>
    <t>Dalam Kota</t>
  </si>
  <si>
    <t>Luar Kota</t>
  </si>
  <si>
    <t>Distribusi Komponen Darah</t>
  </si>
  <si>
    <t>Tujuan Distribusi</t>
  </si>
  <si>
    <t>UDD Lain</t>
  </si>
  <si>
    <t>Jenis Lokasi</t>
  </si>
  <si>
    <t>Anak</t>
  </si>
  <si>
    <t>Bedah</t>
  </si>
  <si>
    <t>Penyakit Dalam</t>
  </si>
  <si>
    <t>Kandungan</t>
  </si>
  <si>
    <t>Lain-Lain</t>
  </si>
  <si>
    <t>Jumlah Permintaan Terpenuhi</t>
  </si>
  <si>
    <t>Jumlah Permintaan Terpakai</t>
  </si>
  <si>
    <t>Laporan Permintaan Darah</t>
  </si>
  <si>
    <t>UDD PMI Kabupaten Malang</t>
  </si>
  <si>
    <t>forecasting</t>
  </si>
  <si>
    <t>Jenis Darah</t>
  </si>
  <si>
    <t>Singkatan</t>
  </si>
  <si>
    <t>35 Hari</t>
  </si>
  <si>
    <t>Penyimpanan</t>
  </si>
  <si>
    <r>
      <rPr>
        <i/>
        <sz val="10"/>
        <color rgb="FF000000"/>
        <rFont val="Arial"/>
        <family val="2"/>
        <scheme val="minor"/>
      </rPr>
      <t>Whole Blood</t>
    </r>
    <r>
      <rPr>
        <sz val="10"/>
        <color rgb="FF000000"/>
        <rFont val="Arial"/>
        <family val="2"/>
        <scheme val="minor"/>
      </rPr>
      <t>/ Darah Lengkap</t>
    </r>
  </si>
  <si>
    <r>
      <rPr>
        <i/>
        <sz val="10"/>
        <color rgb="FF000000"/>
        <rFont val="Arial"/>
        <family val="2"/>
        <scheme val="minor"/>
      </rPr>
      <t>Trombosit Cell</t>
    </r>
    <r>
      <rPr>
        <sz val="10"/>
        <color rgb="FF000000"/>
        <rFont val="Arial"/>
        <family val="2"/>
        <scheme val="minor"/>
      </rPr>
      <t>/ Komponen Trombosit</t>
    </r>
  </si>
  <si>
    <r>
      <rPr>
        <i/>
        <sz val="10"/>
        <color rgb="FF000000"/>
        <rFont val="Arial"/>
        <family val="2"/>
        <scheme val="minor"/>
      </rPr>
      <t>Whole Blood derived Clinical Fresh Forzen Plasma</t>
    </r>
    <r>
      <rPr>
        <sz val="10"/>
        <color rgb="FF000000"/>
        <rFont val="Arial"/>
        <family val="2"/>
        <scheme val="minor"/>
      </rPr>
      <t>/ Plasma Segar Beku dari Darah Lengkap</t>
    </r>
  </si>
  <si>
    <t>Penjelasan Jenis Darah</t>
  </si>
  <si>
    <t>Source: PMI Kabupaten Malang</t>
  </si>
  <si>
    <t>Jumlah Total Permintaan Darah (Kantong)</t>
  </si>
  <si>
    <t>q</t>
  </si>
  <si>
    <t>Rumah Sakit Balai Keselamatan</t>
  </si>
  <si>
    <t>Rumah Sakit Umum Daerah</t>
  </si>
  <si>
    <t>Klinik Rawat Inap</t>
  </si>
  <si>
    <t>Bank Daerah Rumah Sakit</t>
  </si>
  <si>
    <t>Unit Donor Darah</t>
  </si>
  <si>
    <t>Unit Transfusi Darah</t>
  </si>
  <si>
    <t>KURI</t>
  </si>
  <si>
    <t>Klinik Utama Rawat Inap</t>
  </si>
  <si>
    <t>Karang Ploso</t>
  </si>
  <si>
    <t>Tumpang</t>
  </si>
  <si>
    <r>
      <t>Laporan Donasi Darah Lengkap (</t>
    </r>
    <r>
      <rPr>
        <b/>
        <i/>
        <sz val="10"/>
        <color rgb="FF000000"/>
        <rFont val="Arial"/>
        <family val="2"/>
        <scheme val="minor"/>
      </rPr>
      <t>Whole Blood</t>
    </r>
    <r>
      <rPr>
        <b/>
        <sz val="10"/>
        <color rgb="FF000000"/>
        <rFont val="Arial"/>
        <family val="2"/>
        <scheme val="minor"/>
      </rPr>
      <t>/WB)</t>
    </r>
  </si>
  <si>
    <t>catatan</t>
  </si>
  <si>
    <t>pakar (ahli dalam bidang tsb)</t>
  </si>
  <si>
    <t>setiap sistem harus mengetahui bagaimana penangannya dalam system tsb</t>
  </si>
  <si>
    <t>model: memberikan positif, verifikasi, validasi dan sensitivitas</t>
  </si>
  <si>
    <t>mancari model tersebut makannya terukur uji kelayakannya</t>
  </si>
  <si>
    <t>output: hasilnya</t>
  </si>
  <si>
    <t>outcome: hasil dan dampaknya</t>
  </si>
  <si>
    <t>sistem (NetLogo): sistem yg dapat dikaji dan mempengaruhi apa saja</t>
  </si>
  <si>
    <t>model konseptual harus ada</t>
  </si>
  <si>
    <t>konsep kita dalam sistem ini (agen base model)</t>
  </si>
  <si>
    <t xml:space="preserve">produknya: suhu panas, goncangan, </t>
  </si>
  <si>
    <t>analisis produk, sistem yang akan dirancang (distribusi) cari literrasi keduanyaa</t>
  </si>
  <si>
    <t>25 derajat, mencair ketika apa dan apa, harus mengerti sistemnay si darah tersebut</t>
  </si>
  <si>
    <t>kalau penelitiannya di warehouse</t>
  </si>
  <si>
    <t>SSM (Soft system methodology)</t>
  </si>
  <si>
    <t xml:space="preserve">   </t>
  </si>
  <si>
    <t>Nama Kegiatan</t>
  </si>
  <si>
    <t>Pertemuan dengan pengurus PMI</t>
  </si>
  <si>
    <t>Observasi kegiatan donor darah</t>
  </si>
  <si>
    <t>Wawancara dengan staf dan relawan</t>
  </si>
  <si>
    <t>Observasi penyimpanan darah</t>
  </si>
  <si>
    <t>Wawancara dengan petugas lab</t>
  </si>
  <si>
    <t>Studi kasus pasien penerima donor</t>
  </si>
  <si>
    <t>Diskusi dan evaluasi kegiatan</t>
  </si>
  <si>
    <t>Diskusi dan analisis data</t>
  </si>
  <si>
    <t>Observasi kegiatan di laboratorium</t>
  </si>
  <si>
    <t>Diskusi dan saran dari PMI</t>
  </si>
  <si>
    <t>Finalisasi laporan</t>
  </si>
  <si>
    <t>Agutus</t>
  </si>
  <si>
    <t>Aktivitas Penelitian Ke PMI</t>
  </si>
  <si>
    <t>Diskusi dengan dosen pembimbing terkait topik penelitian</t>
  </si>
  <si>
    <t>Melakukan studi literatur awal untuk memperdalam pemahaman topik</t>
  </si>
  <si>
    <t>Menyusun proposal penelitian (pendahuluan, rumusan masalah, tujuan, metodologi)</t>
  </si>
  <si>
    <t>Mengajukan dan revisi proposal kepada dosen pembimbing</t>
  </si>
  <si>
    <t>Melanjutkan studi literatur lebih mendalam, meninjau jurnal-jurnal dan artikel terkait topik</t>
  </si>
  <si>
    <t>Menyelesaikan Bab 1 (Pendahuluan) dan Bab 2 (Tinjauan Pustaka)</t>
  </si>
  <si>
    <t>Mulai pengumpulan data (jika data primer) atau studi kasus (jika data sekunder)</t>
  </si>
  <si>
    <t>Lanjutkan pengumpulan data lapangan atau eksperimen</t>
  </si>
  <si>
    <t>*Jika menggunakan simulasi atau model, lakukan setup awal</t>
  </si>
  <si>
    <t>Mulai analisis data awal, bersamaan dengan penulisan Bab 3 (Metodologi)</t>
  </si>
  <si>
    <t>Diskusikan hasil awal dengan pembimbing</t>
  </si>
  <si>
    <t>Analisis data secara komprehensif (menggunakan software statistik, simulasi, atau model yang relevan)</t>
  </si>
  <si>
    <t>Menyusun Bab 4 (Hasil dan Pembahasan)</t>
  </si>
  <si>
    <t>Diskusi mendalam dengan pembimbing mengenai hasil sementara</t>
  </si>
  <si>
    <t>Finalisasi Bab 4 dan mulai menyusun Bab 5 (Kesimpulan dan Saran)</t>
  </si>
  <si>
    <t>Merevisi semua bab sesuai dengan masukan dari pembimbing</t>
  </si>
  <si>
    <t>Finalisasi kesimpulan dan rekomendasi</t>
  </si>
  <si>
    <t>Proofreading dan editing keseluruhan tesis (ejaan, tata bahasa, format)</t>
  </si>
  <si>
    <t>Pastikan semua referensi sudah sesuai dengan gaya penulisan yang ditentukan</t>
  </si>
  <si>
    <t>Pengajuan tesis final kepada pembimbing dan persiapan sidang</t>
  </si>
  <si>
    <t>Ujian tesis/sidang, revisi akhir (jika ada), dan pengumpulan versi final</t>
  </si>
  <si>
    <t>Penentuan topik penelitian dan diskusi dengan dosen pembimbing</t>
  </si>
  <si>
    <t>Melakukan studi literatur awal, mengumpulkan referensi dari jurnal, buku, dan penelitian sebelumnya</t>
  </si>
  <si>
    <t>Menyusun kerangka awal untuk latar belakang dan rumusan masalah</t>
  </si>
  <si>
    <t>Melanjutkan studi literatur untuk memperdalam pemahaman tentang topik</t>
  </si>
  <si>
    <t>Penyusunan Bab I (Pendahuluan) yang meliputi latar belakang, rumusan masalah, tujuan, manfaat, dan ruang lingkup penelitian</t>
  </si>
  <si>
    <t>Diskusi Bab I dengan dosen pembimbing</t>
  </si>
  <si>
    <t>Menyusun Bab II (Tinjauan Pustaka), merangkum teori-teori terkait, serta hasil penelitian terdahulu yang relevan dengan topik</t>
  </si>
  <si>
    <t>Diskusi Bab I dan Bab II dengan dosen pembimbing untuk mendapatkan masukan</t>
  </si>
  <si>
    <t>Melakukan revisi Bab I dan Bab II berdasarkan feedback dari pembimbing</t>
  </si>
  <si>
    <t>Menyusun Bab III (Metodologi Penelitian), yang meliputi desain penelitian, populasi dan sampel, teknik pengumpulan data, dan metode analisis data</t>
  </si>
  <si>
    <t>Diskusi Bab III dengan dosen pembimbing</t>
  </si>
  <si>
    <t>Melakukan revisi Bab III berdasarkan masukan dari dosen pembimbing</t>
  </si>
  <si>
    <t>Melakukan revisi dan penyelarasan keseluruhan proposal (Bab I, II, III) untuk memastikan alur logis dan kohesi antarbab</t>
  </si>
  <si>
    <t>Diskusi terakhir terkait keseluruhan proposal</t>
  </si>
  <si>
    <t>Finalisasi proposal sesuai dengan format dan panduan penulisan</t>
  </si>
  <si>
    <t>Aktivitas Penulisan (Proposal Penelitian)</t>
  </si>
  <si>
    <t>Aktivitas Penulisan (Penelitian Tesis dan &amp; Jalan Penelitian)</t>
  </si>
  <si>
    <t>Akurasi Pengiriman</t>
  </si>
  <si>
    <t>Terlambat</t>
  </si>
  <si>
    <t>Tepat Waktu</t>
  </si>
  <si>
    <t>Faktor Ketarlambatan</t>
  </si>
  <si>
    <t>Salah Pemilihan Rute</t>
  </si>
  <si>
    <t>Kemacetan</t>
  </si>
  <si>
    <r>
      <t>Disimpan Dalam Lemari Es pada Suhu 2</t>
    </r>
    <r>
      <rPr>
        <sz val="10"/>
        <color rgb="FF000000"/>
        <rFont val="Aptos Narrow"/>
        <family val="2"/>
      </rPr>
      <t xml:space="preserve">⁰C - 6⁰C </t>
    </r>
    <r>
      <rPr>
        <sz val="10"/>
        <color rgb="FF000000"/>
        <rFont val="Arial"/>
        <family val="2"/>
        <scheme val="minor"/>
      </rPr>
      <t>dan Transportasi pada Suhu 2⁰C - 10⁰C Maksimal 24 Jam</t>
    </r>
  </si>
  <si>
    <r>
      <rPr>
        <i/>
        <sz val="10"/>
        <color rgb="FF000000"/>
        <rFont val="Arial"/>
        <family val="2"/>
        <scheme val="minor"/>
      </rPr>
      <t>Packed Red Cell</t>
    </r>
    <r>
      <rPr>
        <sz val="10"/>
        <color rgb="FF000000"/>
        <rFont val="Arial"/>
        <family val="2"/>
        <scheme val="minor"/>
      </rPr>
      <t>/ Komponen Darah Sel Darah Merah</t>
    </r>
  </si>
  <si>
    <t>Persiapan Penyimpanan</t>
  </si>
  <si>
    <r>
      <t>Disimpan Dalam Lemari Es pada Suhu 20</t>
    </r>
    <r>
      <rPr>
        <sz val="10"/>
        <color rgb="FF000000"/>
        <rFont val="Aptos Narrow"/>
        <family val="2"/>
      </rPr>
      <t xml:space="preserve">⁰C - 24⁰C </t>
    </r>
    <r>
      <rPr>
        <sz val="10"/>
        <color rgb="FF000000"/>
        <rFont val="Arial"/>
        <family val="2"/>
        <scheme val="minor"/>
      </rPr>
      <t>dan Transportasi pada Suhu 20⁰C - 24⁰C Maksimal 24 Jam, 5 hari (4jam jika digunakan sistem terbuka)</t>
    </r>
  </si>
  <si>
    <t>WB dalam waktu 18 jam dari pengambilan disimpan pada suhu 2⁰C - 6⁰C atau 24 jam dari pengambilan dika disimpanan pada suhu 20⁰C - 24⁰C. Pembekuan dilakukan dengan cepat mencapai suhu -30⁰C dalam 1 jam kemudian disimpan didalam freezer</t>
  </si>
  <si>
    <t>Disimpan Dalam Lemari Es pada Suhu -20⁰C - 24⁰C : Lama masa simpan 3 bulan, -25⁰C - 29⁰C : Lama masa simpan 6 bulan, -30⁰C - 39⁰C : Lama masa simpan 1 tahun, -40⁰C - 64⁰C : Lama masa simpan 2 tahun, -65⁰C atau dibawahnya lama masa simpan 7 tahun. Transportasi pada suhu -25⁰C</t>
  </si>
  <si>
    <t>3 bulan - 7 tahun (bergantung suhu penyimpanan)</t>
  </si>
  <si>
    <t>Masa Umur Produk</t>
  </si>
  <si>
    <t>Tidak ada persiapan, filtrasi sebelum penyimpanan (pre-storage filtration) dalam waktu 48 jam setelah pengambilan</t>
  </si>
  <si>
    <t>Filtrasi darah lengkap dalam waktu 48 jam setelah pengambilan darah</t>
  </si>
  <si>
    <t>WB disimpan hingga 24 jam pada suhu 20⁰C - 24⁰C untuk mendapatkan trombosit</t>
  </si>
  <si>
    <t>Berlabel PSL</t>
  </si>
  <si>
    <t>Stok Awal tahun</t>
  </si>
  <si>
    <t>Stok akhir tahun</t>
  </si>
  <si>
    <t>Produk yang tidak memenuhi syarat dieliminasi</t>
  </si>
  <si>
    <t>Produk yang kedaluwarsa selama tahun ini</t>
  </si>
  <si>
    <t>: -</t>
  </si>
  <si>
    <t>14. Apakah Indikator Dapat Diakses Umum</t>
  </si>
  <si>
    <t>13. Level Estimasi</t>
  </si>
  <si>
    <t>12. Nama Variabel Pembangun</t>
  </si>
  <si>
    <t>11. Kode Kegiatan Penghasil Variabel Pembangun</t>
  </si>
  <si>
    <t>10. Nama Indikator Pembangun</t>
  </si>
  <si>
    <t>9. Publikasi Ketersediaan Indikator Pembangunan</t>
  </si>
  <si>
    <t>8. Klasifikasi</t>
  </si>
  <si>
    <t>7. Satuan</t>
  </si>
  <si>
    <t>6. Ukuran</t>
  </si>
  <si>
    <t>5. Metode / Rumus Perhitungan</t>
  </si>
  <si>
    <t>4. Interpretasi</t>
  </si>
  <si>
    <t>3. Definisi</t>
  </si>
  <si>
    <t>2. Konsep</t>
  </si>
  <si>
    <t>1. Nama Indikator</t>
  </si>
  <si>
    <t>Metadata Indikator Statistik</t>
  </si>
  <si>
    <t>: Ya</t>
  </si>
  <si>
    <t>11. Apakah Variabel Dapat Diakses Umum</t>
  </si>
  <si>
    <t>: Berapa Banyaknya Bencana Alam Menurut Jenis Bencana Alam di Kabupaten Malang?</t>
  </si>
  <si>
    <t>10. Kalimat Pertanyaan</t>
  </si>
  <si>
    <t>: Jumlah bencana</t>
  </si>
  <si>
    <t>9. Domain Value</t>
  </si>
  <si>
    <t>: Integer (Bilangan Bulat)</t>
  </si>
  <si>
    <t>8. Tipe Data</t>
  </si>
  <si>
    <t>: Tahunan</t>
  </si>
  <si>
    <t>7. Referensi Waktu</t>
  </si>
  <si>
    <t>6. Referensi Pilihan</t>
  </si>
  <si>
    <t>: Data jumlah bencana yang diakibatkan oleh peristiwa atau serangkaian peristiwa yang disebabkan oleh alam berdasarkan jenis bencana alamnya di Kabupaten Malang</t>
  </si>
  <si>
    <t>5. Definisi</t>
  </si>
  <si>
    <t>: Bencana Alam</t>
  </si>
  <si>
    <t>4. Konsep</t>
  </si>
  <si>
    <t>3. Alias</t>
  </si>
  <si>
    <t>: Bencana Alam Menurut Jenis Bencana Alam</t>
  </si>
  <si>
    <t>2. Nama Variabel</t>
  </si>
  <si>
    <t>: 35.07.407.001</t>
  </si>
  <si>
    <t>1. Kode Kegiatan</t>
  </si>
  <si>
    <t>Metadata Variabel Statistik</t>
  </si>
  <si>
    <t>: Deskriptif</t>
  </si>
  <si>
    <t>9. Analisis</t>
  </si>
  <si>
    <t>: Kabupaten</t>
  </si>
  <si>
    <t>8. Level Estimasi</t>
  </si>
  <si>
    <t>: Data Entry</t>
  </si>
  <si>
    <t>7. Rancangan Pengolahan Data</t>
  </si>
  <si>
    <t>: Register</t>
  </si>
  <si>
    <t>6. Rancangan Pengumpulan Data / Metodologi</t>
  </si>
  <si>
    <t>5. Cakupan Wilayah</t>
  </si>
  <si>
    <t>: 2019</t>
  </si>
  <si>
    <t>4. Periode Pelaksanaan</t>
  </si>
  <si>
    <t>: Mengetahui Banyaknya Bencana Alam Menurut Jenis Bencana Alam di Kabupaten Malang</t>
  </si>
  <si>
    <t>3. Tujuan Pelaksanaan</t>
  </si>
  <si>
    <t>: Badan Penanggulangan Bencana Daerah</t>
  </si>
  <si>
    <t>2. Identifikati Penyelenggara</t>
  </si>
  <si>
    <t>: Banyaknya Bencana Alam Menurut Jenis Bencana Alam di Kabupaten Malang</t>
  </si>
  <si>
    <t>1. Nama Kegiatan Statistik</t>
  </si>
  <si>
    <t>Metadata Kegiatan Statistik</t>
  </si>
  <si>
    <t>NIP. 197312221992011001</t>
  </si>
  <si>
    <t>Pembina Tingkat I</t>
  </si>
  <si>
    <t>(Drs. M.NUR FUAD FAUZI,M.T.)</t>
  </si>
  <si>
    <t>Kepala Pelaksana Badan Penanggulangan Bencana Daerah</t>
  </si>
  <si>
    <t>Malang, Jumat 1 November 2024</t>
  </si>
  <si>
    <t>Total</t>
  </si>
  <si>
    <t>Pohon Tumbang</t>
  </si>
  <si>
    <t>Kekeringan</t>
  </si>
  <si>
    <t>Angin Kencang</t>
  </si>
  <si>
    <t>Gempa Bumi</t>
  </si>
  <si>
    <t>Tanah Longsor</t>
  </si>
  <si>
    <t>Banjir</t>
  </si>
  <si>
    <t>Keterangan</t>
  </si>
  <si>
    <t>Jenis Bencana</t>
  </si>
  <si>
    <t>Sumber Data : Badan Penanggulangan Bencana Daerah</t>
  </si>
  <si>
    <t>Jenis Data : SOSIAL</t>
  </si>
  <si>
    <t>Banyaknya Bencana Alam Menurut Jenis Bencana Alam di Kabupaten Malang</t>
  </si>
  <si>
    <t>Email : bpbd@malangkab.go.id</t>
  </si>
  <si>
    <t>No Telepon : 0341392121</t>
  </si>
  <si>
    <t>Jl. Trunojoyo Kepanjen</t>
  </si>
  <si>
    <t>Badan Penanggulangan Bencana Daerah</t>
  </si>
  <si>
    <t>KOTA MALANG</t>
  </si>
  <si>
    <t>Lowokwaru</t>
  </si>
  <si>
    <t>Blimbing</t>
  </si>
  <si>
    <t>Klojen</t>
  </si>
  <si>
    <t>Sukun</t>
  </si>
  <si>
    <t>Kedungkandang</t>
  </si>
  <si>
    <t>Cuaca Ekstrim</t>
  </si>
  <si>
    <t>Jumlah Bencana Menurut Jenis Bencana dan Kecamatan di Kota Malang</t>
  </si>
  <si>
    <t>Sumber  :  BPS, Pendataan Potensi Desa (Podes)</t>
  </si>
  <si>
    <t xml:space="preserve">                         2Kejadian dalam setahun sebelum tahun pencacahan</t>
  </si>
  <si>
    <t>Catatan  :  1Desa pada tabel ini termasuk Unit Permukiman Transmigrasi (UPT) yang masih dibina oleh kementerian terkait dan nagari di Provinsi Sumatera Barat</t>
  </si>
  <si>
    <t>Kecamatan</t>
  </si>
  <si>
    <t>Jumlah Desa1/Kelurahan yang Mengalami Bencana Alam2 Menurut Kecamatan di Kabupaten Malang, 2018-2020</t>
  </si>
  <si>
    <t>: 2020</t>
  </si>
  <si>
    <t>: 2021</t>
  </si>
  <si>
    <t>Jenis Bencana Bpbd</t>
  </si>
  <si>
    <t>Kebakaran</t>
  </si>
  <si>
    <t>Erupsi Gunung Api</t>
  </si>
  <si>
    <t>Tsunami</t>
  </si>
  <si>
    <t>: 2022</t>
  </si>
  <si>
    <t>: Jumlah Bencana</t>
  </si>
  <si>
    <t>Jenis Bencana BPBD</t>
  </si>
  <si>
    <t>Donomulyo</t>
  </si>
  <si>
    <t>Kalipare</t>
  </si>
  <si>
    <t>Pagak</t>
  </si>
  <si>
    <t>Bantur</t>
  </si>
  <si>
    <t>Gedangan</t>
  </si>
  <si>
    <t>Sumbermanjing</t>
  </si>
  <si>
    <t>Ampelgading</t>
  </si>
  <si>
    <t>Poncokusumo</t>
  </si>
  <si>
    <t>Ngajum</t>
  </si>
  <si>
    <t>Wonosari</t>
  </si>
  <si>
    <t>Wagir</t>
  </si>
  <si>
    <t>Tajinan</t>
  </si>
  <si>
    <t>Jabung</t>
  </si>
  <si>
    <t>Karangploso</t>
  </si>
  <si>
    <t>Dau</t>
  </si>
  <si>
    <t>Pujon</t>
  </si>
  <si>
    <t>Ngantang</t>
  </si>
  <si>
    <t>Kasembon</t>
  </si>
  <si>
    <t>Jenis Kendaraan</t>
  </si>
  <si>
    <t>Mobil</t>
  </si>
  <si>
    <t>Merek dan Model</t>
  </si>
  <si>
    <t>Daihatsu Terios</t>
  </si>
  <si>
    <t>Produksi</t>
  </si>
  <si>
    <t>Mesin</t>
  </si>
  <si>
    <t>Kapasitas BBM</t>
  </si>
  <si>
    <t>Transmisi</t>
  </si>
  <si>
    <t>107 hp pada 6000 rpm dan torsi sekitar 141 Nm pada 4400 rpm</t>
  </si>
  <si>
    <t>Kapasitas Penumpang</t>
  </si>
  <si>
    <t>5-7 Orang</t>
  </si>
  <si>
    <t xml:space="preserve">Penggunaan </t>
  </si>
  <si>
    <t>Distribusi kantong darah atau peralatan medis.
Layanan donor darah keliling.
Penanganan situasi darurat di daerah yang membutuhkan mobilitas cepat dan daya angkut yang memadai.</t>
  </si>
  <si>
    <t>Mini Bus</t>
  </si>
  <si>
    <t>45 Liter</t>
  </si>
  <si>
    <t>Konsumsi BBM</t>
  </si>
  <si>
    <t>10-12 km/liter</t>
  </si>
  <si>
    <t>Jarak Tempuh</t>
  </si>
  <si>
    <t>450-540 km (tangki full)</t>
  </si>
  <si>
    <t>Isuzu ELF NHR 55 atau Toyota Hiace Commuter</t>
  </si>
  <si>
    <t>Manual</t>
  </si>
  <si>
    <t>Isuzu ELF: Mesin diesel 4JB1, 4 silinder, berkapasitas 2.8L atau 2.7L, yang menghasilkan tenaga sekitar 100 hp pada 3,400 rpm.
Toyota Hiace: Mesin diesel 2KD-FTV 2.5L dengan turbocharger yang menghasilkan sekitar 102 hp pada 3,600 rpm.</t>
  </si>
  <si>
    <t>Isuzu ELF: Sekitar 75 liter.
Toyota Hiace: Sekitar 70 liter.</t>
  </si>
  <si>
    <t>Isuzu ELF: 10-12 km/liter
Toyota Hiace: 8-10 km/liter</t>
  </si>
  <si>
    <t>700-900 (tangki full)</t>
  </si>
  <si>
    <t>Isuzu ELF: 16-20 Orang
Toyota Hiace: 15-16 Orang</t>
  </si>
  <si>
    <t>Mobil Donor Darah Keliling</t>
  </si>
  <si>
    <t>Diskusi dengan Pembimbing</t>
  </si>
  <si>
    <t>Via</t>
  </si>
  <si>
    <t>email1</t>
  </si>
  <si>
    <t>email 2</t>
  </si>
  <si>
    <t>42 Hari</t>
  </si>
  <si>
    <t>Berat (gram/mL)</t>
  </si>
  <si>
    <t>1.06</t>
  </si>
  <si>
    <t>5-7 Hari</t>
  </si>
  <si>
    <t>1.065 - 1.10</t>
  </si>
  <si>
    <t>1.03</t>
  </si>
  <si>
    <t>450 mL atau 0.45</t>
  </si>
  <si>
    <t>200-300 mL atau 0.2 - 0.3</t>
  </si>
  <si>
    <t>50-70 mL atau sekitar 0.05 - 0.07</t>
  </si>
  <si>
    <t>200-250 mL atau 0.2 - 0.25</t>
  </si>
  <si>
    <t>Volume (Liter)</t>
  </si>
  <si>
    <t>Jarak (Km/Kilometer)</t>
  </si>
  <si>
    <t>2.9</t>
  </si>
  <si>
    <t>650 m</t>
  </si>
  <si>
    <t>39.9</t>
  </si>
  <si>
    <t>28.4</t>
  </si>
  <si>
    <t>22.1</t>
  </si>
  <si>
    <t>22.2</t>
  </si>
  <si>
    <t>22.3</t>
  </si>
  <si>
    <t>22.7</t>
  </si>
  <si>
    <t>Jarak Source: Google Maps</t>
  </si>
  <si>
    <t>30.5</t>
  </si>
  <si>
    <t>27.9</t>
  </si>
  <si>
    <t>8.2</t>
  </si>
  <si>
    <t>9.3</t>
  </si>
  <si>
    <t>31.4</t>
  </si>
  <si>
    <t>34.3</t>
  </si>
  <si>
    <t>39.1</t>
  </si>
  <si>
    <t>9.8</t>
  </si>
  <si>
    <t>11.9</t>
  </si>
  <si>
    <t>13.1</t>
  </si>
  <si>
    <t>14.2</t>
  </si>
  <si>
    <t>15.1</t>
  </si>
  <si>
    <t>17.7</t>
  </si>
  <si>
    <t>13.9</t>
  </si>
  <si>
    <t>15.5</t>
  </si>
  <si>
    <t>17.4</t>
  </si>
  <si>
    <t>KRI Muhammadiyah</t>
  </si>
  <si>
    <t>12.5</t>
  </si>
  <si>
    <t>31.7</t>
  </si>
  <si>
    <t>32.8</t>
  </si>
  <si>
    <t>KRI Tri Husada</t>
  </si>
  <si>
    <t>36.5</t>
  </si>
  <si>
    <t>20.2</t>
  </si>
  <si>
    <t>19.9</t>
  </si>
  <si>
    <t>18.6</t>
  </si>
  <si>
    <t>19.2</t>
  </si>
  <si>
    <t>38.1</t>
  </si>
  <si>
    <t>44.9</t>
  </si>
  <si>
    <t>RS Salsabila Husada</t>
  </si>
  <si>
    <t>RS Prasetya Husada</t>
  </si>
  <si>
    <t>25.5</t>
  </si>
  <si>
    <t>36.3</t>
  </si>
  <si>
    <t>43.7</t>
  </si>
  <si>
    <t>RS Marsudi Waluyo</t>
  </si>
  <si>
    <t>29.5</t>
  </si>
  <si>
    <t>32.5</t>
  </si>
  <si>
    <t>37.3</t>
  </si>
  <si>
    <t>9.4</t>
  </si>
  <si>
    <t>12.3</t>
  </si>
  <si>
    <t>16.7</t>
  </si>
  <si>
    <t>18.9</t>
  </si>
  <si>
    <t>21.9</t>
  </si>
  <si>
    <t>25.9</t>
  </si>
  <si>
    <t>33.6</t>
  </si>
  <si>
    <t>41.3</t>
  </si>
  <si>
    <t>29.2</t>
  </si>
  <si>
    <t>32.1</t>
  </si>
  <si>
    <t>36.9</t>
  </si>
  <si>
    <t>5.9</t>
  </si>
  <si>
    <t>3.4</t>
  </si>
  <si>
    <t>4.2</t>
  </si>
  <si>
    <t>4.6</t>
  </si>
  <si>
    <t>3.8</t>
  </si>
  <si>
    <t>2.3</t>
  </si>
  <si>
    <t>10.4</t>
  </si>
  <si>
    <t>13.2</t>
  </si>
  <si>
    <t>13.8</t>
  </si>
  <si>
    <t>44.1</t>
  </si>
  <si>
    <t>42.8</t>
  </si>
  <si>
    <t>49.5</t>
  </si>
  <si>
    <t>650m</t>
  </si>
  <si>
    <t>45.8</t>
  </si>
  <si>
    <t>21.1</t>
  </si>
  <si>
    <t>21.2</t>
  </si>
  <si>
    <t>25.4</t>
  </si>
  <si>
    <t>27.5</t>
  </si>
  <si>
    <t>25.1</t>
  </si>
  <si>
    <t>25.2</t>
  </si>
  <si>
    <t>20.7</t>
  </si>
  <si>
    <t>26.1</t>
  </si>
  <si>
    <t>25.8</t>
  </si>
  <si>
    <t>29.1</t>
  </si>
  <si>
    <t>24.2</t>
  </si>
  <si>
    <t>27.3</t>
  </si>
  <si>
    <t>19.3</t>
  </si>
  <si>
    <t>24.6</t>
  </si>
  <si>
    <t>46.4</t>
  </si>
  <si>
    <t>41.7</t>
  </si>
  <si>
    <t>41.9</t>
  </si>
  <si>
    <t>47.1</t>
  </si>
  <si>
    <t>53.6</t>
  </si>
  <si>
    <t>58.5</t>
  </si>
  <si>
    <t>55.3</t>
  </si>
  <si>
    <t>58.8</t>
  </si>
  <si>
    <t>50.1</t>
  </si>
  <si>
    <t>40.7</t>
  </si>
  <si>
    <t>86.4</t>
  </si>
  <si>
    <t>88.5</t>
  </si>
  <si>
    <t>90.3</t>
  </si>
  <si>
    <t>98.4</t>
  </si>
  <si>
    <t>38.2</t>
  </si>
  <si>
    <t>46.5</t>
  </si>
  <si>
    <t>Target yg ditetapkan di PMI</t>
  </si>
  <si>
    <t>Jumlah Penduduk</t>
  </si>
  <si>
    <t>Kab Malang</t>
  </si>
  <si>
    <t>Kota Malang</t>
  </si>
  <si>
    <t>jumlah darah yang expired setiap bulan masih ditanya</t>
  </si>
  <si>
    <r>
      <t xml:space="preserve">Keterlambatan pengiriman dari PMI kab Malang ke sejumlah BDRS, </t>
    </r>
    <r>
      <rPr>
        <sz val="10"/>
        <color rgb="FFFF0000"/>
        <rFont val="Arial"/>
        <family val="2"/>
        <scheme val="major"/>
      </rPr>
      <t>UTD</t>
    </r>
    <r>
      <rPr>
        <sz val="10"/>
        <color theme="1"/>
        <rFont val="Arial"/>
        <family val="2"/>
        <scheme val="major"/>
      </rPr>
      <t xml:space="preserve"> dan UDD</t>
    </r>
  </si>
  <si>
    <t>jam</t>
  </si>
  <si>
    <t>Pengukuran waktu (jam)</t>
  </si>
  <si>
    <t>Forcasting dan Demand terkait Penjadwalan Donor Darah (Mobil Unit)</t>
  </si>
  <si>
    <t>Target tidak tercapai sehingga target tidak terpenuhi</t>
  </si>
  <si>
    <t>produknya</t>
  </si>
  <si>
    <t>faktor apa saja yg</t>
  </si>
  <si>
    <t>Kurangnya Jumlah Kendaraan</t>
  </si>
  <si>
    <t>Kurangnya Jumlah Supir</t>
  </si>
  <si>
    <t>kuantitaif: misalkan 100% nah</t>
  </si>
  <si>
    <t>Perubahan Demand</t>
  </si>
  <si>
    <t>*nilai ini harus dicari cari data PMI</t>
  </si>
  <si>
    <t>harus aja penjelasan kenapa terlambat (harus ada buktinya)</t>
  </si>
  <si>
    <t>keterlambatan (harus datanya ditampilkan) *tunjukan</t>
  </si>
  <si>
    <t>UDD dan UTD, RSBK, apakah pengiriman darah yang terlambat? (skala: sering, tidak pernah, beberapa kali)</t>
  </si>
  <si>
    <t>rata-rata pengiriman</t>
  </si>
  <si>
    <t>8x: 4-8 terlambat</t>
  </si>
  <si>
    <t>berapa kali mereka ngirim ke BDRS, UTD , UDD</t>
  </si>
  <si>
    <t>Makannya harus tau kalau terjadwalkan</t>
  </si>
  <si>
    <t>kalau tidak terjadwal berapa kali PMI harus ngirim</t>
  </si>
  <si>
    <t>sebulan itu berapa rata-rata ngirimnya, tanyain ke setiap UTD&lt;UDD&lt;BDRS</t>
  </si>
  <si>
    <t>apa  penyebab perubahan yg terjadi</t>
  </si>
  <si>
    <t xml:space="preserve">cari paper yg jadi referensi: desain supply darah, (sustainabale, environment, </t>
  </si>
  <si>
    <t>1. soal keterlambatan diperkuat (data)</t>
  </si>
  <si>
    <t>makannya bikin quesioner</t>
  </si>
  <si>
    <t>penyebanya apa saja</t>
  </si>
  <si>
    <t>sustainable blood dan masalah apaa yg terjajadi disanaa</t>
  </si>
  <si>
    <t>unsur sustainable di blood itu dimana</t>
  </si>
  <si>
    <t>Pengiriman Ke</t>
  </si>
  <si>
    <t>Waktu Terlambat</t>
  </si>
  <si>
    <t>Total Trip</t>
  </si>
  <si>
    <t>Trip Tepat Waktu</t>
  </si>
  <si>
    <t>Trip Terlambat</t>
  </si>
  <si>
    <t>Faktor Keterlambatan</t>
  </si>
  <si>
    <t>Status</t>
  </si>
  <si>
    <t>Total Tepat Waktu</t>
  </si>
  <si>
    <t>14 Agu</t>
  </si>
  <si>
    <t>4 Des</t>
  </si>
  <si>
    <t>Tanggal Trip</t>
  </si>
  <si>
    <t>1 Mei</t>
  </si>
  <si>
    <t>5 Mei</t>
  </si>
  <si>
    <t>8 Mei</t>
  </si>
  <si>
    <t>11 Mei</t>
  </si>
  <si>
    <t>15 Mei</t>
  </si>
  <si>
    <t>19 Mei</t>
  </si>
  <si>
    <t>22 Mei</t>
  </si>
  <si>
    <t>1 Agu</t>
  </si>
  <si>
    <t>7 Agu</t>
  </si>
  <si>
    <t>18 Agu</t>
  </si>
  <si>
    <t>21 Agu</t>
  </si>
  <si>
    <t>25 Agu</t>
  </si>
  <si>
    <t>28 Agu</t>
  </si>
  <si>
    <t>31 Agu</t>
  </si>
  <si>
    <t>2 Okt</t>
  </si>
  <si>
    <t>6 Okt</t>
  </si>
  <si>
    <t>10 Okt</t>
  </si>
  <si>
    <t>13 Okt</t>
  </si>
  <si>
    <t>16 Okt</t>
  </si>
  <si>
    <t>20 Okt</t>
  </si>
  <si>
    <t>24 Okt</t>
  </si>
  <si>
    <t>30 Okt</t>
  </si>
  <si>
    <t>8 Des</t>
  </si>
  <si>
    <t>11 Des</t>
  </si>
  <si>
    <t>14 Des</t>
  </si>
  <si>
    <t>18 Des</t>
  </si>
  <si>
    <t>22 Des</t>
  </si>
  <si>
    <t>27 Des</t>
  </si>
  <si>
    <t>29 Des</t>
  </si>
  <si>
    <t>Total Terlambat</t>
  </si>
  <si>
    <t>Faktor Terlambat</t>
  </si>
  <si>
    <t>Jumlah 2023+2024</t>
  </si>
  <si>
    <t>Faktor Terlambat 2023 + 2024</t>
  </si>
  <si>
    <r>
      <rPr>
        <b/>
        <i/>
        <sz val="10"/>
        <color rgb="FF000000"/>
        <rFont val="Arial"/>
        <family val="2"/>
        <scheme val="minor"/>
      </rPr>
      <t>Source</t>
    </r>
    <r>
      <rPr>
        <b/>
        <sz val="10"/>
        <color rgb="FF000000"/>
        <rFont val="Arial"/>
        <family val="2"/>
        <scheme val="minor"/>
      </rPr>
      <t>: wawancara</t>
    </r>
  </si>
  <si>
    <r>
      <rPr>
        <b/>
        <i/>
        <sz val="10"/>
        <color rgb="FF000000"/>
        <rFont val="Arial"/>
        <family val="2"/>
        <scheme val="minor"/>
      </rPr>
      <t>Source</t>
    </r>
    <r>
      <rPr>
        <b/>
        <sz val="10"/>
        <color rgb="FF000000"/>
        <rFont val="Arial"/>
        <family val="2"/>
        <scheme val="minor"/>
      </rPr>
      <t>: Data</t>
    </r>
  </si>
  <si>
    <t>Akurasi Pengiriman 2023 + 2024</t>
  </si>
  <si>
    <t>Faktor Keterlambatan 2023 +2024</t>
  </si>
  <si>
    <t>Waktu Berangkat</t>
  </si>
  <si>
    <t>BDRS Kanjuruhan, BDRS Wava Husada, BDRS UMM, UTD RS Saiful Anwar</t>
  </si>
  <si>
    <t>Total Trip (Bulan)</t>
  </si>
  <si>
    <t>BDRS Kanjuruhan, BDRS Wava Husada</t>
  </si>
  <si>
    <t>BDRS Kanjuruhan, BDRS Wava Husada,  UTD RS Saiful Anwar</t>
  </si>
  <si>
    <t>BDRS Wava Husada,  UTD RS Saiful Anwar</t>
  </si>
  <si>
    <t>BDRS UMM, UTD RS Saiful Anwar, BDRS Kanjuruhan, BDRS Wava Husada</t>
  </si>
  <si>
    <t>UTD RS Saiful Anwar, BDRS Kanjuruhan, BDRS Wava Husada</t>
  </si>
  <si>
    <t>BDRS UMM, BDRS Kanjuruhan, BDRS Wava Husada</t>
  </si>
  <si>
    <t>59.5</t>
  </si>
  <si>
    <t>45.5</t>
  </si>
  <si>
    <t>7.1</t>
  </si>
  <si>
    <t>65.1</t>
  </si>
  <si>
    <t>44.2</t>
  </si>
  <si>
    <t>51.4</t>
  </si>
  <si>
    <t>BDRS Kanjuruhan, BDRS UMM, UTD RS Saiful Anwar</t>
  </si>
  <si>
    <t>59.3</t>
  </si>
  <si>
    <t>63.1</t>
  </si>
  <si>
    <t>Waktu Pengiriman (Menit)</t>
  </si>
  <si>
    <t>Waktu Terlambat (Menit)</t>
  </si>
  <si>
    <t>BDRS Kanjuruhan, BDRS Wava Husada, BDRS UMM, UTD RS Saiful Anwar, UDD Kab. Ponorogo</t>
  </si>
  <si>
    <t>BDRS UMM, UTD RS Saiful Anwar, BDRS Kanjuruhan, BDRS Wava Husada, UDD Kab. Lamongan</t>
  </si>
  <si>
    <t>BDRS Kanjuruhan, BDRS Wava Husada, BDRS UMM, UTD RS Saiful Anwar, UDD Kab. Lamongan</t>
  </si>
  <si>
    <t>BDRS Kanjuruhan, BDRS Wava Husada, BDRS UMM, UTD RS Saiful Anwar, UDD Kab. Mojokerto, UDD Kota Mojokerto</t>
  </si>
  <si>
    <t>BDRS Kanjuruhan, BDRS Wava Husada, BDRS UMM, UTD RS Saiful Anwar, UDD Kab Kediri</t>
  </si>
  <si>
    <t>BDRS Kanjuruhan, BDRS Wava Husada, BDRS UMM, UTD RS Saiful Anwar, UDD Kota Kediri</t>
  </si>
  <si>
    <t>BDRS UMM, UTD RS Saiful Anwar, BDRS Kanjuruhan, BDRS Wava Husada, UDD Kota Kediri</t>
  </si>
  <si>
    <t>BDRS UMM, UTD RS Saiful Anwar, BDRS Kanjuruhan, BDRS Wava Husada, UDD Kota Madiun</t>
  </si>
  <si>
    <t>BDRS Kanjuruhan, BDRS Wava Husada, BDRS UMM, UTD RS Saiful Anwar, UDD Kota Madiun</t>
  </si>
  <si>
    <t>BDRS Kanjuruhan, BDRS Wava Husada, BDRS UMM, UTD RS Saiful Anwar, UTD Kota Batu</t>
  </si>
  <si>
    <t>BDRS Kanjuruhan, BDRS Wava Husada, BDRS UMM, UTD RS Saiful Anwar, UTD Kota Batu, UDD Kab. Ponorogo</t>
  </si>
  <si>
    <t>BDRS Kanjuruhan, BDRS Wava Husada, BDRS UMM, UTD RS Saiful Anwar, UDD Kab. Probolinggo</t>
  </si>
  <si>
    <t>BDRS Kanjuruhan, BDRS UMM, UTD RS Saiful Anwar, UDD Kab. Probolinggo</t>
  </si>
  <si>
    <t>BDRS UMM, UTD RS Saiful Anwar, BDRS Kanjuruhan, BDRS Wava Husada, UDD Kab. Ponorogo</t>
  </si>
  <si>
    <t>BDRS UMM, UTD RS Saiful Anwar, BDRS Kanjuruhan, BDRS Wava Husada, UDD kab. Trenggalek</t>
  </si>
  <si>
    <t>BDRS Kanjuruhan, BDRS Wava Husada, BDRS UMM, UTD RS Saiful Anwar, UDD Kab. Probolonggo</t>
  </si>
  <si>
    <t>BDRS Kanjuruhan, BDRS Wava Husada, BDRS UMM, UDD Kab. Kediri</t>
  </si>
  <si>
    <t>BDRS Kanjuruhan, BDRS Wava Husada, BDRS UMM, UDD Kab. Gresik</t>
  </si>
  <si>
    <t>BDRS Kanjuruhan, UDD Kab. Probolinggo</t>
  </si>
  <si>
    <t>BDRS Kanjuruhan, BDRS UMM, UTD RS Saiful Anwar, BDRS Karsa Husada, UDD Kota Madiun</t>
  </si>
  <si>
    <t>BDRS Kanjuruhan, BDRS Wava Husada, UDD Kab. Probolinggo</t>
  </si>
  <si>
    <t>BDRS Kanjuruhan, BDRS Wava Husada, UTD RS Saiful Anwar, UDD Kab. Probolinggo</t>
  </si>
  <si>
    <t xml:space="preserve"> BDRS Kanjuruhan, UTD RS Saiful Anwar, UDD Kab. Gresik</t>
  </si>
  <si>
    <t xml:space="preserve"> BDRS Kanjuruhan, BDRS Wava Husada, BDRS UMM,UDD Kab. Gresik</t>
  </si>
  <si>
    <t xml:space="preserve">BDRS Kanjuruhan, BDRS Wava Husada, UDD Kota Kediri </t>
  </si>
  <si>
    <t>BDRS Kanjuruhan, BDRS Wava Husada, UDD Kota Madiun</t>
  </si>
  <si>
    <t>UTD RS Saiful Anwar, Kab. Probolonggo</t>
  </si>
  <si>
    <t>BDRS Karsa Husada, UDD Kota Maduin</t>
  </si>
  <si>
    <t>BDRS UMM, UDD Kab. Probolinggo</t>
  </si>
  <si>
    <t>UDD Kota Kediri, UDD Kab. Ponorogo</t>
  </si>
  <si>
    <t>BDRS Kanjuruhan, BDRS Wava Husada, UDD Kab. Ponorogo</t>
  </si>
  <si>
    <r>
      <rPr>
        <b/>
        <i/>
        <sz val="10"/>
        <color rgb="FF000000"/>
        <rFont val="Arial"/>
        <family val="2"/>
        <scheme val="minor"/>
      </rPr>
      <t>Source</t>
    </r>
    <r>
      <rPr>
        <b/>
        <sz val="10"/>
        <color rgb="FF000000"/>
        <rFont val="Arial"/>
        <family val="2"/>
        <scheme val="minor"/>
      </rPr>
      <t>: Data PMI 2023</t>
    </r>
  </si>
  <si>
    <t>A+</t>
  </si>
  <si>
    <t>B+</t>
  </si>
  <si>
    <t>O+</t>
  </si>
  <si>
    <t>AB+</t>
  </si>
  <si>
    <t>Jumlah Darah</t>
  </si>
  <si>
    <t>Source: Website Data Indonesia.id</t>
  </si>
  <si>
    <t>https://dataindonesia.id/varia/detail/stok-darah-di-indonesia-sebanyak-77438-kantong-per-14-juni-2023</t>
  </si>
  <si>
    <t xml:space="preserve">Tepat </t>
  </si>
  <si>
    <t>Siap DE &amp; Sempro (Fix Bab 1-3)</t>
  </si>
  <si>
    <t>Bab 4 (Data Collection &amp; Mapping to Model)</t>
  </si>
  <si>
    <t>Bab 4 (Model Evaluation --&gt; convert to influence)</t>
  </si>
  <si>
    <t>Bab 4 (Model Development; Mathematical Model)</t>
  </si>
  <si>
    <t>Bab 4 (Model Development; Metaheuristics)</t>
  </si>
  <si>
    <t>Bab 4 (Model Testing)</t>
  </si>
  <si>
    <t>Bab 4 (Model Solving)</t>
  </si>
  <si>
    <t>Bab 4 (Model Evaluation)</t>
  </si>
  <si>
    <t>Bab 5 (Model Analysis)</t>
  </si>
  <si>
    <t>Persiapan Sidang (Evaluasi Seluruh Rancangan)</t>
  </si>
  <si>
    <t>Sidang</t>
  </si>
  <si>
    <t>Yudisium &amp; Wisuda</t>
  </si>
  <si>
    <t>Paper 1 (Paper Tesis SLR)</t>
  </si>
  <si>
    <t>Final Review Paper 1 (Paper Tesis SLR)</t>
  </si>
  <si>
    <t>Cari Publisher</t>
  </si>
  <si>
    <t>Submit Paper 1 (Paper Tesis SLR)</t>
  </si>
  <si>
    <t>Paper 2 (Paper SLR Green VRP)</t>
  </si>
  <si>
    <t>Final Review Paper 2 (Paper SLR Green VRP)</t>
  </si>
  <si>
    <t>Submit Paper 2 (Paper SLR Green VRP)</t>
  </si>
  <si>
    <t>Aktivitas</t>
  </si>
  <si>
    <r>
      <t xml:space="preserve">Draft Proposal Tesis (Bab 1-3)
</t>
    </r>
    <r>
      <rPr>
        <i/>
        <sz val="12"/>
        <color rgb="FF000000"/>
        <rFont val="Calibri"/>
        <family val="2"/>
      </rPr>
      <t>- Symptom
- Rootcauses
- Fishbone
- Related Study
- Thinking Framework
- Research Position
- Systematic Problem Solving</t>
    </r>
    <r>
      <rPr>
        <sz val="12"/>
        <color rgb="FF000000"/>
        <rFont val="Calibri"/>
        <family val="2"/>
      </rPr>
      <t xml:space="preserve">
- Belajar Algoritma: Exact, Heuristics, Metaheuristics
- Belajar Metaheuristics: Karakteristik Spesifik</t>
    </r>
  </si>
  <si>
    <t>Paper 3 (Paper Output Tesis)</t>
  </si>
  <si>
    <t>Final Review Paper 3 (Paper Output Tesis)</t>
  </si>
  <si>
    <t>Submit Paper 3 (Paper Output Tesis)</t>
  </si>
  <si>
    <t>Semester 2</t>
  </si>
  <si>
    <t>Semester 3</t>
  </si>
  <si>
    <t>Semester 4</t>
  </si>
  <si>
    <t>Assalamualaikum wr wb, 
Selamat Pagi Pak Yudha. Mohon maaf sebelumnya mengganggu waktunya. Saya Rismo, Izin pak dari note pada bimbingan sebelumnya saya sudah perbaiki dan menanyakan perihal tersebut ke PMI. 
Mohon maaf pak apakah boleh saya mendiskusikan penelitian saya pada minggu ini pak?
Terima kasih sebelumnya pak. Mohon maaf jika ada kesalahan dalam penyampaian maupun perbuatan 🙏🏻
Wassalamualaikum wr wb</t>
  </si>
  <si>
    <t>Peneliti</t>
  </si>
  <si>
    <t>Judul Penelitian</t>
  </si>
  <si>
    <t>Objek Penelitian</t>
  </si>
  <si>
    <t>Metode Penelitian</t>
  </si>
  <si>
    <t>Variable Optimasi</t>
  </si>
  <si>
    <t>Jenis VRP</t>
  </si>
  <si>
    <t>Keberlanjutan</t>
  </si>
  <si>
    <t>Jarak dari PMI ke PMI (Km)</t>
  </si>
  <si>
    <t>Waktu Kembali (Sampai di PMI)</t>
  </si>
  <si>
    <t>Waktu Pengiriman (Durasi Trip)</t>
  </si>
  <si>
    <t>Rata-Rata Waktu Terlambat (Menit)</t>
  </si>
  <si>
    <t>Rata-Rata</t>
  </si>
  <si>
    <t>sum</t>
  </si>
  <si>
    <t>average</t>
  </si>
  <si>
    <t>Rata-Rata Waktu Aktual (Menit)</t>
  </si>
  <si>
    <t>asli</t>
  </si>
  <si>
    <t>gols</t>
  </si>
  <si>
    <t>terlmabat</t>
  </si>
  <si>
    <t>Waktu (Gols Time)</t>
  </si>
  <si>
    <t>UTD PMI Kabupaten Mojokerto</t>
  </si>
  <si>
    <t>Input Darah (Donor), Permintaan, Realisasi (Pemenuhan)</t>
  </si>
  <si>
    <t>Input Darah (Donor)</t>
  </si>
  <si>
    <t>AVERAGE</t>
  </si>
  <si>
    <t>MAX</t>
  </si>
  <si>
    <t>MIN</t>
  </si>
  <si>
    <t>PENERIMAAN DARAH</t>
  </si>
  <si>
    <t>REKAPITULASI PENERIMAAN DARAH BERDASARKAN SUMBER</t>
  </si>
  <si>
    <t>UTD PMI Kabupaten Malang sampai DESEMBER 2023</t>
  </si>
  <si>
    <t>Sumber</t>
  </si>
  <si>
    <t xml:space="preserve">Juli </t>
  </si>
  <si>
    <t>Dalam Gedung</t>
  </si>
  <si>
    <t>Satelit</t>
  </si>
  <si>
    <t>UTD Lain</t>
  </si>
  <si>
    <t>ACHIEVE</t>
  </si>
  <si>
    <t>REKAPITULASI PENERIMAAN DARAH BERDASARKAN GOLONGAN DARAH MOBIL UNIT</t>
  </si>
  <si>
    <t>Gol. Darah</t>
  </si>
  <si>
    <t>REKAPITULASI PENERIMAAN DARAH BERDASARKAN GOLONGAN DARAH UTD DAN LAWANG</t>
  </si>
  <si>
    <t>dampak pengeluaran (inventory) dari produk yang dimusnahkan, biayanya (karna masa penyimpanan panjang)</t>
  </si>
  <si>
    <t>pastikan punya novelty (frozzen 2004) cari cara untuk bisa di jadikan , novelty yg diajukan memeriliki dampak dengan real</t>
  </si>
  <si>
    <t xml:space="preserve">kalau ga bisa diambil keduanya, berarti sendiri2, dihitung sisi inventory dan stok, </t>
  </si>
  <si>
    <t>pepr yg diatas ini masuk dulu papernya (nanti sidang bisa bilang ini)</t>
  </si>
  <si>
    <t>kalau ini ga bisa dipake coba cari yg di VRP 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</si>
</sst>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26" x14ac:knownFonts="1">
    <font>
      <sz val="10"/>
      <color rgb="FF000000"/>
      <name val="Arial"/>
      <scheme val="minor"/>
    </font>
    <font>
      <sz val="10"/>
      <color rgb="FF000000"/>
      <name val="Arial"/>
      <family val="2"/>
      <scheme val="minor"/>
    </font>
    <font>
      <b/>
      <sz val="10"/>
      <color rgb="FF000000"/>
      <name val="Arial"/>
      <family val="2"/>
      <scheme val="minor"/>
    </font>
    <font>
      <sz val="8"/>
      <name val="Arial"/>
      <family val="2"/>
      <scheme val="minor"/>
    </font>
    <font>
      <i/>
      <sz val="10"/>
      <color rgb="FF000000"/>
      <name val="Arial"/>
      <family val="2"/>
      <scheme val="minor"/>
    </font>
    <font>
      <sz val="10"/>
      <color rgb="FF000000"/>
      <name val="Arial"/>
      <family val="2"/>
      <scheme val="minor"/>
    </font>
    <font>
      <b/>
      <i/>
      <sz val="10"/>
      <color rgb="FF000000"/>
      <name val="Arial"/>
      <family val="2"/>
      <scheme val="minor"/>
    </font>
    <font>
      <sz val="10"/>
      <color theme="1"/>
      <name val="Arial"/>
      <family val="2"/>
      <scheme val="major"/>
    </font>
    <font>
      <sz val="10"/>
      <color rgb="FF000000"/>
      <name val="Arial"/>
      <family val="2"/>
      <scheme val="major"/>
    </font>
    <font>
      <b/>
      <sz val="11"/>
      <color theme="1"/>
      <name val="Arial"/>
      <family val="2"/>
      <scheme val="major"/>
    </font>
    <font>
      <sz val="10"/>
      <name val="Arial"/>
      <family val="2"/>
      <scheme val="major"/>
    </font>
    <font>
      <sz val="11"/>
      <color theme="1"/>
      <name val="Times New Roman"/>
      <family val="1"/>
    </font>
    <font>
      <sz val="10"/>
      <color rgb="FF000000"/>
      <name val="Times New Roman"/>
      <family val="1"/>
    </font>
    <font>
      <sz val="10"/>
      <color rgb="FF000000"/>
      <name val="Aptos Narrow"/>
      <family val="2"/>
    </font>
    <font>
      <sz val="12"/>
      <color rgb="FF000000"/>
      <name val="Calibri"/>
      <family val="2"/>
    </font>
    <font>
      <b/>
      <sz val="12"/>
      <color rgb="FF000000"/>
      <name val="Calibri"/>
      <family val="2"/>
    </font>
    <font>
      <b/>
      <sz val="13"/>
      <color rgb="FF000000"/>
      <name val="Calibri"/>
      <family val="2"/>
    </font>
    <font>
      <sz val="10"/>
      <color rgb="FFFF0000"/>
      <name val="Arial"/>
      <family val="2"/>
      <scheme val="major"/>
    </font>
    <font>
      <sz val="10"/>
      <name val="Arial"/>
      <family val="2"/>
      <scheme val="minor"/>
    </font>
    <font>
      <i/>
      <sz val="12"/>
      <color rgb="FF000000"/>
      <name val="Calibri"/>
      <family val="2"/>
    </font>
    <font>
      <i/>
      <sz val="12"/>
      <color theme="0"/>
      <name val="Arial"/>
      <family val="2"/>
      <scheme val="major"/>
    </font>
    <font>
      <i/>
      <sz val="12"/>
      <color rgb="FF000000"/>
      <name val="Arial"/>
      <family val="2"/>
      <scheme val="major"/>
    </font>
    <font>
      <b/>
      <sz val="11"/>
      <color theme="1"/>
      <name val="Arial"/>
      <family val="2"/>
      <scheme val="minor"/>
    </font>
    <font>
      <b/>
      <sz val="10"/>
      <color theme="1"/>
      <name val="Nirmala UI"/>
      <family val="2"/>
    </font>
    <font>
      <sz val="10"/>
      <color theme="1"/>
      <name val="Nirmala UI"/>
      <family val="2"/>
    </font>
    <font>
      <b/>
      <sz val="16"/>
      <color rgb="FF000000"/>
      <name val="Arial"/>
      <family val="2"/>
      <scheme val="minor"/>
    </font>
  </fonts>
  <fills count="26">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rgb="FFFFFFFF"/>
        <bgColor indexed="64"/>
      </patternFill>
    </fill>
    <fill>
      <patternFill patternType="solid">
        <fgColor theme="6" tint="-0.249977111117893"/>
        <bgColor indexed="64"/>
      </patternFill>
    </fill>
    <fill>
      <patternFill patternType="solid">
        <fgColor rgb="FFFFC000"/>
        <bgColor indexed="64"/>
      </patternFill>
    </fill>
    <fill>
      <patternFill patternType="solid">
        <fgColor theme="1"/>
        <bgColor indexed="64"/>
      </patternFill>
    </fill>
    <fill>
      <patternFill patternType="solid">
        <fgColor rgb="FFFFFFFF"/>
        <bgColor rgb="FFFFF2CC"/>
      </patternFill>
    </fill>
    <fill>
      <patternFill patternType="solid">
        <fgColor rgb="FFFFFFFF"/>
        <bgColor rgb="FFD9EAD3"/>
      </patternFill>
    </fill>
    <fill>
      <patternFill patternType="solid">
        <fgColor rgb="FFFFFF00"/>
        <bgColor indexed="64"/>
      </patternFill>
    </fill>
    <fill>
      <patternFill patternType="solid">
        <fgColor theme="0"/>
        <bgColor indexed="64"/>
      </patternFill>
    </fill>
    <fill>
      <patternFill patternType="solid">
        <fgColor rgb="FFC6E0B4"/>
      </patternFill>
    </fill>
    <fill>
      <patternFill patternType="solid">
        <fgColor theme="0" tint="-0.249977111117893"/>
        <bgColor indexed="64"/>
      </patternFill>
    </fill>
    <fill>
      <patternFill patternType="solid">
        <fgColor theme="6"/>
        <bgColor indexed="64"/>
      </patternFill>
    </fill>
    <fill>
      <patternFill patternType="solid">
        <fgColor theme="9"/>
        <bgColor indexed="64"/>
      </patternFill>
    </fill>
    <fill>
      <patternFill patternType="solid">
        <fgColor rgb="FF92D050"/>
        <bgColor indexed="64"/>
      </patternFill>
    </fill>
    <fill>
      <patternFill patternType="solid">
        <fgColor rgb="FF002060"/>
        <bgColor indexed="64"/>
      </patternFill>
    </fill>
  </fills>
  <borders count="46">
    <border>
      <left/>
      <right/>
      <top/>
      <bottom/>
      <diagonal/>
    </border>
    <border>
      <left style="double">
        <color rgb="FF000000"/>
      </left>
      <right style="thin">
        <color rgb="FF000000"/>
      </right>
      <top style="thin">
        <color rgb="FF000000"/>
      </top>
      <bottom/>
      <diagonal/>
    </border>
    <border>
      <left style="thin">
        <color rgb="FF000000"/>
      </left>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diagonal/>
    </border>
    <border>
      <left/>
      <right style="double">
        <color rgb="FF000000"/>
      </right>
      <top style="thin">
        <color rgb="FF000000"/>
      </top>
      <bottom/>
      <diagonal/>
    </border>
    <border>
      <left/>
      <right style="thin">
        <color rgb="FF000000"/>
      </right>
      <top style="thin">
        <color rgb="FF000000"/>
      </top>
      <bottom/>
      <diagonal/>
    </border>
    <border>
      <left style="thin">
        <color rgb="FF000000"/>
      </left>
      <right style="double">
        <color rgb="FF000000"/>
      </right>
      <top style="thin">
        <color rgb="FF000000"/>
      </top>
      <bottom/>
      <diagonal/>
    </border>
    <border>
      <left style="double">
        <color rgb="FF000000"/>
      </left>
      <right style="thin">
        <color rgb="FF000000"/>
      </right>
      <top/>
      <bottom/>
      <diagonal/>
    </border>
    <border>
      <left style="thin">
        <color rgb="FF000000"/>
      </left>
      <right/>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top/>
      <bottom style="thin">
        <color rgb="FF000000"/>
      </bottom>
      <diagonal/>
    </border>
    <border>
      <left/>
      <right style="double">
        <color rgb="FF000000"/>
      </right>
      <top/>
      <bottom/>
      <diagonal/>
    </border>
    <border>
      <left/>
      <right style="thin">
        <color rgb="FF000000"/>
      </right>
      <top/>
      <bottom/>
      <diagonal/>
    </border>
    <border>
      <left style="thin">
        <color rgb="FF000000"/>
      </left>
      <right style="double">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uble">
        <color rgb="FF000000"/>
      </left>
      <right style="thin">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double">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5" fillId="0" borderId="0" applyFont="0" applyFill="0" applyBorder="0" applyAlignment="0" applyProtection="0"/>
    <xf numFmtId="0" fontId="14" fillId="0" borderId="0"/>
  </cellStyleXfs>
  <cellXfs count="361">
    <xf numFmtId="0" fontId="0" fillId="0" borderId="0" xfId="0"/>
    <xf numFmtId="0" fontId="0" fillId="0" borderId="0" xfId="0" applyAlignment="1">
      <alignment vertical="center"/>
    </xf>
    <xf numFmtId="0" fontId="0" fillId="0" borderId="31" xfId="0" applyBorder="1" applyAlignment="1">
      <alignment vertical="center"/>
    </xf>
    <xf numFmtId="0" fontId="0" fillId="0" borderId="31" xfId="0" applyBorder="1" applyAlignment="1">
      <alignment horizontal="center" vertical="center"/>
    </xf>
    <xf numFmtId="0" fontId="0" fillId="0" borderId="31" xfId="0" applyBorder="1"/>
    <xf numFmtId="0" fontId="0" fillId="0" borderId="31" xfId="0" applyBorder="1" applyAlignment="1">
      <alignment horizontal="center"/>
    </xf>
    <xf numFmtId="0" fontId="0" fillId="0" borderId="0" xfId="0" applyAlignment="1">
      <alignment horizontal="center" vertical="center"/>
    </xf>
    <xf numFmtId="0" fontId="0" fillId="0" borderId="31" xfId="0" applyBorder="1" applyAlignment="1">
      <alignment horizontal="left" vertical="center"/>
    </xf>
    <xf numFmtId="0" fontId="1" fillId="0" borderId="31" xfId="0" applyFont="1" applyBorder="1" applyAlignment="1">
      <alignment horizontal="center" vertical="center"/>
    </xf>
    <xf numFmtId="0" fontId="1" fillId="0" borderId="31" xfId="0" applyFont="1" applyBorder="1" applyAlignment="1">
      <alignment horizontal="left" vertical="center"/>
    </xf>
    <xf numFmtId="0" fontId="0" fillId="0" borderId="0" xfId="0" applyAlignment="1">
      <alignment horizontal="left" vertical="center"/>
    </xf>
    <xf numFmtId="0" fontId="2" fillId="0" borderId="31" xfId="0" applyFont="1" applyBorder="1" applyAlignment="1">
      <alignment horizontal="center" vertical="center"/>
    </xf>
    <xf numFmtId="0" fontId="0" fillId="14" borderId="39" xfId="0" applyFill="1" applyBorder="1" applyAlignment="1">
      <alignment horizontal="center" vertical="center"/>
    </xf>
    <xf numFmtId="0" fontId="0" fillId="14" borderId="41" xfId="0" applyFill="1" applyBorder="1" applyAlignment="1">
      <alignment horizontal="center" vertical="center"/>
    </xf>
    <xf numFmtId="0" fontId="0" fillId="14" borderId="42" xfId="0" applyFill="1" applyBorder="1" applyAlignment="1">
      <alignment horizontal="center" vertical="center"/>
    </xf>
    <xf numFmtId="0" fontId="0" fillId="14" borderId="0" xfId="0" applyFill="1" applyAlignment="1">
      <alignment horizontal="center" vertical="center"/>
    </xf>
    <xf numFmtId="0" fontId="0" fillId="14" borderId="43" xfId="0" applyFill="1" applyBorder="1" applyAlignment="1">
      <alignment horizontal="left" vertical="center"/>
    </xf>
    <xf numFmtId="0" fontId="0" fillId="14" borderId="44" xfId="0" applyFill="1" applyBorder="1" applyAlignment="1">
      <alignment horizontal="center" vertical="center"/>
    </xf>
    <xf numFmtId="0" fontId="0" fillId="14" borderId="32" xfId="0" applyFill="1" applyBorder="1" applyAlignment="1">
      <alignment horizontal="center" vertical="center"/>
    </xf>
    <xf numFmtId="0" fontId="0" fillId="14" borderId="43" xfId="0" applyFill="1" applyBorder="1" applyAlignment="1">
      <alignment vertical="center"/>
    </xf>
    <xf numFmtId="0" fontId="2" fillId="14" borderId="40" xfId="0" applyFont="1" applyFill="1" applyBorder="1" applyAlignment="1">
      <alignment horizontal="center" vertical="center"/>
    </xf>
    <xf numFmtId="0" fontId="0" fillId="14" borderId="45" xfId="0" applyFill="1" applyBorder="1" applyAlignment="1">
      <alignment horizontal="left" vertical="center"/>
    </xf>
    <xf numFmtId="0" fontId="1" fillId="0" borderId="31" xfId="0" applyFont="1" applyBorder="1" applyAlignment="1">
      <alignment horizontal="center" vertical="center" wrapText="1"/>
    </xf>
    <xf numFmtId="0" fontId="1" fillId="0" borderId="31" xfId="0" applyFont="1" applyBorder="1"/>
    <xf numFmtId="0" fontId="1" fillId="0" borderId="31" xfId="0" applyFont="1" applyBorder="1" applyAlignment="1">
      <alignment vertical="center"/>
    </xf>
    <xf numFmtId="0" fontId="0" fillId="15" borderId="31" xfId="0" applyFill="1" applyBorder="1" applyAlignment="1">
      <alignment vertical="center"/>
    </xf>
    <xf numFmtId="0" fontId="1" fillId="0" borderId="37" xfId="0" applyFont="1" applyBorder="1" applyAlignment="1">
      <alignment horizontal="center" vertical="center" wrapText="1"/>
    </xf>
    <xf numFmtId="0" fontId="1" fillId="0" borderId="31" xfId="0" applyFont="1" applyBorder="1" applyAlignment="1">
      <alignment horizontal="left" vertical="center" wrapText="1"/>
    </xf>
    <xf numFmtId="0" fontId="4" fillId="0" borderId="0" xfId="0" applyFont="1" applyAlignment="1">
      <alignment vertical="center"/>
    </xf>
    <xf numFmtId="9" fontId="0" fillId="0" borderId="31" xfId="1" applyFont="1" applyBorder="1" applyAlignment="1">
      <alignment vertical="center"/>
    </xf>
    <xf numFmtId="0" fontId="7" fillId="0" borderId="0" xfId="0" applyFont="1"/>
    <xf numFmtId="0" fontId="8" fillId="0" borderId="0" xfId="0" applyFont="1"/>
    <xf numFmtId="0" fontId="7" fillId="0" borderId="19" xfId="0" applyFont="1" applyBorder="1" applyAlignment="1">
      <alignment horizontal="center" vertical="center"/>
    </xf>
    <xf numFmtId="0" fontId="7" fillId="4" borderId="9" xfId="0" applyFont="1" applyFill="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4" borderId="27" xfId="0" applyFont="1" applyFill="1" applyBorder="1" applyAlignment="1">
      <alignment horizontal="center" vertical="center"/>
    </xf>
    <xf numFmtId="0" fontId="7" fillId="0" borderId="20" xfId="0" applyFont="1" applyBorder="1" applyAlignment="1">
      <alignment horizontal="center" vertical="center"/>
    </xf>
    <xf numFmtId="0" fontId="7" fillId="0" borderId="29" xfId="0" applyFont="1" applyBorder="1"/>
    <xf numFmtId="0" fontId="7" fillId="0" borderId="4" xfId="0" applyFont="1" applyBorder="1" applyAlignment="1">
      <alignment horizontal="center" wrapText="1"/>
    </xf>
    <xf numFmtId="0" fontId="7" fillId="0" borderId="23" xfId="0" applyFont="1" applyBorder="1" applyAlignment="1">
      <alignment horizontal="center" wrapText="1"/>
    </xf>
    <xf numFmtId="0" fontId="7" fillId="0" borderId="24" xfId="0" applyFont="1" applyBorder="1" applyAlignment="1">
      <alignment horizontal="center" wrapText="1"/>
    </xf>
    <xf numFmtId="0" fontId="7" fillId="0" borderId="19" xfId="0" applyFont="1" applyBorder="1" applyAlignment="1">
      <alignment horizontal="center" wrapText="1"/>
    </xf>
    <xf numFmtId="0" fontId="7" fillId="0" borderId="25" xfId="0" applyFont="1" applyBorder="1" applyAlignment="1">
      <alignment horizontal="center" wrapText="1"/>
    </xf>
    <xf numFmtId="9" fontId="7" fillId="0" borderId="29" xfId="0" applyNumberFormat="1" applyFont="1" applyBorder="1" applyAlignment="1">
      <alignment horizontal="center" vertical="center"/>
    </xf>
    <xf numFmtId="0" fontId="7" fillId="2" borderId="20" xfId="0" applyFont="1" applyFill="1" applyBorder="1" applyAlignment="1">
      <alignment horizontal="center" vertical="center"/>
    </xf>
    <xf numFmtId="0" fontId="7" fillId="2" borderId="24" xfId="0" applyFont="1" applyFill="1" applyBorder="1" applyAlignment="1">
      <alignment horizontal="center" vertical="center"/>
    </xf>
    <xf numFmtId="9" fontId="7" fillId="2" borderId="29" xfId="0" applyNumberFormat="1" applyFont="1" applyFill="1" applyBorder="1" applyAlignment="1">
      <alignment horizontal="center" vertical="center"/>
    </xf>
    <xf numFmtId="0" fontId="7" fillId="3" borderId="20" xfId="0" applyFont="1" applyFill="1" applyBorder="1" applyAlignment="1">
      <alignment horizontal="center" vertical="center"/>
    </xf>
    <xf numFmtId="0" fontId="7" fillId="3" borderId="24" xfId="0" applyFont="1" applyFill="1" applyBorder="1" applyAlignment="1">
      <alignment horizontal="center" vertical="center"/>
    </xf>
    <xf numFmtId="9" fontId="7" fillId="3" borderId="29" xfId="0" applyNumberFormat="1" applyFont="1" applyFill="1" applyBorder="1" applyAlignment="1">
      <alignment horizontal="center" vertical="center"/>
    </xf>
    <xf numFmtId="0" fontId="7" fillId="4" borderId="20" xfId="0" applyFont="1" applyFill="1" applyBorder="1" applyAlignment="1">
      <alignment horizontal="center" vertical="center"/>
    </xf>
    <xf numFmtId="0" fontId="7" fillId="4" borderId="24" xfId="0" applyFont="1" applyFill="1" applyBorder="1" applyAlignment="1">
      <alignment horizontal="center" vertical="center"/>
    </xf>
    <xf numFmtId="9" fontId="7" fillId="4" borderId="29" xfId="0" applyNumberFormat="1" applyFont="1" applyFill="1" applyBorder="1" applyAlignment="1">
      <alignment horizontal="center" vertical="center"/>
    </xf>
    <xf numFmtId="9" fontId="7" fillId="0" borderId="24" xfId="0" applyNumberFormat="1" applyFont="1" applyBorder="1" applyAlignment="1">
      <alignment horizontal="center" vertical="center"/>
    </xf>
    <xf numFmtId="0" fontId="7" fillId="0" borderId="29" xfId="0" applyFont="1" applyBorder="1" applyAlignment="1">
      <alignment horizontal="center" vertical="center"/>
    </xf>
    <xf numFmtId="0" fontId="7" fillId="2" borderId="29" xfId="0" applyFont="1" applyFill="1" applyBorder="1" applyAlignment="1">
      <alignment horizontal="center" vertical="center"/>
    </xf>
    <xf numFmtId="0" fontId="7" fillId="3" borderId="29" xfId="0" applyFont="1" applyFill="1" applyBorder="1" applyAlignment="1">
      <alignment horizontal="center" vertical="center"/>
    </xf>
    <xf numFmtId="0" fontId="7" fillId="4" borderId="29" xfId="0" applyFont="1" applyFill="1" applyBorder="1" applyAlignment="1">
      <alignment horizontal="center" vertical="center"/>
    </xf>
    <xf numFmtId="0" fontId="7" fillId="0" borderId="0" xfId="0" applyFont="1" applyAlignment="1">
      <alignment horizontal="center" vertical="center"/>
    </xf>
    <xf numFmtId="0" fontId="7" fillId="0" borderId="5" xfId="0" applyFont="1" applyBorder="1" applyAlignment="1">
      <alignment horizontal="center" vertical="center"/>
    </xf>
    <xf numFmtId="9" fontId="7" fillId="0" borderId="20" xfId="0" applyNumberFormat="1" applyFont="1" applyBorder="1" applyAlignment="1">
      <alignment horizontal="center" vertical="center"/>
    </xf>
    <xf numFmtId="0" fontId="7" fillId="12" borderId="0" xfId="0" applyFont="1" applyFill="1" applyAlignment="1">
      <alignment horizontal="center" vertical="center"/>
    </xf>
    <xf numFmtId="0" fontId="7" fillId="12" borderId="0" xfId="0" applyFont="1" applyFill="1" applyAlignment="1">
      <alignment horizontal="center" wrapText="1"/>
    </xf>
    <xf numFmtId="0" fontId="7" fillId="16" borderId="0" xfId="0" applyFont="1" applyFill="1" applyAlignment="1">
      <alignment horizontal="center" vertical="center"/>
    </xf>
    <xf numFmtId="0" fontId="7" fillId="3" borderId="0" xfId="0" applyFont="1" applyFill="1" applyAlignment="1">
      <alignment horizontal="center" vertical="center"/>
    </xf>
    <xf numFmtId="0" fontId="7" fillId="17" borderId="0" xfId="0" applyFont="1" applyFill="1" applyAlignment="1">
      <alignment horizontal="center" vertical="center"/>
    </xf>
    <xf numFmtId="0" fontId="8" fillId="12" borderId="0" xfId="0" applyFont="1" applyFill="1"/>
    <xf numFmtId="0" fontId="7" fillId="0" borderId="0" xfId="0" applyFont="1" applyAlignment="1">
      <alignment horizontal="center"/>
    </xf>
    <xf numFmtId="9" fontId="7" fillId="2" borderId="29" xfId="1" applyFont="1" applyFill="1" applyBorder="1" applyAlignment="1">
      <alignment horizontal="center" vertical="center"/>
    </xf>
    <xf numFmtId="0" fontId="1" fillId="0" borderId="0" xfId="0" applyFont="1"/>
    <xf numFmtId="0" fontId="11" fillId="0" borderId="31" xfId="0" applyFont="1" applyBorder="1" applyAlignment="1">
      <alignment vertical="center"/>
    </xf>
    <xf numFmtId="0" fontId="11" fillId="0" borderId="31" xfId="0" applyFont="1" applyBorder="1" applyAlignment="1">
      <alignment horizontal="center" vertical="center"/>
    </xf>
    <xf numFmtId="0" fontId="11" fillId="18" borderId="31" xfId="0" applyFont="1" applyFill="1" applyBorder="1" applyAlignment="1">
      <alignment vertical="center"/>
    </xf>
    <xf numFmtId="0" fontId="11" fillId="19" borderId="31" xfId="0" applyFont="1" applyFill="1" applyBorder="1" applyAlignment="1">
      <alignment vertical="center"/>
    </xf>
    <xf numFmtId="0" fontId="12" fillId="0" borderId="31" xfId="0" applyFont="1" applyBorder="1" applyAlignment="1">
      <alignment horizontal="center"/>
    </xf>
    <xf numFmtId="0" fontId="12" fillId="0" borderId="0" xfId="0" applyFont="1"/>
    <xf numFmtId="0" fontId="12" fillId="0" borderId="31" xfId="0" applyFont="1" applyBorder="1"/>
    <xf numFmtId="0" fontId="12" fillId="18" borderId="31" xfId="0" applyFont="1" applyFill="1" applyBorder="1"/>
    <xf numFmtId="0" fontId="12" fillId="19" borderId="31" xfId="0" applyFont="1" applyFill="1" applyBorder="1"/>
    <xf numFmtId="0" fontId="12" fillId="0" borderId="31" xfId="0" applyFont="1" applyBorder="1" applyAlignment="1">
      <alignment horizontal="left"/>
    </xf>
    <xf numFmtId="0" fontId="12" fillId="18" borderId="0" xfId="0" applyFont="1" applyFill="1"/>
    <xf numFmtId="9" fontId="0" fillId="0" borderId="31" xfId="1" applyFont="1" applyBorder="1"/>
    <xf numFmtId="0" fontId="2" fillId="0" borderId="0" xfId="0" applyFont="1" applyAlignment="1">
      <alignment horizontal="center"/>
    </xf>
    <xf numFmtId="0" fontId="1" fillId="0" borderId="0" xfId="0" applyFont="1" applyAlignment="1">
      <alignment horizontal="center"/>
    </xf>
    <xf numFmtId="0" fontId="13" fillId="0" borderId="0" xfId="0" applyFont="1"/>
    <xf numFmtId="0" fontId="2" fillId="0" borderId="31" xfId="0" applyFont="1" applyBorder="1" applyAlignment="1">
      <alignment horizontal="center" vertical="center" wrapText="1"/>
    </xf>
    <xf numFmtId="0" fontId="0" fillId="0" borderId="0" xfId="0" applyAlignment="1">
      <alignment wrapText="1"/>
    </xf>
    <xf numFmtId="0" fontId="0" fillId="0" borderId="31" xfId="0" applyBorder="1" applyAlignment="1">
      <alignment horizontal="center" vertical="center" wrapText="1"/>
    </xf>
    <xf numFmtId="0" fontId="7" fillId="0" borderId="3" xfId="0" applyFont="1" applyBorder="1" applyAlignment="1">
      <alignment horizontal="center" vertical="center"/>
    </xf>
    <xf numFmtId="0" fontId="14" fillId="0" borderId="0" xfId="2"/>
    <xf numFmtId="0" fontId="14" fillId="0" borderId="24" xfId="2" applyBorder="1"/>
    <xf numFmtId="0" fontId="16" fillId="0" borderId="24" xfId="2" applyFont="1" applyBorder="1" applyAlignment="1">
      <alignment horizontal="center" wrapText="1"/>
    </xf>
    <xf numFmtId="0" fontId="14" fillId="0" borderId="24" xfId="2" applyBorder="1" applyAlignment="1">
      <alignment horizontal="center" wrapText="1"/>
    </xf>
    <xf numFmtId="0" fontId="14" fillId="20" borderId="24" xfId="2" applyFill="1" applyBorder="1" applyAlignment="1">
      <alignment horizontal="center" wrapText="1"/>
    </xf>
    <xf numFmtId="0" fontId="14" fillId="0" borderId="31" xfId="2" applyBorder="1"/>
    <xf numFmtId="0" fontId="14" fillId="20" borderId="24" xfId="0" applyFont="1" applyFill="1" applyBorder="1" applyAlignment="1">
      <alignment horizontal="center" wrapText="1"/>
    </xf>
    <xf numFmtId="0" fontId="14" fillId="0" borderId="24" xfId="0" applyFont="1" applyBorder="1" applyAlignment="1">
      <alignment horizontal="center" wrapText="1"/>
    </xf>
    <xf numFmtId="0" fontId="14" fillId="0" borderId="24" xfId="0" applyFont="1" applyBorder="1"/>
    <xf numFmtId="0" fontId="16" fillId="0" borderId="24" xfId="0" applyFont="1" applyBorder="1" applyAlignment="1">
      <alignment horizontal="center" wrapText="1"/>
    </xf>
    <xf numFmtId="0" fontId="14" fillId="0" borderId="21" xfId="0" applyFont="1" applyBorder="1" applyAlignment="1">
      <alignment horizontal="center" wrapText="1"/>
    </xf>
    <xf numFmtId="0" fontId="14" fillId="0" borderId="21" xfId="0" applyFont="1" applyBorder="1"/>
    <xf numFmtId="0" fontId="14" fillId="0" borderId="31" xfId="2" applyBorder="1" applyAlignment="1">
      <alignment horizontal="center" vertical="center"/>
    </xf>
    <xf numFmtId="0" fontId="14" fillId="0" borderId="0" xfId="2" applyAlignment="1">
      <alignment horizontal="center" vertical="center"/>
    </xf>
    <xf numFmtId="0" fontId="14" fillId="5" borderId="31" xfId="2" applyFill="1" applyBorder="1" applyAlignment="1">
      <alignment horizontal="center" vertical="center"/>
    </xf>
    <xf numFmtId="0" fontId="14" fillId="19" borderId="31" xfId="2" applyFill="1" applyBorder="1" applyAlignment="1">
      <alignment horizontal="center" vertical="center"/>
    </xf>
    <xf numFmtId="0" fontId="1" fillId="0" borderId="0" xfId="0" applyFont="1" applyAlignment="1">
      <alignment vertical="center"/>
    </xf>
    <xf numFmtId="0" fontId="7" fillId="0" borderId="3" xfId="0" applyFont="1" applyBorder="1" applyAlignment="1">
      <alignment horizontal="center" wrapText="1"/>
    </xf>
    <xf numFmtId="0" fontId="7" fillId="0" borderId="31" xfId="0" applyFont="1" applyBorder="1" applyAlignment="1">
      <alignment horizontal="center" wrapText="1"/>
    </xf>
    <xf numFmtId="0" fontId="12" fillId="0" borderId="31" xfId="0" applyFont="1" applyBorder="1" applyAlignment="1">
      <alignment horizontal="center" vertical="center"/>
    </xf>
    <xf numFmtId="14" fontId="12" fillId="0" borderId="31" xfId="0" applyNumberFormat="1" applyFont="1" applyBorder="1" applyAlignment="1">
      <alignment horizontal="center" vertical="center"/>
    </xf>
    <xf numFmtId="14" fontId="12" fillId="0" borderId="31" xfId="0" applyNumberFormat="1" applyFont="1" applyBorder="1"/>
    <xf numFmtId="9" fontId="7" fillId="0" borderId="23" xfId="1" applyFont="1" applyBorder="1" applyAlignment="1">
      <alignment horizontal="center" wrapText="1"/>
    </xf>
    <xf numFmtId="3" fontId="0" fillId="0" borderId="31" xfId="0" applyNumberFormat="1" applyBorder="1"/>
    <xf numFmtId="0" fontId="0" fillId="21" borderId="31" xfId="0" applyFill="1" applyBorder="1" applyAlignment="1">
      <alignment horizontal="center" vertical="center" wrapText="1"/>
    </xf>
    <xf numFmtId="0" fontId="1" fillId="21" borderId="31" xfId="0" applyFont="1" applyFill="1" applyBorder="1" applyAlignment="1">
      <alignment horizontal="center" vertical="center" wrapText="1"/>
    </xf>
    <xf numFmtId="0" fontId="18" fillId="22" borderId="31" xfId="0" applyFont="1" applyFill="1" applyBorder="1"/>
    <xf numFmtId="0" fontId="0" fillId="0" borderId="0" xfId="0" applyAlignment="1">
      <alignment horizontal="center"/>
    </xf>
    <xf numFmtId="9" fontId="0" fillId="0" borderId="0" xfId="1" applyFont="1"/>
    <xf numFmtId="16" fontId="0" fillId="0" borderId="0" xfId="0" applyNumberFormat="1"/>
    <xf numFmtId="0" fontId="1" fillId="0" borderId="0" xfId="0" applyFont="1" applyAlignment="1">
      <alignment horizontal="center" vertical="center" wrapText="1"/>
    </xf>
    <xf numFmtId="16" fontId="1" fillId="0" borderId="31" xfId="0" applyNumberFormat="1" applyFont="1" applyBorder="1" applyAlignment="1">
      <alignment horizontal="center" vertical="center" wrapText="1"/>
    </xf>
    <xf numFmtId="0" fontId="2" fillId="0" borderId="0" xfId="0" applyFont="1"/>
    <xf numFmtId="9" fontId="0" fillId="0" borderId="0" xfId="0" applyNumberFormat="1"/>
    <xf numFmtId="9" fontId="0" fillId="0" borderId="31" xfId="1" applyFont="1" applyBorder="1" applyAlignment="1">
      <alignment horizontal="center" vertical="center"/>
    </xf>
    <xf numFmtId="9" fontId="0" fillId="0" borderId="31" xfId="0" applyNumberFormat="1" applyBorder="1"/>
    <xf numFmtId="0" fontId="2" fillId="0" borderId="39" xfId="0" applyFont="1" applyBorder="1" applyAlignment="1">
      <alignment vertical="center" wrapText="1"/>
    </xf>
    <xf numFmtId="0" fontId="2" fillId="0" borderId="0" xfId="0" applyFont="1" applyAlignment="1">
      <alignment vertical="center" wrapText="1"/>
    </xf>
    <xf numFmtId="9" fontId="0" fillId="0" borderId="0" xfId="1" applyFont="1" applyBorder="1" applyAlignment="1">
      <alignment horizontal="center" vertical="center"/>
    </xf>
    <xf numFmtId="0" fontId="1" fillId="0" borderId="0" xfId="0" applyFont="1" applyAlignment="1">
      <alignment horizontal="center" vertical="center"/>
    </xf>
    <xf numFmtId="9" fontId="0" fillId="0" borderId="31" xfId="0" applyNumberFormat="1" applyBorder="1" applyAlignment="1">
      <alignment horizontal="center" vertical="center"/>
    </xf>
    <xf numFmtId="9" fontId="1" fillId="0" borderId="31" xfId="0" applyNumberFormat="1" applyFont="1" applyBorder="1" applyAlignment="1">
      <alignment horizontal="center" vertical="center"/>
    </xf>
    <xf numFmtId="1" fontId="0" fillId="0" borderId="31" xfId="0" applyNumberFormat="1" applyBorder="1" applyAlignment="1">
      <alignment horizontal="center" vertical="center"/>
    </xf>
    <xf numFmtId="1" fontId="1" fillId="0" borderId="31" xfId="0" applyNumberFormat="1"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164" fontId="1" fillId="0" borderId="31" xfId="0" applyNumberFormat="1" applyFont="1" applyBorder="1" applyAlignment="1">
      <alignment horizontal="center" vertical="center" wrapText="1"/>
    </xf>
    <xf numFmtId="16" fontId="1" fillId="12" borderId="31" xfId="0" applyNumberFormat="1" applyFont="1" applyFill="1" applyBorder="1" applyAlignment="1">
      <alignment horizontal="center" vertical="center" wrapText="1"/>
    </xf>
    <xf numFmtId="1" fontId="1" fillId="0" borderId="31" xfId="0" applyNumberFormat="1" applyFont="1" applyBorder="1" applyAlignment="1">
      <alignment horizontal="center" vertical="center" wrapText="1"/>
    </xf>
    <xf numFmtId="1" fontId="0" fillId="0" borderId="0" xfId="1" applyNumberFormat="1" applyFont="1"/>
    <xf numFmtId="0" fontId="0" fillId="0" borderId="0" xfId="0" applyAlignment="1">
      <alignment vertical="top"/>
    </xf>
    <xf numFmtId="0" fontId="1" fillId="19" borderId="31" xfId="0" applyFont="1" applyFill="1" applyBorder="1" applyAlignment="1">
      <alignment horizontal="center" vertical="center" wrapText="1"/>
    </xf>
    <xf numFmtId="16" fontId="1" fillId="19" borderId="31" xfId="0" applyNumberFormat="1" applyFont="1" applyFill="1" applyBorder="1" applyAlignment="1">
      <alignment horizontal="center" vertical="center" wrapText="1"/>
    </xf>
    <xf numFmtId="1" fontId="1" fillId="19" borderId="31" xfId="0" applyNumberFormat="1" applyFont="1" applyFill="1" applyBorder="1" applyAlignment="1">
      <alignment horizontal="center" vertical="center" wrapText="1"/>
    </xf>
    <xf numFmtId="0" fontId="1" fillId="0" borderId="0" xfId="0" applyFont="1" applyAlignment="1">
      <alignment vertical="center" wrapText="1"/>
    </xf>
    <xf numFmtId="0" fontId="12" fillId="23" borderId="31" xfId="0" applyFont="1" applyFill="1" applyBorder="1"/>
    <xf numFmtId="0" fontId="11" fillId="0" borderId="31" xfId="0" applyFont="1" applyBorder="1" applyAlignment="1">
      <alignment vertical="center" wrapText="1"/>
    </xf>
    <xf numFmtId="0" fontId="12" fillId="0" borderId="31" xfId="0" applyFont="1" applyBorder="1" applyAlignment="1">
      <alignment horizontal="left" wrapText="1"/>
    </xf>
    <xf numFmtId="0" fontId="11" fillId="0" borderId="0" xfId="0" applyFont="1" applyAlignment="1">
      <alignment vertical="center" wrapText="1"/>
    </xf>
    <xf numFmtId="0" fontId="12" fillId="0" borderId="0" xfId="0" applyFont="1" applyAlignment="1">
      <alignment wrapText="1"/>
    </xf>
    <xf numFmtId="0" fontId="15" fillId="12" borderId="31" xfId="0" applyFont="1" applyFill="1" applyBorder="1" applyAlignment="1">
      <alignment horizontal="center" wrapText="1"/>
    </xf>
    <xf numFmtId="0" fontId="14" fillId="12" borderId="31" xfId="0" applyFont="1" applyFill="1" applyBorder="1" applyAlignment="1">
      <alignment wrapText="1"/>
    </xf>
    <xf numFmtId="0" fontId="15" fillId="12" borderId="31" xfId="0" applyFont="1" applyFill="1" applyBorder="1" applyAlignment="1">
      <alignment wrapText="1"/>
    </xf>
    <xf numFmtId="0" fontId="0" fillId="18" borderId="31" xfId="0" applyFill="1" applyBorder="1"/>
    <xf numFmtId="0" fontId="0" fillId="24" borderId="31" xfId="0" applyFill="1" applyBorder="1"/>
    <xf numFmtId="0" fontId="0" fillId="14" borderId="31" xfId="0" applyFill="1" applyBorder="1"/>
    <xf numFmtId="0" fontId="2" fillId="0" borderId="31" xfId="0" applyFont="1" applyBorder="1"/>
    <xf numFmtId="0" fontId="17" fillId="0" borderId="23" xfId="0" applyFont="1" applyBorder="1" applyAlignment="1">
      <alignment horizontal="center" vertical="center"/>
    </xf>
    <xf numFmtId="0" fontId="17" fillId="0" borderId="29" xfId="0" applyFont="1" applyBorder="1"/>
    <xf numFmtId="164" fontId="1" fillId="0" borderId="0" xfId="0" applyNumberFormat="1" applyFont="1" applyAlignment="1">
      <alignment horizontal="center" vertical="center" wrapText="1"/>
    </xf>
    <xf numFmtId="1" fontId="1" fillId="0" borderId="0" xfId="0" applyNumberFormat="1" applyFont="1" applyAlignment="1">
      <alignment horizontal="center" vertical="center" wrapText="1"/>
    </xf>
    <xf numFmtId="164" fontId="0" fillId="0" borderId="31" xfId="0" applyNumberFormat="1" applyBorder="1"/>
    <xf numFmtId="9" fontId="0" fillId="0" borderId="0" xfId="1" applyFont="1" applyBorder="1"/>
    <xf numFmtId="2" fontId="0" fillId="0" borderId="0" xfId="0" applyNumberFormat="1"/>
    <xf numFmtId="1" fontId="0" fillId="0" borderId="31" xfId="1" applyNumberFormat="1" applyFont="1" applyBorder="1" applyAlignment="1">
      <alignment horizontal="center" vertical="center"/>
    </xf>
    <xf numFmtId="1" fontId="0" fillId="0" borderId="0" xfId="1" applyNumberFormat="1" applyFont="1" applyBorder="1" applyAlignment="1">
      <alignment horizontal="center" vertical="center"/>
    </xf>
    <xf numFmtId="1" fontId="0" fillId="0" borderId="0" xfId="0" applyNumberFormat="1" applyAlignment="1">
      <alignment horizontal="center" vertical="center"/>
    </xf>
    <xf numFmtId="0" fontId="10" fillId="0" borderId="31" xfId="0" applyFont="1" applyBorder="1" applyAlignment="1">
      <alignment horizontal="center"/>
    </xf>
    <xf numFmtId="0" fontId="10" fillId="0" borderId="31" xfId="0" applyFont="1" applyBorder="1" applyAlignment="1">
      <alignment horizontal="center" vertical="center"/>
    </xf>
    <xf numFmtId="0" fontId="8" fillId="25" borderId="0" xfId="0" applyFont="1" applyFill="1"/>
    <xf numFmtId="0" fontId="7" fillId="25" borderId="0" xfId="0" applyFont="1" applyFill="1"/>
    <xf numFmtId="165" fontId="10" fillId="0" borderId="31" xfId="0" applyNumberFormat="1" applyFont="1" applyBorder="1" applyAlignment="1">
      <alignment horizontal="center" vertical="center"/>
    </xf>
    <xf numFmtId="165" fontId="7" fillId="0" borderId="31" xfId="0" applyNumberFormat="1" applyFont="1" applyBorder="1" applyAlignment="1">
      <alignment horizontal="center" vertical="center"/>
    </xf>
    <xf numFmtId="0" fontId="23" fillId="0" borderId="31" xfId="0" applyFont="1" applyBorder="1" applyAlignment="1">
      <alignment horizontal="center"/>
    </xf>
    <xf numFmtId="0" fontId="23" fillId="0" borderId="31" xfId="0" applyFont="1" applyBorder="1"/>
    <xf numFmtId="0" fontId="24" fillId="0" borderId="31" xfId="0" applyFont="1" applyBorder="1" applyAlignment="1">
      <alignment horizontal="center"/>
    </xf>
    <xf numFmtId="0" fontId="12" fillId="0" borderId="31" xfId="0" applyFont="1" applyBorder="1" applyAlignment="1">
      <alignment horizontal="center"/>
    </xf>
    <xf numFmtId="0" fontId="12" fillId="0" borderId="36" xfId="0" applyFont="1" applyBorder="1" applyAlignment="1">
      <alignment horizontal="center"/>
    </xf>
    <xf numFmtId="0" fontId="12" fillId="0" borderId="37" xfId="0" applyFont="1" applyBorder="1" applyAlignment="1">
      <alignment horizontal="center"/>
    </xf>
    <xf numFmtId="0" fontId="12" fillId="0" borderId="38" xfId="0" applyFont="1" applyBorder="1" applyAlignment="1">
      <alignment horizontal="center"/>
    </xf>
    <xf numFmtId="0" fontId="11"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1" fillId="0" borderId="36" xfId="0" applyFont="1" applyBorder="1" applyAlignment="1">
      <alignment horizontal="center" vertical="center" wrapText="1"/>
    </xf>
    <xf numFmtId="0" fontId="11" fillId="0" borderId="38" xfId="0" applyFont="1" applyBorder="1" applyAlignment="1">
      <alignment horizontal="center" vertical="center" wrapText="1"/>
    </xf>
    <xf numFmtId="0" fontId="1" fillId="0" borderId="36" xfId="0" applyFont="1" applyBorder="1" applyAlignment="1">
      <alignment horizontal="center" vertical="center"/>
    </xf>
    <xf numFmtId="0" fontId="0" fillId="0" borderId="38" xfId="0" applyBorder="1" applyAlignment="1">
      <alignment horizontal="center" vertical="center"/>
    </xf>
    <xf numFmtId="0" fontId="1" fillId="0" borderId="31"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4" xfId="0" applyFont="1" applyBorder="1" applyAlignment="1">
      <alignment horizontal="center" vertical="center" wrapText="1"/>
    </xf>
    <xf numFmtId="0" fontId="2" fillId="0" borderId="0" xfId="0" applyFont="1" applyAlignment="1">
      <alignment horizontal="center" vertical="center"/>
    </xf>
    <xf numFmtId="0" fontId="1" fillId="0" borderId="31" xfId="0" applyFont="1" applyBorder="1" applyAlignment="1">
      <alignment horizontal="center" vertical="center"/>
    </xf>
    <xf numFmtId="0" fontId="0" fillId="0" borderId="31" xfId="0" applyBorder="1" applyAlignment="1">
      <alignment horizontal="center" vertical="center"/>
    </xf>
    <xf numFmtId="0" fontId="1" fillId="0" borderId="38" xfId="0" applyFont="1" applyBorder="1" applyAlignment="1">
      <alignment horizontal="center" vertical="center"/>
    </xf>
    <xf numFmtId="0" fontId="0" fillId="0" borderId="31" xfId="0" applyBorder="1" applyAlignment="1">
      <alignment horizontal="center" vertical="center" wrapText="1"/>
    </xf>
    <xf numFmtId="0" fontId="1" fillId="0" borderId="44" xfId="0" applyFont="1" applyBorder="1" applyAlignment="1">
      <alignment horizontal="center" vertical="center"/>
    </xf>
    <xf numFmtId="0" fontId="1" fillId="0" borderId="45"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40"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45" xfId="0" applyFont="1" applyBorder="1" applyAlignment="1">
      <alignment horizontal="center"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10" borderId="36" xfId="0" applyFont="1"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2" fillId="13" borderId="36" xfId="0" applyFont="1" applyFill="1" applyBorder="1" applyAlignment="1">
      <alignment horizontal="center" vertical="center"/>
    </xf>
    <xf numFmtId="0" fontId="2" fillId="13" borderId="37" xfId="0" applyFont="1" applyFill="1" applyBorder="1" applyAlignment="1">
      <alignment horizontal="center" vertical="center"/>
    </xf>
    <xf numFmtId="0" fontId="2" fillId="13" borderId="38" xfId="0" applyFont="1" applyFill="1" applyBorder="1" applyAlignment="1">
      <alignment horizontal="center" vertical="center"/>
    </xf>
    <xf numFmtId="0" fontId="2" fillId="0" borderId="36" xfId="0" applyFont="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5" borderId="36" xfId="0" applyFont="1" applyFill="1" applyBorder="1" applyAlignment="1">
      <alignment horizontal="center" vertical="center"/>
    </xf>
    <xf numFmtId="0" fontId="2" fillId="5" borderId="37" xfId="0" applyFont="1" applyFill="1" applyBorder="1" applyAlignment="1">
      <alignment horizontal="center" vertical="center"/>
    </xf>
    <xf numFmtId="0" fontId="2" fillId="5" borderId="38"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7" xfId="0" applyFont="1" applyFill="1" applyBorder="1" applyAlignment="1">
      <alignment horizontal="center" vertical="center"/>
    </xf>
    <xf numFmtId="0" fontId="2" fillId="6" borderId="38" xfId="0" applyFont="1" applyFill="1" applyBorder="1" applyAlignment="1">
      <alignment horizontal="center" vertical="center"/>
    </xf>
    <xf numFmtId="0" fontId="2" fillId="7" borderId="36"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38" xfId="0" applyFont="1" applyFill="1" applyBorder="1" applyAlignment="1">
      <alignment horizontal="center" vertical="center"/>
    </xf>
    <xf numFmtId="0" fontId="2" fillId="8" borderId="36" xfId="0" applyFont="1" applyFill="1" applyBorder="1" applyAlignment="1">
      <alignment horizontal="center" vertical="center"/>
    </xf>
    <xf numFmtId="0" fontId="2" fillId="8" borderId="37" xfId="0" applyFont="1" applyFill="1" applyBorder="1" applyAlignment="1">
      <alignment horizontal="center" vertical="center"/>
    </xf>
    <xf numFmtId="0" fontId="2" fillId="8" borderId="38" xfId="0" applyFont="1" applyFill="1" applyBorder="1" applyAlignment="1">
      <alignment horizontal="center" vertical="center"/>
    </xf>
    <xf numFmtId="0" fontId="2" fillId="9" borderId="36" xfId="0" applyFont="1" applyFill="1" applyBorder="1" applyAlignment="1">
      <alignment horizontal="center" vertical="center"/>
    </xf>
    <xf numFmtId="0" fontId="2" fillId="9" borderId="37" xfId="0" applyFont="1" applyFill="1" applyBorder="1" applyAlignment="1">
      <alignment horizontal="center" vertical="center"/>
    </xf>
    <xf numFmtId="0" fontId="2" fillId="9" borderId="38" xfId="0" applyFont="1" applyFill="1" applyBorder="1" applyAlignment="1">
      <alignment horizontal="center" vertical="center"/>
    </xf>
    <xf numFmtId="0" fontId="2" fillId="11" borderId="36" xfId="0" applyFont="1" applyFill="1" applyBorder="1" applyAlignment="1">
      <alignment horizontal="center" vertical="center"/>
    </xf>
    <xf numFmtId="0" fontId="2" fillId="11" borderId="37" xfId="0" applyFont="1" applyFill="1" applyBorder="1" applyAlignment="1">
      <alignment horizontal="center" vertical="center"/>
    </xf>
    <xf numFmtId="0" fontId="2" fillId="11" borderId="38" xfId="0" applyFont="1" applyFill="1" applyBorder="1" applyAlignment="1">
      <alignment horizontal="center" vertical="center"/>
    </xf>
    <xf numFmtId="0" fontId="2" fillId="0" borderId="31" xfId="0" applyFont="1" applyBorder="1" applyAlignment="1">
      <alignment horizontal="center" vertical="center"/>
    </xf>
    <xf numFmtId="0" fontId="2" fillId="13" borderId="31" xfId="0" applyFont="1" applyFill="1" applyBorder="1" applyAlignment="1">
      <alignment horizontal="center" vertical="center"/>
    </xf>
    <xf numFmtId="0" fontId="2" fillId="5" borderId="31" xfId="0" applyFont="1" applyFill="1" applyBorder="1" applyAlignment="1">
      <alignment horizontal="center" vertical="center"/>
    </xf>
    <xf numFmtId="0" fontId="2" fillId="6" borderId="31" xfId="0" applyFont="1" applyFill="1" applyBorder="1" applyAlignment="1">
      <alignment horizontal="center" vertical="center"/>
    </xf>
    <xf numFmtId="0" fontId="2" fillId="7" borderId="31" xfId="0" applyFont="1" applyFill="1" applyBorder="1" applyAlignment="1">
      <alignment horizontal="center" vertical="center"/>
    </xf>
    <xf numFmtId="0" fontId="2" fillId="8" borderId="31" xfId="0" applyFont="1" applyFill="1" applyBorder="1" applyAlignment="1">
      <alignment horizontal="center" vertical="center"/>
    </xf>
    <xf numFmtId="0" fontId="2" fillId="9" borderId="31" xfId="0" applyFont="1" applyFill="1" applyBorder="1" applyAlignment="1">
      <alignment horizontal="center" vertical="center"/>
    </xf>
    <xf numFmtId="0" fontId="2" fillId="11" borderId="31" xfId="0" applyFont="1" applyFill="1" applyBorder="1" applyAlignment="1">
      <alignment horizontal="center" vertical="center"/>
    </xf>
    <xf numFmtId="0" fontId="2" fillId="10" borderId="31" xfId="0" applyFont="1" applyFill="1" applyBorder="1" applyAlignment="1">
      <alignment horizontal="center" vertical="center"/>
    </xf>
    <xf numFmtId="0" fontId="22" fillId="0" borderId="0" xfId="0" applyFont="1" applyAlignment="1">
      <alignment horizontal="center"/>
    </xf>
    <xf numFmtId="0" fontId="25" fillId="14" borderId="0" xfId="0" applyFont="1" applyFill="1" applyAlignment="1">
      <alignment horizontal="center" vertical="center"/>
    </xf>
    <xf numFmtId="0" fontId="0" fillId="0" borderId="36" xfId="0" applyBorder="1" applyAlignment="1">
      <alignment horizontal="center" vertical="center"/>
    </xf>
    <xf numFmtId="0" fontId="1" fillId="0" borderId="31" xfId="0" applyFont="1" applyBorder="1" applyAlignment="1">
      <alignment horizontal="center"/>
    </xf>
    <xf numFmtId="0" fontId="0" fillId="0" borderId="31"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1" fillId="0" borderId="31" xfId="0" applyFont="1" applyBorder="1" applyAlignment="1">
      <alignment horizontal="left" vertical="center"/>
    </xf>
    <xf numFmtId="0" fontId="2" fillId="0" borderId="0" xfId="0" applyFont="1" applyAlignment="1">
      <alignment horizontal="center"/>
    </xf>
    <xf numFmtId="0" fontId="1" fillId="0" borderId="0" xfId="0" applyFont="1" applyAlignment="1">
      <alignment horizontal="center"/>
    </xf>
    <xf numFmtId="0" fontId="7" fillId="0" borderId="36" xfId="0" applyFont="1" applyBorder="1" applyAlignment="1">
      <alignment horizontal="center"/>
    </xf>
    <xf numFmtId="0" fontId="7" fillId="0" borderId="38" xfId="0" applyFont="1" applyBorder="1" applyAlignment="1">
      <alignment horizontal="center"/>
    </xf>
    <xf numFmtId="0" fontId="10" fillId="0" borderId="31" xfId="0" applyFont="1" applyBorder="1" applyAlignment="1">
      <alignment horizontal="center" vertical="center"/>
    </xf>
    <xf numFmtId="0" fontId="10" fillId="0" borderId="31" xfId="0" applyFont="1" applyBorder="1" applyAlignment="1">
      <alignment horizontal="center"/>
    </xf>
    <xf numFmtId="0" fontId="20" fillId="25" borderId="0" xfId="0" applyFont="1" applyFill="1" applyAlignment="1">
      <alignment horizontal="center" vertical="center"/>
    </xf>
    <xf numFmtId="0" fontId="21" fillId="25" borderId="0" xfId="0" applyFont="1" applyFill="1" applyAlignment="1">
      <alignment horizontal="center" vertical="center"/>
    </xf>
    <xf numFmtId="0" fontId="7" fillId="0" borderId="21" xfId="0" applyFont="1" applyBorder="1" applyAlignment="1">
      <alignment horizontal="center" vertical="center"/>
    </xf>
    <xf numFmtId="0" fontId="10" fillId="0" borderId="30" xfId="0" applyFont="1" applyBorder="1"/>
    <xf numFmtId="0" fontId="10" fillId="0" borderId="26" xfId="0" applyFont="1" applyBorder="1"/>
    <xf numFmtId="0" fontId="7" fillId="0" borderId="12" xfId="0" applyFont="1" applyBorder="1" applyAlignment="1">
      <alignment horizontal="center" vertical="center"/>
    </xf>
    <xf numFmtId="0" fontId="10" fillId="0" borderId="13" xfId="0" applyFont="1" applyBorder="1"/>
    <xf numFmtId="0" fontId="10" fillId="0" borderId="14" xfId="0" applyFont="1" applyBorder="1"/>
    <xf numFmtId="0" fontId="7" fillId="2" borderId="13" xfId="0" applyFont="1" applyFill="1" applyBorder="1" applyAlignment="1">
      <alignment horizontal="center" vertical="center"/>
    </xf>
    <xf numFmtId="0" fontId="7" fillId="3" borderId="13" xfId="0" applyFont="1" applyFill="1" applyBorder="1" applyAlignment="1">
      <alignment horizontal="center" vertical="center"/>
    </xf>
    <xf numFmtId="0" fontId="7" fillId="2" borderId="9" xfId="0" applyFont="1" applyFill="1" applyBorder="1" applyAlignment="1">
      <alignment horizontal="center" vertical="center"/>
    </xf>
    <xf numFmtId="0" fontId="10" fillId="0" borderId="27" xfId="0" applyFont="1" applyBorder="1"/>
    <xf numFmtId="0" fontId="7" fillId="4" borderId="21" xfId="0" applyFont="1" applyFill="1" applyBorder="1" applyAlignment="1">
      <alignment horizontal="center" vertical="center"/>
    </xf>
    <xf numFmtId="0" fontId="7" fillId="3" borderId="8" xfId="0" applyFont="1" applyFill="1" applyBorder="1" applyAlignment="1">
      <alignment horizontal="center" vertical="center"/>
    </xf>
    <xf numFmtId="0" fontId="10" fillId="0" borderId="28" xfId="0" applyFont="1" applyBorder="1"/>
    <xf numFmtId="0" fontId="7" fillId="3" borderId="21" xfId="0" applyFont="1" applyFill="1" applyBorder="1" applyAlignment="1">
      <alignment horizontal="center" vertical="center"/>
    </xf>
    <xf numFmtId="0" fontId="7" fillId="3" borderId="9" xfId="0" applyFont="1" applyFill="1" applyBorder="1" applyAlignment="1">
      <alignment horizontal="center" vertical="center"/>
    </xf>
    <xf numFmtId="0" fontId="7" fillId="4" borderId="8" xfId="0" applyFont="1" applyFill="1" applyBorder="1" applyAlignment="1">
      <alignment horizontal="center" vertical="center"/>
    </xf>
    <xf numFmtId="0" fontId="7" fillId="2" borderId="21" xfId="0" applyFont="1" applyFill="1" applyBorder="1" applyAlignment="1">
      <alignment horizontal="center" vertical="center"/>
    </xf>
    <xf numFmtId="0" fontId="7" fillId="0" borderId="2" xfId="0" applyFont="1" applyBorder="1" applyAlignment="1">
      <alignment horizontal="center" vertical="center"/>
    </xf>
    <xf numFmtId="0" fontId="10" fillId="0" borderId="11" xfId="0" applyFont="1" applyBorder="1"/>
    <xf numFmtId="0" fontId="10" fillId="0" borderId="15" xfId="0" applyFont="1" applyBorder="1"/>
    <xf numFmtId="0" fontId="7" fillId="0" borderId="1" xfId="0" applyFont="1" applyBorder="1" applyAlignment="1">
      <alignment horizontal="center" vertical="center"/>
    </xf>
    <xf numFmtId="0" fontId="10" fillId="0" borderId="22" xfId="0" applyFont="1" applyBorder="1"/>
    <xf numFmtId="0" fontId="7" fillId="0" borderId="9" xfId="0" applyFont="1" applyBorder="1" applyAlignment="1">
      <alignment horizontal="center" vertical="center"/>
    </xf>
    <xf numFmtId="0" fontId="7" fillId="2" borderId="8" xfId="0" applyFont="1" applyFill="1" applyBorder="1" applyAlignment="1">
      <alignment horizontal="center" vertical="center"/>
    </xf>
    <xf numFmtId="0" fontId="7" fillId="0" borderId="19" xfId="0" applyFont="1" applyBorder="1" applyAlignment="1">
      <alignment horizontal="center" vertical="center"/>
    </xf>
    <xf numFmtId="0" fontId="10" fillId="0" borderId="4" xfId="0" applyFont="1" applyBorder="1"/>
    <xf numFmtId="0" fontId="10" fillId="0" borderId="20" xfId="0" applyFont="1" applyBorder="1"/>
    <xf numFmtId="0" fontId="9" fillId="0" borderId="0" xfId="0" applyFont="1" applyAlignment="1">
      <alignment horizontal="center"/>
    </xf>
    <xf numFmtId="0" fontId="10" fillId="0" borderId="8" xfId="0" applyFont="1" applyBorder="1" applyAlignment="1">
      <alignment horizontal="center" vertical="center"/>
    </xf>
    <xf numFmtId="0" fontId="10" fillId="0" borderId="28" xfId="0" applyFont="1" applyBorder="1" applyAlignment="1">
      <alignment horizontal="center" vertical="center"/>
    </xf>
    <xf numFmtId="0" fontId="7" fillId="0" borderId="3" xfId="0" applyFont="1" applyBorder="1" applyAlignment="1">
      <alignment horizontal="center" vertical="center"/>
    </xf>
    <xf numFmtId="0" fontId="10" fillId="0" borderId="5" xfId="0" applyFont="1" applyBorder="1"/>
    <xf numFmtId="0" fontId="10" fillId="0" borderId="10" xfId="0" applyFont="1" applyBorder="1"/>
    <xf numFmtId="0" fontId="7" fillId="0" borderId="6" xfId="0" applyFont="1" applyBorder="1" applyAlignment="1">
      <alignment horizontal="center" vertical="center"/>
    </xf>
    <xf numFmtId="0" fontId="10" fillId="0" borderId="6" xfId="0" applyFont="1" applyBorder="1"/>
    <xf numFmtId="0" fontId="10" fillId="0" borderId="8" xfId="0" applyFont="1" applyBorder="1"/>
    <xf numFmtId="0" fontId="8" fillId="0" borderId="0" xfId="0" applyFont="1"/>
    <xf numFmtId="0" fontId="10" fillId="0" borderId="17" xfId="0" applyFont="1" applyBorder="1"/>
    <xf numFmtId="0" fontId="7" fillId="4" borderId="15" xfId="0" applyFont="1" applyFill="1" applyBorder="1" applyAlignment="1">
      <alignment horizontal="center" vertical="center"/>
    </xf>
    <xf numFmtId="0" fontId="7" fillId="0" borderId="8" xfId="0" applyFont="1" applyBorder="1" applyAlignment="1">
      <alignment horizontal="center" vertical="center" wrapText="1"/>
    </xf>
    <xf numFmtId="0" fontId="10" fillId="0" borderId="17" xfId="0" applyFont="1" applyBorder="1" applyAlignment="1">
      <alignment wrapText="1"/>
    </xf>
    <xf numFmtId="0" fontId="10" fillId="0" borderId="28" xfId="0" applyFont="1" applyBorder="1" applyAlignment="1">
      <alignment wrapText="1"/>
    </xf>
    <xf numFmtId="0" fontId="7" fillId="0" borderId="9" xfId="0" applyFont="1" applyBorder="1" applyAlignment="1">
      <alignment horizontal="center" vertical="center" wrapText="1"/>
    </xf>
    <xf numFmtId="0" fontId="10" fillId="0" borderId="18" xfId="0" applyFont="1" applyBorder="1" applyAlignment="1">
      <alignment wrapText="1"/>
    </xf>
    <xf numFmtId="0" fontId="10" fillId="0" borderId="27" xfId="0" applyFont="1" applyBorder="1" applyAlignment="1">
      <alignment wrapText="1"/>
    </xf>
    <xf numFmtId="0" fontId="7" fillId="0" borderId="7" xfId="0" applyFont="1" applyBorder="1" applyAlignment="1">
      <alignment horizontal="center" vertical="center" wrapText="1"/>
    </xf>
    <xf numFmtId="0" fontId="10" fillId="0" borderId="16" xfId="0" applyFont="1" applyBorder="1" applyAlignment="1">
      <alignment wrapText="1"/>
    </xf>
    <xf numFmtId="0" fontId="10" fillId="0" borderId="14" xfId="0" applyFont="1" applyBorder="1" applyAlignment="1">
      <alignment wrapText="1"/>
    </xf>
    <xf numFmtId="0" fontId="10" fillId="0" borderId="7" xfId="0" applyFont="1" applyBorder="1"/>
    <xf numFmtId="0" fontId="10" fillId="0" borderId="16" xfId="0" applyFont="1" applyBorder="1"/>
    <xf numFmtId="0" fontId="7" fillId="0" borderId="8" xfId="0" applyFont="1" applyBorder="1" applyAlignment="1">
      <alignment horizontal="center" vertical="center"/>
    </xf>
    <xf numFmtId="0" fontId="10" fillId="0" borderId="0" xfId="0" applyFont="1"/>
    <xf numFmtId="0" fontId="1" fillId="0" borderId="36" xfId="0" applyFont="1" applyBorder="1" applyAlignment="1">
      <alignment horizontal="center"/>
    </xf>
    <xf numFmtId="0" fontId="1" fillId="0" borderId="38" xfId="0" applyFont="1" applyBorder="1" applyAlignment="1">
      <alignment horizontal="center"/>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7" xfId="0" applyFont="1" applyBorder="1" applyAlignment="1">
      <alignment horizontal="center"/>
    </xf>
    <xf numFmtId="0" fontId="0" fillId="0" borderId="0" xfId="0"/>
    <xf numFmtId="0" fontId="14" fillId="0" borderId="36" xfId="2" applyBorder="1" applyAlignment="1">
      <alignment horizontal="center"/>
    </xf>
    <xf numFmtId="0" fontId="14" fillId="0" borderId="38" xfId="2" applyBorder="1" applyAlignment="1">
      <alignment horizontal="center"/>
    </xf>
    <xf numFmtId="0" fontId="14" fillId="0" borderId="0" xfId="2"/>
    <xf numFmtId="0" fontId="15" fillId="0" borderId="0" xfId="0" applyFont="1" applyAlignment="1">
      <alignment horizontal="left" wrapText="1"/>
    </xf>
    <xf numFmtId="0" fontId="16" fillId="0" borderId="0" xfId="0" applyFont="1" applyAlignment="1">
      <alignment horizontal="center" wrapText="1"/>
    </xf>
    <xf numFmtId="0" fontId="15" fillId="0" borderId="24" xfId="0" applyFont="1" applyBorder="1" applyAlignment="1">
      <alignment horizontal="left" wrapText="1"/>
    </xf>
    <xf numFmtId="0" fontId="14" fillId="0" borderId="24" xfId="0" applyFont="1" applyBorder="1"/>
    <xf numFmtId="0" fontId="14" fillId="0" borderId="0" xfId="0" applyFont="1" applyAlignment="1">
      <alignment horizontal="center" wrapText="1"/>
    </xf>
    <xf numFmtId="0" fontId="16" fillId="0" borderId="0" xfId="2" applyFont="1" applyAlignment="1">
      <alignment horizontal="center" wrapText="1"/>
    </xf>
    <xf numFmtId="0" fontId="15" fillId="0" borderId="0" xfId="2" applyFont="1" applyAlignment="1">
      <alignment horizontal="left" wrapText="1"/>
    </xf>
    <xf numFmtId="0" fontId="15" fillId="0" borderId="24" xfId="2" applyFont="1" applyBorder="1" applyAlignment="1">
      <alignment horizontal="left" wrapText="1"/>
    </xf>
    <xf numFmtId="0" fontId="14" fillId="0" borderId="24" xfId="2" applyBorder="1"/>
    <xf numFmtId="0" fontId="14" fillId="0" borderId="0" xfId="2" applyAlignment="1">
      <alignment horizontal="center" wrapText="1"/>
    </xf>
    <xf numFmtId="0" fontId="14" fillId="0" borderId="31" xfId="2" applyBorder="1"/>
    <xf numFmtId="0" fontId="14" fillId="19" borderId="36" xfId="2" applyFill="1" applyBorder="1" applyAlignment="1">
      <alignment horizontal="center" vertical="center"/>
    </xf>
    <xf numFmtId="0" fontId="14" fillId="19" borderId="37" xfId="2" applyFill="1" applyBorder="1" applyAlignment="1">
      <alignment horizontal="center" vertical="center"/>
    </xf>
    <xf numFmtId="0" fontId="14" fillId="19" borderId="38" xfId="2" applyFill="1" applyBorder="1" applyAlignment="1">
      <alignment horizontal="center" vertical="center"/>
    </xf>
    <xf numFmtId="0" fontId="14" fillId="0" borderId="33" xfId="2" applyBorder="1" applyAlignment="1">
      <alignment horizontal="center" vertical="center"/>
    </xf>
    <xf numFmtId="0" fontId="14" fillId="0" borderId="34" xfId="2" applyBorder="1" applyAlignment="1">
      <alignment horizontal="center" vertical="center"/>
    </xf>
    <xf numFmtId="0" fontId="14" fillId="0" borderId="31" xfId="2" applyBorder="1" applyAlignment="1">
      <alignment horizontal="center" vertical="center"/>
    </xf>
    <xf numFmtId="0" fontId="14" fillId="19" borderId="31" xfId="2" applyFill="1" applyBorder="1" applyAlignment="1">
      <alignment horizontal="center" vertical="center"/>
    </xf>
    <xf numFmtId="0" fontId="14" fillId="0" borderId="0" xfId="2" applyAlignment="1">
      <alignment horizontal="center" vertical="center"/>
    </xf>
    <xf numFmtId="0" fontId="0" fillId="0" borderId="40" xfId="0" applyBorder="1" applyAlignment="1">
      <alignment horizontal="center"/>
    </xf>
    <xf numFmtId="0" fontId="0" fillId="0" borderId="39"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0" xfId="0"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0" borderId="32" xfId="0" applyBorder="1" applyAlignment="1">
      <alignment horizontal="center"/>
    </xf>
    <xf numFmtId="0" fontId="0" fillId="0" borderId="45" xfId="0" applyBorder="1" applyAlignment="1">
      <alignment horizontal="center"/>
    </xf>
    <xf numFmtId="0" fontId="1" fillId="0" borderId="37" xfId="0" applyFont="1" applyBorder="1" applyAlignment="1">
      <alignment horizontal="center" vertical="center"/>
    </xf>
  </cellXfs>
  <cellStyles count="3">
    <cellStyle name="Normal" xfId="0" builtinId="0"/>
    <cellStyle name="Normal 2" xfId="2" xr:uid="{452CD932-38E5-461D-B812-BEF8B2CF9B8C}"/>
    <cellStyle name="Percent" xfId="1" builtinId="5"/>
  </cellStyles>
  <dxfs count="14">
    <dxf>
      <font>
        <color theme="4"/>
      </font>
    </dxf>
    <dxf>
      <font>
        <color theme="5"/>
      </font>
    </dxf>
    <dxf>
      <font>
        <color theme="6"/>
      </font>
    </dxf>
    <dxf>
      <font>
        <color theme="9"/>
      </font>
    </dxf>
    <dxf>
      <font>
        <color theme="7"/>
      </font>
    </dxf>
    <dxf>
      <font>
        <color theme="4"/>
      </font>
    </dxf>
    <dxf>
      <font>
        <color theme="5"/>
      </font>
    </dxf>
    <dxf>
      <font>
        <color theme="6"/>
      </font>
    </dxf>
    <dxf>
      <font>
        <color theme="9"/>
      </font>
    </dxf>
    <dxf>
      <font>
        <color theme="7"/>
      </font>
    </dxf>
    <dxf>
      <font>
        <color theme="5"/>
      </font>
    </dxf>
    <dxf>
      <font>
        <color theme="7"/>
      </font>
    </dxf>
    <dxf>
      <font>
        <b val="0"/>
        <i val="0"/>
        <color theme="5"/>
      </font>
    </dxf>
    <dxf>
      <font>
        <color theme="7"/>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Input Darah (Donor), Permintaan, Pemenuhan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'Output &amp; Realisasi 2023'!$F$44</c:f>
              <c:strCache>
                <c:ptCount val="1"/>
                <c:pt idx="0">
                  <c:v>Permintaan</c:v>
                </c:pt>
              </c:strCache>
            </c:strRef>
          </c:tx>
          <c:spPr>
            <a:solidFill>
              <a:schemeClr val="accent2"/>
            </a:solidFill>
            <a:ln>
              <a:noFill/>
            </a:ln>
            <a:effectLst/>
          </c:spPr>
          <c:invertIfNegative val="0"/>
          <c:cat>
            <c:strRef>
              <c:f>'Output &amp; Realisasi 2023'!$D$45:$D$56</c:f>
              <c:strCache>
                <c:ptCount val="12"/>
                <c:pt idx="0">
                  <c:v>Januari</c:v>
                </c:pt>
                <c:pt idx="1">
                  <c:v>Febuari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'Output &amp; Realisasi 2023'!$F$45:$F$56</c:f>
              <c:numCache>
                <c:formatCode>General</c:formatCode>
                <c:ptCount val="12"/>
                <c:pt idx="0">
                  <c:v>1221</c:v>
                </c:pt>
                <c:pt idx="1">
                  <c:v>969</c:v>
                </c:pt>
                <c:pt idx="2">
                  <c:v>1020</c:v>
                </c:pt>
                <c:pt idx="3">
                  <c:v>1011</c:v>
                </c:pt>
                <c:pt idx="4">
                  <c:v>1175</c:v>
                </c:pt>
                <c:pt idx="5">
                  <c:v>1013</c:v>
                </c:pt>
                <c:pt idx="6">
                  <c:v>907</c:v>
                </c:pt>
                <c:pt idx="7">
                  <c:v>901</c:v>
                </c:pt>
                <c:pt idx="8">
                  <c:v>951</c:v>
                </c:pt>
                <c:pt idx="9">
                  <c:v>1047</c:v>
                </c:pt>
                <c:pt idx="10">
                  <c:v>1087</c:v>
                </c:pt>
                <c:pt idx="11">
                  <c:v>1149</c:v>
                </c:pt>
              </c:numCache>
            </c:numRef>
          </c:val>
          <c:extLst>
            <c:ext xmlns:c16="http://schemas.microsoft.com/office/drawing/2014/chart" uri="{C3380CC4-5D6E-409C-BE32-E72D297353CC}">
              <c16:uniqueId val="{00000001-0588-488D-BB34-04087AC9B9E9}"/>
            </c:ext>
          </c:extLst>
        </c:ser>
        <c:ser>
          <c:idx val="2"/>
          <c:order val="2"/>
          <c:tx>
            <c:strRef>
              <c:f>'Output &amp; Realisasi 2023'!$G$44</c:f>
              <c:strCache>
                <c:ptCount val="1"/>
                <c:pt idx="0">
                  <c:v>Pemenuhan</c:v>
                </c:pt>
              </c:strCache>
            </c:strRef>
          </c:tx>
          <c:spPr>
            <a:solidFill>
              <a:schemeClr val="accent3"/>
            </a:solidFill>
            <a:ln>
              <a:noFill/>
            </a:ln>
            <a:effectLst/>
          </c:spPr>
          <c:invertIfNegative val="0"/>
          <c:cat>
            <c:strRef>
              <c:f>'Output &amp; Realisasi 2023'!$D$45:$D$56</c:f>
              <c:strCache>
                <c:ptCount val="12"/>
                <c:pt idx="0">
                  <c:v>Januari</c:v>
                </c:pt>
                <c:pt idx="1">
                  <c:v>Febuari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'Output &amp; Realisasi 2023'!$G$45:$G$56</c:f>
              <c:numCache>
                <c:formatCode>General</c:formatCode>
                <c:ptCount val="12"/>
                <c:pt idx="0">
                  <c:v>1221</c:v>
                </c:pt>
                <c:pt idx="1">
                  <c:v>969</c:v>
                </c:pt>
                <c:pt idx="2">
                  <c:v>1020</c:v>
                </c:pt>
                <c:pt idx="3">
                  <c:v>1011</c:v>
                </c:pt>
                <c:pt idx="4">
                  <c:v>1175</c:v>
                </c:pt>
                <c:pt idx="5">
                  <c:v>1013</c:v>
                </c:pt>
                <c:pt idx="6">
                  <c:v>907</c:v>
                </c:pt>
                <c:pt idx="7">
                  <c:v>901</c:v>
                </c:pt>
                <c:pt idx="8">
                  <c:v>951</c:v>
                </c:pt>
                <c:pt idx="9">
                  <c:v>1047</c:v>
                </c:pt>
                <c:pt idx="10">
                  <c:v>1087</c:v>
                </c:pt>
                <c:pt idx="11">
                  <c:v>1149</c:v>
                </c:pt>
              </c:numCache>
            </c:numRef>
          </c:val>
          <c:extLst>
            <c:ext xmlns:c16="http://schemas.microsoft.com/office/drawing/2014/chart" uri="{C3380CC4-5D6E-409C-BE32-E72D297353CC}">
              <c16:uniqueId val="{00000002-0588-488D-BB34-04087AC9B9E9}"/>
            </c:ext>
          </c:extLst>
        </c:ser>
        <c:dLbls>
          <c:showLegendKey val="0"/>
          <c:showVal val="0"/>
          <c:showCatName val="0"/>
          <c:showSerName val="0"/>
          <c:showPercent val="0"/>
          <c:showBubbleSize val="0"/>
        </c:dLbls>
        <c:gapWidth val="219"/>
        <c:axId val="96919087"/>
        <c:axId val="96944047"/>
      </c:barChart>
      <c:lineChart>
        <c:grouping val="standard"/>
        <c:varyColors val="0"/>
        <c:ser>
          <c:idx val="0"/>
          <c:order val="0"/>
          <c:tx>
            <c:strRef>
              <c:f>'Output &amp; Realisasi 2023'!$E$44</c:f>
              <c:strCache>
                <c:ptCount val="1"/>
                <c:pt idx="0">
                  <c:v>Input Darah (Donor)</c:v>
                </c:pt>
              </c:strCache>
            </c:strRef>
          </c:tx>
          <c:spPr>
            <a:ln w="28575" cap="rnd">
              <a:solidFill>
                <a:schemeClr val="accent1"/>
              </a:solidFill>
              <a:round/>
            </a:ln>
            <a:effectLst/>
          </c:spPr>
          <c:marker>
            <c:symbol val="none"/>
          </c:marker>
          <c:cat>
            <c:strRef>
              <c:f>'Output &amp; Realisasi 2023'!$D$45:$D$56</c:f>
              <c:strCache>
                <c:ptCount val="12"/>
                <c:pt idx="0">
                  <c:v>Januari</c:v>
                </c:pt>
                <c:pt idx="1">
                  <c:v>Febuari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'Output &amp; Realisasi 2023'!$E$45:$E$56</c:f>
              <c:numCache>
                <c:formatCode>General</c:formatCode>
                <c:ptCount val="12"/>
                <c:pt idx="0">
                  <c:v>2409</c:v>
                </c:pt>
                <c:pt idx="1">
                  <c:v>2244</c:v>
                </c:pt>
                <c:pt idx="2">
                  <c:v>3033</c:v>
                </c:pt>
                <c:pt idx="3">
                  <c:v>1664</c:v>
                </c:pt>
                <c:pt idx="4">
                  <c:v>2958</c:v>
                </c:pt>
                <c:pt idx="5">
                  <c:v>2653</c:v>
                </c:pt>
                <c:pt idx="6">
                  <c:v>2173</c:v>
                </c:pt>
                <c:pt idx="7">
                  <c:v>3106</c:v>
                </c:pt>
                <c:pt idx="8">
                  <c:v>3216</c:v>
                </c:pt>
                <c:pt idx="9">
                  <c:v>2500</c:v>
                </c:pt>
                <c:pt idx="10">
                  <c:v>2773</c:v>
                </c:pt>
                <c:pt idx="11">
                  <c:v>2607</c:v>
                </c:pt>
              </c:numCache>
            </c:numRef>
          </c:val>
          <c:smooth val="0"/>
          <c:extLst>
            <c:ext xmlns:c16="http://schemas.microsoft.com/office/drawing/2014/chart" uri="{C3380CC4-5D6E-409C-BE32-E72D297353CC}">
              <c16:uniqueId val="{00000000-0588-488D-BB34-04087AC9B9E9}"/>
            </c:ext>
          </c:extLst>
        </c:ser>
        <c:dLbls>
          <c:showLegendKey val="0"/>
          <c:showVal val="0"/>
          <c:showCatName val="0"/>
          <c:showSerName val="0"/>
          <c:showPercent val="0"/>
          <c:showBubbleSize val="0"/>
        </c:dLbls>
        <c:marker val="1"/>
        <c:smooth val="0"/>
        <c:axId val="96919087"/>
        <c:axId val="96944047"/>
      </c:lineChart>
      <c:catAx>
        <c:axId val="9691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Waktu</a:t>
                </a:r>
                <a:r>
                  <a:rPr lang="en-ID" baseline="0"/>
                  <a:t> (Bulan)</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4047"/>
        <c:crosses val="autoZero"/>
        <c:auto val="1"/>
        <c:lblAlgn val="ctr"/>
        <c:lblOffset val="100"/>
        <c:noMultiLvlLbl val="0"/>
      </c:catAx>
      <c:valAx>
        <c:axId val="9694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darah (Kantong)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'Jumlah Darah di INA (Website)'!$C$5</c:f>
              <c:strCache>
                <c:ptCount val="1"/>
                <c:pt idx="0">
                  <c:v>Jumlah Darah</c:v>
                </c:pt>
              </c:strCache>
            </c:strRef>
          </c:tx>
          <c:spPr>
            <a:solidFill>
              <a:schemeClr val="accent2"/>
            </a:solidFill>
            <a:ln>
              <a:noFill/>
            </a:ln>
            <a:effectLst/>
            <a:sp3d/>
          </c:spPr>
          <c:invertIfNegative val="0"/>
          <c:dLbls>
            <c:dLbl>
              <c:idx val="0"/>
              <c:layout>
                <c:manualLayout>
                  <c:x val="2.7777777777777776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C2-49C2-9EC3-70443928C687}"/>
                </c:ext>
              </c:extLst>
            </c:dLbl>
            <c:dLbl>
              <c:idx val="1"/>
              <c:layout>
                <c:manualLayout>
                  <c:x val="2.7777777777777728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C2-49C2-9EC3-70443928C687}"/>
                </c:ext>
              </c:extLst>
            </c:dLbl>
            <c:dLbl>
              <c:idx val="2"/>
              <c:layout>
                <c:manualLayout>
                  <c:x val="2.7777777777777776E-2"/>
                  <c:y val="-2.7777777777777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C2-49C2-9EC3-70443928C687}"/>
                </c:ext>
              </c:extLst>
            </c:dLbl>
            <c:dLbl>
              <c:idx val="3"/>
              <c:layout>
                <c:manualLayout>
                  <c:x val="2.7777777777777676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C2-49C2-9EC3-70443928C687}"/>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'Jumlah Darah di INA (Website)'!$B$6:$B$9</c:f>
              <c:strCache>
                <c:ptCount val="4"/>
                <c:pt idx="0">
                  <c:v>A+</c:v>
                </c:pt>
                <c:pt idx="1">
                  <c:v>B+</c:v>
                </c:pt>
                <c:pt idx="2">
                  <c:v>O+</c:v>
                </c:pt>
                <c:pt idx="3">
                  <c:v>AB+</c:v>
                </c:pt>
              </c:strCache>
            </c:strRef>
          </c:cat>
          <c:val>
            <c:numRef>
              <c:f>'Jumlah Darah di INA (Website)'!$C$6:$C$9</c:f>
              <c:numCache>
                <c:formatCode>#,##0</c:formatCode>
                <c:ptCount val="4"/>
                <c:pt idx="0">
                  <c:v>14238</c:v>
                </c:pt>
                <c:pt idx="1">
                  <c:v>23742</c:v>
                </c:pt>
                <c:pt idx="2">
                  <c:v>29825</c:v>
                </c:pt>
                <c:pt idx="3">
                  <c:v>9633</c:v>
                </c:pt>
              </c:numCache>
            </c:numRef>
          </c:val>
          <c:extLst>
            <c:ext xmlns:c16="http://schemas.microsoft.com/office/drawing/2014/chart" uri="{C3380CC4-5D6E-409C-BE32-E72D297353CC}">
              <c16:uniqueId val="{00000000-ACC2-49C2-9EC3-70443928C687}"/>
            </c:ext>
          </c:extLst>
        </c:ser>
        <c:dLbls>
          <c:showLegendKey val="0"/>
          <c:showVal val="1"/>
          <c:showCatName val="0"/>
          <c:showSerName val="0"/>
          <c:showPercent val="0"/>
          <c:showBubbleSize val="0"/>
        </c:dLbls>
        <c:gapWidth val="150"/>
        <c:shape val="box"/>
        <c:axId val="1142356335"/>
        <c:axId val="1142352495"/>
        <c:axId val="0"/>
      </c:bar3DChart>
      <c:catAx>
        <c:axId val="114235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r>
                  <a:rPr lang="en-ID"/>
                  <a:t>Jenis Darah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crossAx val="1142352495"/>
        <c:crosses val="autoZero"/>
        <c:auto val="1"/>
        <c:lblAlgn val="ctr"/>
        <c:lblOffset val="100"/>
        <c:noMultiLvlLbl val="0"/>
      </c:catAx>
      <c:valAx>
        <c:axId val="114235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r>
                  <a:rPr lang="en-ID"/>
                  <a:t>Jumlah Darah (Kantong)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Tahoma" panose="020B0604030504040204" pitchFamily="34" charset="0"/>
                <a:cs typeface="Times New Roman" panose="02020603050405020304" pitchFamily="18" charset="0"/>
              </a:defRPr>
            </a:pPr>
            <a:endParaRPr lang="en-US"/>
          </a:p>
        </c:txPr>
        <c:crossAx val="114235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ea typeface="Tahoma" panose="020B0604030504040204"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Jenis Data Bencana Alam (BPBD) Kabupaten Malang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'BPBD Kab Malang'!$D$75</c:f>
              <c:strCache>
                <c:ptCount val="1"/>
                <c:pt idx="0">
                  <c:v>2019</c:v>
                </c:pt>
              </c:strCache>
            </c:strRef>
          </c:tx>
          <c:spPr>
            <a:solidFill>
              <a:schemeClr val="accent1"/>
            </a:solidFill>
            <a:ln>
              <a:noFill/>
            </a:ln>
            <a:effectLst/>
            <a:sp3d/>
          </c:spPr>
          <c:invertIfNegative val="0"/>
          <c:cat>
            <c:strRef>
              <c:f>'BPBD Kab Malang'!$C$76:$C$84</c:f>
              <c:strCache>
                <c:ptCount val="9"/>
                <c:pt idx="0">
                  <c:v>Angin Kencang</c:v>
                </c:pt>
                <c:pt idx="1">
                  <c:v>Banjir</c:v>
                </c:pt>
                <c:pt idx="2">
                  <c:v>Erupsi Gunung Api</c:v>
                </c:pt>
                <c:pt idx="3">
                  <c:v>Gempa Bumi</c:v>
                </c:pt>
                <c:pt idx="4">
                  <c:v>Kebakaran</c:v>
                </c:pt>
                <c:pt idx="5">
                  <c:v>Kekeringan</c:v>
                </c:pt>
                <c:pt idx="6">
                  <c:v>Pohon Tumbang</c:v>
                </c:pt>
                <c:pt idx="7">
                  <c:v>Tanah Longsor</c:v>
                </c:pt>
                <c:pt idx="8">
                  <c:v>Tsunami</c:v>
                </c:pt>
              </c:strCache>
            </c:strRef>
          </c:cat>
          <c:val>
            <c:numRef>
              <c:f>'BPBD Kab Malang'!$D$76:$D$84</c:f>
              <c:numCache>
                <c:formatCode>General</c:formatCode>
                <c:ptCount val="9"/>
                <c:pt idx="0">
                  <c:v>36</c:v>
                </c:pt>
                <c:pt idx="1">
                  <c:v>2</c:v>
                </c:pt>
                <c:pt idx="3">
                  <c:v>2</c:v>
                </c:pt>
                <c:pt idx="5">
                  <c:v>23</c:v>
                </c:pt>
                <c:pt idx="6">
                  <c:v>2</c:v>
                </c:pt>
                <c:pt idx="7">
                  <c:v>22</c:v>
                </c:pt>
              </c:numCache>
            </c:numRef>
          </c:val>
          <c:extLst>
            <c:ext xmlns:c16="http://schemas.microsoft.com/office/drawing/2014/chart" uri="{C3380CC4-5D6E-409C-BE32-E72D297353CC}">
              <c16:uniqueId val="{0000000A-4354-43F5-8B90-AF210A6B6673}"/>
            </c:ext>
          </c:extLst>
        </c:ser>
        <c:ser>
          <c:idx val="1"/>
          <c:order val="1"/>
          <c:tx>
            <c:strRef>
              <c:f>'BPBD Kab Malang'!$E$75</c:f>
              <c:strCache>
                <c:ptCount val="1"/>
                <c:pt idx="0">
                  <c:v>2020</c:v>
                </c:pt>
              </c:strCache>
            </c:strRef>
          </c:tx>
          <c:spPr>
            <a:solidFill>
              <a:schemeClr val="accent2"/>
            </a:solidFill>
            <a:ln>
              <a:noFill/>
            </a:ln>
            <a:effectLst/>
            <a:sp3d/>
          </c:spPr>
          <c:invertIfNegative val="0"/>
          <c:val>
            <c:numRef>
              <c:f>'BPBD Kab Malang'!$E$76:$E$84</c:f>
              <c:numCache>
                <c:formatCode>General</c:formatCode>
                <c:ptCount val="9"/>
                <c:pt idx="0">
                  <c:v>44</c:v>
                </c:pt>
                <c:pt idx="1">
                  <c:v>15</c:v>
                </c:pt>
                <c:pt idx="3">
                  <c:v>19</c:v>
                </c:pt>
                <c:pt idx="6">
                  <c:v>15</c:v>
                </c:pt>
                <c:pt idx="7">
                  <c:v>61</c:v>
                </c:pt>
              </c:numCache>
            </c:numRef>
          </c:val>
          <c:extLst>
            <c:ext xmlns:c16="http://schemas.microsoft.com/office/drawing/2014/chart" uri="{C3380CC4-5D6E-409C-BE32-E72D297353CC}">
              <c16:uniqueId val="{0000000B-4354-43F5-8B90-AF210A6B6673}"/>
            </c:ext>
          </c:extLst>
        </c:ser>
        <c:ser>
          <c:idx val="2"/>
          <c:order val="2"/>
          <c:tx>
            <c:strRef>
              <c:f>'BPBD Kab Malang'!$F$75</c:f>
              <c:strCache>
                <c:ptCount val="1"/>
                <c:pt idx="0">
                  <c:v>2021</c:v>
                </c:pt>
              </c:strCache>
            </c:strRef>
          </c:tx>
          <c:spPr>
            <a:solidFill>
              <a:schemeClr val="accent3"/>
            </a:solidFill>
            <a:ln>
              <a:noFill/>
            </a:ln>
            <a:effectLst/>
            <a:sp3d/>
          </c:spPr>
          <c:invertIfNegative val="0"/>
          <c:val>
            <c:numRef>
              <c:f>'BPBD Kab Malang'!$F$76:$F$84</c:f>
              <c:numCache>
                <c:formatCode>General</c:formatCode>
                <c:ptCount val="9"/>
                <c:pt idx="0">
                  <c:v>61</c:v>
                </c:pt>
                <c:pt idx="1">
                  <c:v>21</c:v>
                </c:pt>
                <c:pt idx="3">
                  <c:v>33</c:v>
                </c:pt>
                <c:pt idx="6">
                  <c:v>14</c:v>
                </c:pt>
                <c:pt idx="7">
                  <c:v>118</c:v>
                </c:pt>
              </c:numCache>
            </c:numRef>
          </c:val>
          <c:extLst>
            <c:ext xmlns:c16="http://schemas.microsoft.com/office/drawing/2014/chart" uri="{C3380CC4-5D6E-409C-BE32-E72D297353CC}">
              <c16:uniqueId val="{0000000C-4354-43F5-8B90-AF210A6B6673}"/>
            </c:ext>
          </c:extLst>
        </c:ser>
        <c:ser>
          <c:idx val="3"/>
          <c:order val="3"/>
          <c:tx>
            <c:strRef>
              <c:f>'BPBD Kab Malang'!$G$75</c:f>
              <c:strCache>
                <c:ptCount val="1"/>
                <c:pt idx="0">
                  <c:v>2022</c:v>
                </c:pt>
              </c:strCache>
            </c:strRef>
          </c:tx>
          <c:spPr>
            <a:solidFill>
              <a:schemeClr val="accent4"/>
            </a:solidFill>
            <a:ln>
              <a:noFill/>
            </a:ln>
            <a:effectLst/>
            <a:sp3d/>
          </c:spPr>
          <c:invertIfNegative val="0"/>
          <c:val>
            <c:numRef>
              <c:f>'BPBD Kab Malang'!$G$76:$G$84</c:f>
              <c:numCache>
                <c:formatCode>General</c:formatCode>
                <c:ptCount val="9"/>
                <c:pt idx="0">
                  <c:v>56</c:v>
                </c:pt>
                <c:pt idx="1">
                  <c:v>32</c:v>
                </c:pt>
                <c:pt idx="3">
                  <c:v>62</c:v>
                </c:pt>
                <c:pt idx="6">
                  <c:v>18</c:v>
                </c:pt>
                <c:pt idx="7">
                  <c:v>134</c:v>
                </c:pt>
              </c:numCache>
            </c:numRef>
          </c:val>
          <c:extLst>
            <c:ext xmlns:c16="http://schemas.microsoft.com/office/drawing/2014/chart" uri="{C3380CC4-5D6E-409C-BE32-E72D297353CC}">
              <c16:uniqueId val="{0000000D-4354-43F5-8B90-AF210A6B6673}"/>
            </c:ext>
          </c:extLst>
        </c:ser>
        <c:dLbls>
          <c:showLegendKey val="0"/>
          <c:showVal val="0"/>
          <c:showCatName val="0"/>
          <c:showSerName val="0"/>
          <c:showPercent val="0"/>
          <c:showBubbleSize val="0"/>
        </c:dLbls>
        <c:gapWidth val="150"/>
        <c:shape val="box"/>
        <c:axId val="259460943"/>
        <c:axId val="259462863"/>
        <c:axId val="0"/>
      </c:bar3DChart>
      <c:catAx>
        <c:axId val="25946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Jenis Bencana Alam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9462863"/>
        <c:crosses val="autoZero"/>
        <c:auto val="1"/>
        <c:lblAlgn val="ctr"/>
        <c:lblOffset val="100"/>
        <c:noMultiLvlLbl val="0"/>
      </c:catAx>
      <c:valAx>
        <c:axId val="25946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Jumlah Bencana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946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Jumlah Bencana Alam Kota Malang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'Bencana Alam Kota Malang'!$A$4</c:f>
              <c:strCache>
                <c:ptCount val="1"/>
                <c:pt idx="0">
                  <c:v>Kedungkandang</c:v>
                </c:pt>
              </c:strCache>
            </c:strRef>
          </c:tx>
          <c:spPr>
            <a:solidFill>
              <a:schemeClr val="accent1"/>
            </a:solidFill>
            <a:ln>
              <a:noFill/>
            </a:ln>
            <a:effectLst/>
            <a:sp3d/>
          </c:spPr>
          <c:invertIfNegative val="0"/>
          <c:cat>
            <c:multiLvlStrRef>
              <c:f>'Bencana Alam Kota Malang'!$B$2:$I$3</c:f>
              <c:multiLvlStrCache>
                <c:ptCount val="8"/>
                <c:lvl>
                  <c:pt idx="0">
                    <c:v>2022</c:v>
                  </c:pt>
                  <c:pt idx="1">
                    <c:v>2023</c:v>
                  </c:pt>
                  <c:pt idx="2">
                    <c:v>2022</c:v>
                  </c:pt>
                  <c:pt idx="3">
                    <c:v>2023</c:v>
                  </c:pt>
                  <c:pt idx="4">
                    <c:v>2022</c:v>
                  </c:pt>
                  <c:pt idx="5">
                    <c:v>2023</c:v>
                  </c:pt>
                  <c:pt idx="6">
                    <c:v>2022</c:v>
                  </c:pt>
                  <c:pt idx="7">
                    <c:v>2023</c:v>
                  </c:pt>
                </c:lvl>
                <c:lvl>
                  <c:pt idx="0">
                    <c:v>Tanah Longsor</c:v>
                  </c:pt>
                  <c:pt idx="2">
                    <c:v>Cuaca Ekstrim</c:v>
                  </c:pt>
                  <c:pt idx="4">
                    <c:v>Banjir</c:v>
                  </c:pt>
                  <c:pt idx="6">
                    <c:v>Gempa Bumi</c:v>
                  </c:pt>
                </c:lvl>
              </c:multiLvlStrCache>
            </c:multiLvlStrRef>
          </c:cat>
          <c:val>
            <c:numRef>
              <c:f>'Bencana Alam Kota Malang'!$B$4:$I$4</c:f>
              <c:numCache>
                <c:formatCode>General</c:formatCode>
                <c:ptCount val="8"/>
                <c:pt idx="0">
                  <c:v>11</c:v>
                </c:pt>
                <c:pt idx="1">
                  <c:v>8</c:v>
                </c:pt>
                <c:pt idx="2">
                  <c:v>11</c:v>
                </c:pt>
                <c:pt idx="3">
                  <c:v>19</c:v>
                </c:pt>
                <c:pt idx="4">
                  <c:v>14</c:v>
                </c:pt>
                <c:pt idx="5">
                  <c:v>35</c:v>
                </c:pt>
                <c:pt idx="6">
                  <c:v>1</c:v>
                </c:pt>
                <c:pt idx="7">
                  <c:v>6</c:v>
                </c:pt>
              </c:numCache>
            </c:numRef>
          </c:val>
          <c:extLst>
            <c:ext xmlns:c16="http://schemas.microsoft.com/office/drawing/2014/chart" uri="{C3380CC4-5D6E-409C-BE32-E72D297353CC}">
              <c16:uniqueId val="{00000000-B1C9-40A8-81A8-48EC26178CE2}"/>
            </c:ext>
          </c:extLst>
        </c:ser>
        <c:ser>
          <c:idx val="1"/>
          <c:order val="1"/>
          <c:tx>
            <c:strRef>
              <c:f>'Bencana Alam Kota Malang'!$A$5</c:f>
              <c:strCache>
                <c:ptCount val="1"/>
                <c:pt idx="0">
                  <c:v>Sukun</c:v>
                </c:pt>
              </c:strCache>
            </c:strRef>
          </c:tx>
          <c:spPr>
            <a:solidFill>
              <a:schemeClr val="accent2"/>
            </a:solidFill>
            <a:ln>
              <a:noFill/>
            </a:ln>
            <a:effectLst/>
            <a:sp3d/>
          </c:spPr>
          <c:invertIfNegative val="0"/>
          <c:cat>
            <c:multiLvlStrRef>
              <c:f>'Bencana Alam Kota Malang'!$B$2:$I$3</c:f>
              <c:multiLvlStrCache>
                <c:ptCount val="8"/>
                <c:lvl>
                  <c:pt idx="0">
                    <c:v>2022</c:v>
                  </c:pt>
                  <c:pt idx="1">
                    <c:v>2023</c:v>
                  </c:pt>
                  <c:pt idx="2">
                    <c:v>2022</c:v>
                  </c:pt>
                  <c:pt idx="3">
                    <c:v>2023</c:v>
                  </c:pt>
                  <c:pt idx="4">
                    <c:v>2022</c:v>
                  </c:pt>
                  <c:pt idx="5">
                    <c:v>2023</c:v>
                  </c:pt>
                  <c:pt idx="6">
                    <c:v>2022</c:v>
                  </c:pt>
                  <c:pt idx="7">
                    <c:v>2023</c:v>
                  </c:pt>
                </c:lvl>
                <c:lvl>
                  <c:pt idx="0">
                    <c:v>Tanah Longsor</c:v>
                  </c:pt>
                  <c:pt idx="2">
                    <c:v>Cuaca Ekstrim</c:v>
                  </c:pt>
                  <c:pt idx="4">
                    <c:v>Banjir</c:v>
                  </c:pt>
                  <c:pt idx="6">
                    <c:v>Gempa Bumi</c:v>
                  </c:pt>
                </c:lvl>
              </c:multiLvlStrCache>
            </c:multiLvlStrRef>
          </c:cat>
          <c:val>
            <c:numRef>
              <c:f>'Bencana Alam Kota Malang'!$B$5:$I$5</c:f>
              <c:numCache>
                <c:formatCode>General</c:formatCode>
                <c:ptCount val="8"/>
                <c:pt idx="0">
                  <c:v>31</c:v>
                </c:pt>
                <c:pt idx="1">
                  <c:v>15</c:v>
                </c:pt>
                <c:pt idx="2">
                  <c:v>3</c:v>
                </c:pt>
                <c:pt idx="3">
                  <c:v>9</c:v>
                </c:pt>
                <c:pt idx="4">
                  <c:v>13</c:v>
                </c:pt>
                <c:pt idx="5">
                  <c:v>40</c:v>
                </c:pt>
                <c:pt idx="6">
                  <c:v>1</c:v>
                </c:pt>
                <c:pt idx="7">
                  <c:v>6</c:v>
                </c:pt>
              </c:numCache>
            </c:numRef>
          </c:val>
          <c:extLst>
            <c:ext xmlns:c16="http://schemas.microsoft.com/office/drawing/2014/chart" uri="{C3380CC4-5D6E-409C-BE32-E72D297353CC}">
              <c16:uniqueId val="{00000001-B1C9-40A8-81A8-48EC26178CE2}"/>
            </c:ext>
          </c:extLst>
        </c:ser>
        <c:ser>
          <c:idx val="2"/>
          <c:order val="2"/>
          <c:tx>
            <c:strRef>
              <c:f>'Bencana Alam Kota Malang'!$A$6</c:f>
              <c:strCache>
                <c:ptCount val="1"/>
                <c:pt idx="0">
                  <c:v>Klojen</c:v>
                </c:pt>
              </c:strCache>
            </c:strRef>
          </c:tx>
          <c:spPr>
            <a:solidFill>
              <a:schemeClr val="accent3"/>
            </a:solidFill>
            <a:ln>
              <a:noFill/>
            </a:ln>
            <a:effectLst/>
            <a:sp3d/>
          </c:spPr>
          <c:invertIfNegative val="0"/>
          <c:cat>
            <c:multiLvlStrRef>
              <c:f>'Bencana Alam Kota Malang'!$B$2:$I$3</c:f>
              <c:multiLvlStrCache>
                <c:ptCount val="8"/>
                <c:lvl>
                  <c:pt idx="0">
                    <c:v>2022</c:v>
                  </c:pt>
                  <c:pt idx="1">
                    <c:v>2023</c:v>
                  </c:pt>
                  <c:pt idx="2">
                    <c:v>2022</c:v>
                  </c:pt>
                  <c:pt idx="3">
                    <c:v>2023</c:v>
                  </c:pt>
                  <c:pt idx="4">
                    <c:v>2022</c:v>
                  </c:pt>
                  <c:pt idx="5">
                    <c:v>2023</c:v>
                  </c:pt>
                  <c:pt idx="6">
                    <c:v>2022</c:v>
                  </c:pt>
                  <c:pt idx="7">
                    <c:v>2023</c:v>
                  </c:pt>
                </c:lvl>
                <c:lvl>
                  <c:pt idx="0">
                    <c:v>Tanah Longsor</c:v>
                  </c:pt>
                  <c:pt idx="2">
                    <c:v>Cuaca Ekstrim</c:v>
                  </c:pt>
                  <c:pt idx="4">
                    <c:v>Banjir</c:v>
                  </c:pt>
                  <c:pt idx="6">
                    <c:v>Gempa Bumi</c:v>
                  </c:pt>
                </c:lvl>
              </c:multiLvlStrCache>
            </c:multiLvlStrRef>
          </c:cat>
          <c:val>
            <c:numRef>
              <c:f>'Bencana Alam Kota Malang'!$B$6:$I$6</c:f>
              <c:numCache>
                <c:formatCode>General</c:formatCode>
                <c:ptCount val="8"/>
                <c:pt idx="0">
                  <c:v>11</c:v>
                </c:pt>
                <c:pt idx="1">
                  <c:v>15</c:v>
                </c:pt>
                <c:pt idx="2">
                  <c:v>15</c:v>
                </c:pt>
                <c:pt idx="3">
                  <c:v>21</c:v>
                </c:pt>
                <c:pt idx="4">
                  <c:v>15</c:v>
                </c:pt>
                <c:pt idx="5">
                  <c:v>66</c:v>
                </c:pt>
                <c:pt idx="6">
                  <c:v>1</c:v>
                </c:pt>
                <c:pt idx="7">
                  <c:v>6</c:v>
                </c:pt>
              </c:numCache>
            </c:numRef>
          </c:val>
          <c:extLst>
            <c:ext xmlns:c16="http://schemas.microsoft.com/office/drawing/2014/chart" uri="{C3380CC4-5D6E-409C-BE32-E72D297353CC}">
              <c16:uniqueId val="{00000002-B1C9-40A8-81A8-48EC26178CE2}"/>
            </c:ext>
          </c:extLst>
        </c:ser>
        <c:ser>
          <c:idx val="3"/>
          <c:order val="3"/>
          <c:tx>
            <c:strRef>
              <c:f>'Bencana Alam Kota Malang'!$A$7</c:f>
              <c:strCache>
                <c:ptCount val="1"/>
                <c:pt idx="0">
                  <c:v>Blimbing</c:v>
                </c:pt>
              </c:strCache>
            </c:strRef>
          </c:tx>
          <c:spPr>
            <a:solidFill>
              <a:schemeClr val="accent4"/>
            </a:solidFill>
            <a:ln>
              <a:noFill/>
            </a:ln>
            <a:effectLst/>
            <a:sp3d/>
          </c:spPr>
          <c:invertIfNegative val="0"/>
          <c:cat>
            <c:multiLvlStrRef>
              <c:f>'Bencana Alam Kota Malang'!$B$2:$I$3</c:f>
              <c:multiLvlStrCache>
                <c:ptCount val="8"/>
                <c:lvl>
                  <c:pt idx="0">
                    <c:v>2022</c:v>
                  </c:pt>
                  <c:pt idx="1">
                    <c:v>2023</c:v>
                  </c:pt>
                  <c:pt idx="2">
                    <c:v>2022</c:v>
                  </c:pt>
                  <c:pt idx="3">
                    <c:v>2023</c:v>
                  </c:pt>
                  <c:pt idx="4">
                    <c:v>2022</c:v>
                  </c:pt>
                  <c:pt idx="5">
                    <c:v>2023</c:v>
                  </c:pt>
                  <c:pt idx="6">
                    <c:v>2022</c:v>
                  </c:pt>
                  <c:pt idx="7">
                    <c:v>2023</c:v>
                  </c:pt>
                </c:lvl>
                <c:lvl>
                  <c:pt idx="0">
                    <c:v>Tanah Longsor</c:v>
                  </c:pt>
                  <c:pt idx="2">
                    <c:v>Cuaca Ekstrim</c:v>
                  </c:pt>
                  <c:pt idx="4">
                    <c:v>Banjir</c:v>
                  </c:pt>
                  <c:pt idx="6">
                    <c:v>Gempa Bumi</c:v>
                  </c:pt>
                </c:lvl>
              </c:multiLvlStrCache>
            </c:multiLvlStrRef>
          </c:cat>
          <c:val>
            <c:numRef>
              <c:f>'Bencana Alam Kota Malang'!$B$7:$I$7</c:f>
              <c:numCache>
                <c:formatCode>General</c:formatCode>
                <c:ptCount val="8"/>
                <c:pt idx="0">
                  <c:v>27</c:v>
                </c:pt>
                <c:pt idx="1">
                  <c:v>4</c:v>
                </c:pt>
                <c:pt idx="2">
                  <c:v>12</c:v>
                </c:pt>
                <c:pt idx="3">
                  <c:v>8</c:v>
                </c:pt>
                <c:pt idx="4">
                  <c:v>32</c:v>
                </c:pt>
                <c:pt idx="5">
                  <c:v>31</c:v>
                </c:pt>
                <c:pt idx="6">
                  <c:v>1</c:v>
                </c:pt>
                <c:pt idx="7">
                  <c:v>6</c:v>
                </c:pt>
              </c:numCache>
            </c:numRef>
          </c:val>
          <c:extLst>
            <c:ext xmlns:c16="http://schemas.microsoft.com/office/drawing/2014/chart" uri="{C3380CC4-5D6E-409C-BE32-E72D297353CC}">
              <c16:uniqueId val="{00000003-B1C9-40A8-81A8-48EC26178CE2}"/>
            </c:ext>
          </c:extLst>
        </c:ser>
        <c:ser>
          <c:idx val="4"/>
          <c:order val="4"/>
          <c:tx>
            <c:strRef>
              <c:f>'Bencana Alam Kota Malang'!$A$8</c:f>
              <c:strCache>
                <c:ptCount val="1"/>
                <c:pt idx="0">
                  <c:v>Lowokwaru</c:v>
                </c:pt>
              </c:strCache>
            </c:strRef>
          </c:tx>
          <c:spPr>
            <a:solidFill>
              <a:schemeClr val="accent5"/>
            </a:solidFill>
            <a:ln>
              <a:noFill/>
            </a:ln>
            <a:effectLst/>
            <a:sp3d/>
          </c:spPr>
          <c:invertIfNegative val="0"/>
          <c:cat>
            <c:multiLvlStrRef>
              <c:f>'Bencana Alam Kota Malang'!$B$2:$I$3</c:f>
              <c:multiLvlStrCache>
                <c:ptCount val="8"/>
                <c:lvl>
                  <c:pt idx="0">
                    <c:v>2022</c:v>
                  </c:pt>
                  <c:pt idx="1">
                    <c:v>2023</c:v>
                  </c:pt>
                  <c:pt idx="2">
                    <c:v>2022</c:v>
                  </c:pt>
                  <c:pt idx="3">
                    <c:v>2023</c:v>
                  </c:pt>
                  <c:pt idx="4">
                    <c:v>2022</c:v>
                  </c:pt>
                  <c:pt idx="5">
                    <c:v>2023</c:v>
                  </c:pt>
                  <c:pt idx="6">
                    <c:v>2022</c:v>
                  </c:pt>
                  <c:pt idx="7">
                    <c:v>2023</c:v>
                  </c:pt>
                </c:lvl>
                <c:lvl>
                  <c:pt idx="0">
                    <c:v>Tanah Longsor</c:v>
                  </c:pt>
                  <c:pt idx="2">
                    <c:v>Cuaca Ekstrim</c:v>
                  </c:pt>
                  <c:pt idx="4">
                    <c:v>Banjir</c:v>
                  </c:pt>
                  <c:pt idx="6">
                    <c:v>Gempa Bumi</c:v>
                  </c:pt>
                </c:lvl>
              </c:multiLvlStrCache>
            </c:multiLvlStrRef>
          </c:cat>
          <c:val>
            <c:numRef>
              <c:f>'Bencana Alam Kota Malang'!$B$8:$I$8</c:f>
              <c:numCache>
                <c:formatCode>General</c:formatCode>
                <c:ptCount val="8"/>
                <c:pt idx="0">
                  <c:v>9</c:v>
                </c:pt>
                <c:pt idx="1">
                  <c:v>9</c:v>
                </c:pt>
                <c:pt idx="2">
                  <c:v>2</c:v>
                </c:pt>
                <c:pt idx="3">
                  <c:v>15</c:v>
                </c:pt>
                <c:pt idx="4">
                  <c:v>24</c:v>
                </c:pt>
                <c:pt idx="5">
                  <c:v>52</c:v>
                </c:pt>
                <c:pt idx="6">
                  <c:v>1</c:v>
                </c:pt>
                <c:pt idx="7">
                  <c:v>6</c:v>
                </c:pt>
              </c:numCache>
            </c:numRef>
          </c:val>
          <c:extLst>
            <c:ext xmlns:c16="http://schemas.microsoft.com/office/drawing/2014/chart" uri="{C3380CC4-5D6E-409C-BE32-E72D297353CC}">
              <c16:uniqueId val="{00000004-B1C9-40A8-81A8-48EC26178CE2}"/>
            </c:ext>
          </c:extLst>
        </c:ser>
        <c:dLbls>
          <c:showLegendKey val="0"/>
          <c:showVal val="0"/>
          <c:showCatName val="0"/>
          <c:showSerName val="0"/>
          <c:showPercent val="0"/>
          <c:showBubbleSize val="0"/>
        </c:dLbls>
        <c:gapWidth val="150"/>
        <c:shape val="box"/>
        <c:axId val="1375140511"/>
        <c:axId val="1375147711"/>
        <c:axId val="0"/>
      </c:bar3DChart>
      <c:catAx>
        <c:axId val="137514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Jenis Bencana Alam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5147711"/>
        <c:crosses val="autoZero"/>
        <c:auto val="1"/>
        <c:lblAlgn val="ctr"/>
        <c:lblOffset val="100"/>
        <c:noMultiLvlLbl val="0"/>
      </c:catAx>
      <c:valAx>
        <c:axId val="13751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Jumlah Bencana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514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Data Desa Mengalami Bencana Alam 2018-2020 Kab. Malang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'Bencana Alam Kab. Malang'!$C$3:$C$4</c:f>
              <c:strCache>
                <c:ptCount val="2"/>
                <c:pt idx="0">
                  <c:v>2018</c:v>
                </c:pt>
                <c:pt idx="1">
                  <c:v>Banjir</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Malang'!$C$5:$C$14</c:f>
              <c:numCache>
                <c:formatCode>General</c:formatCode>
                <c:ptCount val="10"/>
                <c:pt idx="0">
                  <c:v>2</c:v>
                </c:pt>
                <c:pt idx="1">
                  <c:v>2</c:v>
                </c:pt>
                <c:pt idx="2">
                  <c:v>1</c:v>
                </c:pt>
                <c:pt idx="3">
                  <c:v>1</c:v>
                </c:pt>
              </c:numCache>
            </c:numRef>
          </c:val>
          <c:extLst>
            <c:ext xmlns:c16="http://schemas.microsoft.com/office/drawing/2014/chart" uri="{C3380CC4-5D6E-409C-BE32-E72D297353CC}">
              <c16:uniqueId val="{00000000-97FD-4AD4-AB49-A7FBBC50E61E}"/>
            </c:ext>
          </c:extLst>
        </c:ser>
        <c:ser>
          <c:idx val="1"/>
          <c:order val="1"/>
          <c:tx>
            <c:strRef>
              <c:f>'Bencana Alam Kab. Malang'!$D$3:$D$4</c:f>
              <c:strCache>
                <c:ptCount val="2"/>
                <c:pt idx="0">
                  <c:v>2018</c:v>
                </c:pt>
                <c:pt idx="1">
                  <c:v>Gempa Bumi</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Malang'!$D$5:$D$14</c:f>
              <c:numCache>
                <c:formatCode>General</c:formatCode>
                <c:ptCount val="10"/>
                <c:pt idx="1">
                  <c:v>2</c:v>
                </c:pt>
                <c:pt idx="2">
                  <c:v>1</c:v>
                </c:pt>
                <c:pt idx="4">
                  <c:v>2</c:v>
                </c:pt>
                <c:pt idx="9">
                  <c:v>3</c:v>
                </c:pt>
              </c:numCache>
            </c:numRef>
          </c:val>
          <c:extLst>
            <c:ext xmlns:c16="http://schemas.microsoft.com/office/drawing/2014/chart" uri="{C3380CC4-5D6E-409C-BE32-E72D297353CC}">
              <c16:uniqueId val="{00000001-97FD-4AD4-AB49-A7FBBC50E61E}"/>
            </c:ext>
          </c:extLst>
        </c:ser>
        <c:ser>
          <c:idx val="2"/>
          <c:order val="2"/>
          <c:tx>
            <c:strRef>
              <c:f>'Bencana Alam Kab. Malang'!$E$3:$E$4</c:f>
              <c:strCache>
                <c:ptCount val="2"/>
                <c:pt idx="0">
                  <c:v>2018</c:v>
                </c:pt>
                <c:pt idx="1">
                  <c:v>Tanah Longsor</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Malang'!$E$5:$E$14</c:f>
              <c:numCache>
                <c:formatCode>General</c:formatCode>
                <c:ptCount val="10"/>
                <c:pt idx="0">
                  <c:v>4</c:v>
                </c:pt>
                <c:pt idx="1">
                  <c:v>5</c:v>
                </c:pt>
                <c:pt idx="2">
                  <c:v>6</c:v>
                </c:pt>
                <c:pt idx="3">
                  <c:v>5</c:v>
                </c:pt>
                <c:pt idx="4">
                  <c:v>1</c:v>
                </c:pt>
                <c:pt idx="6">
                  <c:v>7</c:v>
                </c:pt>
                <c:pt idx="7">
                  <c:v>1</c:v>
                </c:pt>
                <c:pt idx="8">
                  <c:v>3</c:v>
                </c:pt>
                <c:pt idx="9">
                  <c:v>1</c:v>
                </c:pt>
              </c:numCache>
            </c:numRef>
          </c:val>
          <c:extLst>
            <c:ext xmlns:c16="http://schemas.microsoft.com/office/drawing/2014/chart" uri="{C3380CC4-5D6E-409C-BE32-E72D297353CC}">
              <c16:uniqueId val="{00000002-97FD-4AD4-AB49-A7FBBC50E61E}"/>
            </c:ext>
          </c:extLst>
        </c:ser>
        <c:ser>
          <c:idx val="3"/>
          <c:order val="3"/>
          <c:tx>
            <c:strRef>
              <c:f>'Bencana Alam Kab. Malang'!$F$3:$F$4</c:f>
              <c:strCache>
                <c:ptCount val="2"/>
                <c:pt idx="0">
                  <c:v>2019</c:v>
                </c:pt>
                <c:pt idx="1">
                  <c:v>Banjir</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Malang'!$F$5:$F$14</c:f>
              <c:numCache>
                <c:formatCode>General</c:formatCode>
                <c:ptCount val="10"/>
                <c:pt idx="0">
                  <c:v>1</c:v>
                </c:pt>
                <c:pt idx="2">
                  <c:v>2</c:v>
                </c:pt>
                <c:pt idx="4">
                  <c:v>1</c:v>
                </c:pt>
              </c:numCache>
            </c:numRef>
          </c:val>
          <c:extLst>
            <c:ext xmlns:c16="http://schemas.microsoft.com/office/drawing/2014/chart" uri="{C3380CC4-5D6E-409C-BE32-E72D297353CC}">
              <c16:uniqueId val="{00000003-97FD-4AD4-AB49-A7FBBC50E61E}"/>
            </c:ext>
          </c:extLst>
        </c:ser>
        <c:ser>
          <c:idx val="4"/>
          <c:order val="4"/>
          <c:tx>
            <c:strRef>
              <c:f>'Bencana Alam Kab. Malang'!$G$3:$G$4</c:f>
              <c:strCache>
                <c:ptCount val="2"/>
                <c:pt idx="0">
                  <c:v>2019</c:v>
                </c:pt>
                <c:pt idx="1">
                  <c:v>Gempa Bumi</c:v>
                </c:pt>
              </c:strCache>
            </c:strRef>
          </c:tx>
          <c:spPr>
            <a:solidFill>
              <a:schemeClr val="accent5"/>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Malang'!$G$5:$G$14</c:f>
              <c:numCache>
                <c:formatCode>General</c:formatCode>
                <c:ptCount val="10"/>
                <c:pt idx="0">
                  <c:v>1</c:v>
                </c:pt>
                <c:pt idx="1">
                  <c:v>2</c:v>
                </c:pt>
                <c:pt idx="7">
                  <c:v>1</c:v>
                </c:pt>
                <c:pt idx="8">
                  <c:v>1</c:v>
                </c:pt>
              </c:numCache>
            </c:numRef>
          </c:val>
          <c:extLst>
            <c:ext xmlns:c16="http://schemas.microsoft.com/office/drawing/2014/chart" uri="{C3380CC4-5D6E-409C-BE32-E72D297353CC}">
              <c16:uniqueId val="{00000004-97FD-4AD4-AB49-A7FBBC50E61E}"/>
            </c:ext>
          </c:extLst>
        </c:ser>
        <c:ser>
          <c:idx val="5"/>
          <c:order val="5"/>
          <c:tx>
            <c:strRef>
              <c:f>'Bencana Alam Kab. Malang'!$H$3:$H$4</c:f>
              <c:strCache>
                <c:ptCount val="2"/>
                <c:pt idx="0">
                  <c:v>2019</c:v>
                </c:pt>
                <c:pt idx="1">
                  <c:v>Tanah Longsor</c:v>
                </c:pt>
              </c:strCache>
            </c:strRef>
          </c:tx>
          <c:spPr>
            <a:solidFill>
              <a:schemeClr val="accent6"/>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Malang'!$H$5:$H$14</c:f>
              <c:numCache>
                <c:formatCode>General</c:formatCode>
                <c:ptCount val="10"/>
                <c:pt idx="2">
                  <c:v>2</c:v>
                </c:pt>
                <c:pt idx="3">
                  <c:v>1</c:v>
                </c:pt>
                <c:pt idx="4">
                  <c:v>4</c:v>
                </c:pt>
                <c:pt idx="6">
                  <c:v>2</c:v>
                </c:pt>
                <c:pt idx="8">
                  <c:v>1</c:v>
                </c:pt>
                <c:pt idx="9">
                  <c:v>1</c:v>
                </c:pt>
              </c:numCache>
            </c:numRef>
          </c:val>
          <c:extLst>
            <c:ext xmlns:c16="http://schemas.microsoft.com/office/drawing/2014/chart" uri="{C3380CC4-5D6E-409C-BE32-E72D297353CC}">
              <c16:uniqueId val="{00000005-97FD-4AD4-AB49-A7FBBC50E61E}"/>
            </c:ext>
          </c:extLst>
        </c:ser>
        <c:ser>
          <c:idx val="6"/>
          <c:order val="6"/>
          <c:tx>
            <c:strRef>
              <c:f>'Bencana Alam Kab. Malang'!$I$3:$I$4</c:f>
              <c:strCache>
                <c:ptCount val="2"/>
                <c:pt idx="0">
                  <c:v>2020</c:v>
                </c:pt>
                <c:pt idx="1">
                  <c:v>Banjir</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Malang'!$I$5:$I$14</c:f>
              <c:numCache>
                <c:formatCode>General</c:formatCode>
                <c:ptCount val="10"/>
              </c:numCache>
            </c:numRef>
          </c:val>
          <c:extLst>
            <c:ext xmlns:c16="http://schemas.microsoft.com/office/drawing/2014/chart" uri="{C3380CC4-5D6E-409C-BE32-E72D297353CC}">
              <c16:uniqueId val="{00000006-97FD-4AD4-AB49-A7FBBC50E61E}"/>
            </c:ext>
          </c:extLst>
        </c:ser>
        <c:ser>
          <c:idx val="7"/>
          <c:order val="7"/>
          <c:tx>
            <c:strRef>
              <c:f>'Bencana Alam Kab. Malang'!$J$3:$J$4</c:f>
              <c:strCache>
                <c:ptCount val="2"/>
                <c:pt idx="0">
                  <c:v>2020</c:v>
                </c:pt>
                <c:pt idx="1">
                  <c:v>Gempa Bumi</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Malang'!$J$5:$J$14</c:f>
              <c:numCache>
                <c:formatCode>General</c:formatCode>
                <c:ptCount val="10"/>
                <c:pt idx="0">
                  <c:v>15</c:v>
                </c:pt>
                <c:pt idx="1">
                  <c:v>5</c:v>
                </c:pt>
                <c:pt idx="5">
                  <c:v>8</c:v>
                </c:pt>
                <c:pt idx="7">
                  <c:v>5</c:v>
                </c:pt>
              </c:numCache>
            </c:numRef>
          </c:val>
          <c:extLst>
            <c:ext xmlns:c16="http://schemas.microsoft.com/office/drawing/2014/chart" uri="{C3380CC4-5D6E-409C-BE32-E72D297353CC}">
              <c16:uniqueId val="{00000007-97FD-4AD4-AB49-A7FBBC50E61E}"/>
            </c:ext>
          </c:extLst>
        </c:ser>
        <c:ser>
          <c:idx val="8"/>
          <c:order val="8"/>
          <c:tx>
            <c:strRef>
              <c:f>'Bencana Alam Kab. Malang'!$K$3:$K$4</c:f>
              <c:strCache>
                <c:ptCount val="2"/>
                <c:pt idx="0">
                  <c:v>2020</c:v>
                </c:pt>
                <c:pt idx="1">
                  <c:v>Tanah Longsor</c:v>
                </c:pt>
              </c:strCache>
            </c:strRef>
          </c:tx>
          <c:spPr>
            <a:solidFill>
              <a:schemeClr val="accent3">
                <a:lumMod val="60000"/>
              </a:schemeClr>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'Bencana Alam Kab. Malang'!$B$5:$B$14</c:f>
              <c:strCache>
                <c:ptCount val="10"/>
                <c:pt idx="0">
                  <c:v>Sumbermanjing</c:v>
                </c:pt>
                <c:pt idx="1">
                  <c:v>Gedangan</c:v>
                </c:pt>
                <c:pt idx="2">
                  <c:v>Ngantang</c:v>
                </c:pt>
                <c:pt idx="3">
                  <c:v>Pujon</c:v>
                </c:pt>
                <c:pt idx="4">
                  <c:v>Tirtoyudo</c:v>
                </c:pt>
                <c:pt idx="5">
                  <c:v>Pagak</c:v>
                </c:pt>
                <c:pt idx="6">
                  <c:v>Ampelgading</c:v>
                </c:pt>
                <c:pt idx="7">
                  <c:v>Dampit</c:v>
                </c:pt>
                <c:pt idx="8">
                  <c:v>Poncokusumo</c:v>
                </c:pt>
                <c:pt idx="9">
                  <c:v>Kromengan</c:v>
                </c:pt>
              </c:strCache>
            </c:strRef>
          </c:cat>
          <c:val>
            <c:numRef>
              <c:f>'Bencana Alam Kab. Malang'!$K$5:$K$14</c:f>
              <c:numCache>
                <c:formatCode>General</c:formatCode>
                <c:ptCount val="10"/>
                <c:pt idx="2">
                  <c:v>2</c:v>
                </c:pt>
                <c:pt idx="3">
                  <c:v>4</c:v>
                </c:pt>
                <c:pt idx="4">
                  <c:v>2</c:v>
                </c:pt>
                <c:pt idx="5">
                  <c:v>1</c:v>
                </c:pt>
                <c:pt idx="8">
                  <c:v>1</c:v>
                </c:pt>
                <c:pt idx="9">
                  <c:v>1</c:v>
                </c:pt>
              </c:numCache>
            </c:numRef>
          </c:val>
          <c:extLst>
            <c:ext xmlns:c16="http://schemas.microsoft.com/office/drawing/2014/chart" uri="{C3380CC4-5D6E-409C-BE32-E72D297353CC}">
              <c16:uniqueId val="{00000008-97FD-4AD4-AB49-A7FBBC50E61E}"/>
            </c:ext>
          </c:extLst>
        </c:ser>
        <c:dLbls>
          <c:showLegendKey val="0"/>
          <c:showVal val="1"/>
          <c:showCatName val="0"/>
          <c:showSerName val="0"/>
          <c:showPercent val="0"/>
          <c:showBubbleSize val="0"/>
        </c:dLbls>
        <c:gapWidth val="150"/>
        <c:shape val="box"/>
        <c:axId val="259458543"/>
        <c:axId val="259461903"/>
        <c:axId val="0"/>
      </c:bar3DChart>
      <c:catAx>
        <c:axId val="25945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Nama Kecamatan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9461903"/>
        <c:crosses val="autoZero"/>
        <c:auto val="1"/>
        <c:lblAlgn val="ctr"/>
        <c:lblOffset val="100"/>
        <c:noMultiLvlLbl val="0"/>
      </c:catAx>
      <c:valAx>
        <c:axId val="25946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Jumlah Bencana Alam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5945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Akurasi Pengiriman PMI 2023 - Juni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6B5-45D1-A4CF-1720D5D556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6B5-45D1-A4CF-1720D5D5564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'Keterlambatan (tidak dipakai)'!$R$17:$R$18</c:f>
              <c:strCache>
                <c:ptCount val="2"/>
                <c:pt idx="0">
                  <c:v>Total Terlambat</c:v>
                </c:pt>
                <c:pt idx="1">
                  <c:v>Total Tepat Waktu</c:v>
                </c:pt>
              </c:strCache>
            </c:strRef>
          </c:cat>
          <c:val>
            <c:numRef>
              <c:f>'Keterlambatan (tidak dipakai)'!$U$17:$U$18</c:f>
              <c:numCache>
                <c:formatCode>0%</c:formatCode>
                <c:ptCount val="2"/>
                <c:pt idx="0">
                  <c:v>0.61545893719806766</c:v>
                </c:pt>
                <c:pt idx="1">
                  <c:v>0.38454106280193234</c:v>
                </c:pt>
              </c:numCache>
            </c:numRef>
          </c:val>
          <c:extLst>
            <c:ext xmlns:c16="http://schemas.microsoft.com/office/drawing/2014/chart" uri="{C3380CC4-5D6E-409C-BE32-E72D297353CC}">
              <c16:uniqueId val="{00000000-AC57-47BB-BD6C-75A1118A30F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Faktor Keterlambatan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'Keterlambatan (tidak dipakai)'!$R$23:$R$27</c:f>
              <c:strCache>
                <c:ptCount val="5"/>
                <c:pt idx="0">
                  <c:v>Perubahan Demand</c:v>
                </c:pt>
                <c:pt idx="1">
                  <c:v>Salah Pemilihan Rute</c:v>
                </c:pt>
                <c:pt idx="2">
                  <c:v>Kemacetan</c:v>
                </c:pt>
                <c:pt idx="3">
                  <c:v>Kurangnya Jumlah Kendaraan</c:v>
                </c:pt>
                <c:pt idx="4">
                  <c:v>Kurangnya Jumlah Supir</c:v>
                </c:pt>
              </c:strCache>
            </c:strRef>
          </c:cat>
          <c:val>
            <c:numRef>
              <c:f>'Keterlambatan (tidak dipakai)'!$U$23:$U$27</c:f>
              <c:numCache>
                <c:formatCode>0%</c:formatCode>
                <c:ptCount val="5"/>
                <c:pt idx="0">
                  <c:v>0.17647058823529407</c:v>
                </c:pt>
                <c:pt idx="1">
                  <c:v>0.35294117647058815</c:v>
                </c:pt>
                <c:pt idx="2">
                  <c:v>0.29411764705882348</c:v>
                </c:pt>
                <c:pt idx="3">
                  <c:v>7.0588235294117632E-2</c:v>
                </c:pt>
                <c:pt idx="4">
                  <c:v>0.10588235294117646</c:v>
                </c:pt>
              </c:numCache>
            </c:numRef>
          </c:val>
          <c:extLst>
            <c:ext xmlns:c16="http://schemas.microsoft.com/office/drawing/2014/chart" uri="{C3380CC4-5D6E-409C-BE32-E72D297353CC}">
              <c16:uniqueId val="{00000000-C872-4ADD-A8D2-B90D57456C32}"/>
            </c:ext>
          </c:extLst>
        </c:ser>
        <c:dLbls>
          <c:showLegendKey val="0"/>
          <c:showVal val="1"/>
          <c:showCatName val="0"/>
          <c:showSerName val="0"/>
          <c:showPercent val="0"/>
          <c:showBubbleSize val="0"/>
        </c:dLbls>
        <c:gapWidth val="150"/>
        <c:shape val="box"/>
        <c:axId val="1291301520"/>
        <c:axId val="1291276560"/>
        <c:axId val="0"/>
      </c:bar3DChart>
      <c:catAx>
        <c:axId val="129130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Jenis Keterlambatan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91276560"/>
        <c:crosses val="autoZero"/>
        <c:auto val="1"/>
        <c:lblAlgn val="ctr"/>
        <c:lblOffset val="100"/>
        <c:noMultiLvlLbl val="0"/>
      </c:catAx>
      <c:valAx>
        <c:axId val="129127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Jumlah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9130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Total Pengiriman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'Keterlambatan (tidak dipakai)'!$S$31</c:f>
              <c:strCache>
                <c:ptCount val="1"/>
                <c:pt idx="0">
                  <c:v>Terlambat</c:v>
                </c:pt>
              </c:strCache>
            </c:strRef>
          </c:tx>
          <c:spPr>
            <a:solidFill>
              <a:schemeClr val="accent1"/>
            </a:solidFill>
            <a:ln>
              <a:noFill/>
            </a:ln>
            <a:effectLst/>
          </c:spPr>
          <c:invertIfNegative val="0"/>
          <c:cat>
            <c:strRef>
              <c:f>'Keterlambatan (tidak dipakai)'!$R$32:$R$43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dipakai)'!$S$32:$S$43</c:f>
              <c:numCache>
                <c:formatCode>0</c:formatCode>
                <c:ptCount val="12"/>
                <c:pt idx="0">
                  <c:v>4</c:v>
                </c:pt>
                <c:pt idx="1">
                  <c:v>5</c:v>
                </c:pt>
                <c:pt idx="2">
                  <c:v>5</c:v>
                </c:pt>
                <c:pt idx="3">
                  <c:v>4</c:v>
                </c:pt>
                <c:pt idx="4">
                  <c:v>5</c:v>
                </c:pt>
                <c:pt idx="5">
                  <c:v>4</c:v>
                </c:pt>
                <c:pt idx="6">
                  <c:v>4</c:v>
                </c:pt>
                <c:pt idx="7">
                  <c:v>6</c:v>
                </c:pt>
                <c:pt idx="8">
                  <c:v>4</c:v>
                </c:pt>
                <c:pt idx="9">
                  <c:v>5</c:v>
                </c:pt>
                <c:pt idx="10">
                  <c:v>4</c:v>
                </c:pt>
                <c:pt idx="11">
                  <c:v>6</c:v>
                </c:pt>
              </c:numCache>
            </c:numRef>
          </c:val>
          <c:extLst>
            <c:ext xmlns:c16="http://schemas.microsoft.com/office/drawing/2014/chart" uri="{C3380CC4-5D6E-409C-BE32-E72D297353CC}">
              <c16:uniqueId val="{00000000-0ACE-48AC-8970-699C3135E6A5}"/>
            </c:ext>
          </c:extLst>
        </c:ser>
        <c:ser>
          <c:idx val="1"/>
          <c:order val="1"/>
          <c:tx>
            <c:strRef>
              <c:f>'Keterlambatan (tidak dipakai)'!$T$31</c:f>
              <c:strCache>
                <c:ptCount val="1"/>
                <c:pt idx="0">
                  <c:v>Tepat Waktu</c:v>
                </c:pt>
              </c:strCache>
            </c:strRef>
          </c:tx>
          <c:spPr>
            <a:solidFill>
              <a:schemeClr val="accent2"/>
            </a:solidFill>
            <a:ln>
              <a:noFill/>
            </a:ln>
            <a:effectLst/>
          </c:spPr>
          <c:invertIfNegative val="0"/>
          <c:cat>
            <c:strRef>
              <c:f>'Keterlambatan (tidak dipakai)'!$R$32:$R$43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dipakai)'!$T$32:$T$43</c:f>
              <c:numCache>
                <c:formatCode>0</c:formatCode>
                <c:ptCount val="12"/>
                <c:pt idx="0">
                  <c:v>3</c:v>
                </c:pt>
                <c:pt idx="1">
                  <c:v>3</c:v>
                </c:pt>
                <c:pt idx="2">
                  <c:v>3</c:v>
                </c:pt>
                <c:pt idx="3">
                  <c:v>3</c:v>
                </c:pt>
                <c:pt idx="4">
                  <c:v>3</c:v>
                </c:pt>
                <c:pt idx="5">
                  <c:v>3</c:v>
                </c:pt>
                <c:pt idx="6">
                  <c:v>3</c:v>
                </c:pt>
                <c:pt idx="7">
                  <c:v>2</c:v>
                </c:pt>
                <c:pt idx="8">
                  <c:v>3</c:v>
                </c:pt>
                <c:pt idx="9">
                  <c:v>3</c:v>
                </c:pt>
                <c:pt idx="10">
                  <c:v>3</c:v>
                </c:pt>
                <c:pt idx="11">
                  <c:v>2</c:v>
                </c:pt>
              </c:numCache>
            </c:numRef>
          </c:val>
          <c:extLst>
            <c:ext xmlns:c16="http://schemas.microsoft.com/office/drawing/2014/chart" uri="{C3380CC4-5D6E-409C-BE32-E72D297353CC}">
              <c16:uniqueId val="{00000001-0ACE-48AC-8970-699C3135E6A5}"/>
            </c:ext>
          </c:extLst>
        </c:ser>
        <c:dLbls>
          <c:showLegendKey val="0"/>
          <c:showVal val="0"/>
          <c:showCatName val="0"/>
          <c:showSerName val="0"/>
          <c:showPercent val="0"/>
          <c:showBubbleSize val="0"/>
        </c:dLbls>
        <c:gapWidth val="150"/>
        <c:axId val="1361992384"/>
        <c:axId val="1361992864"/>
      </c:barChart>
      <c:lineChart>
        <c:grouping val="standard"/>
        <c:varyColors val="0"/>
        <c:ser>
          <c:idx val="2"/>
          <c:order val="2"/>
          <c:tx>
            <c:strRef>
              <c:f>'Keterlambatan (tidak dipakai)'!$U$31</c:f>
              <c:strCache>
                <c:ptCount val="1"/>
                <c:pt idx="0">
                  <c:v>Total Trip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'Keterlambatan (tidak dipakai)'!$R$32:$R$43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dipakai)'!$U$32:$U$43</c:f>
              <c:numCache>
                <c:formatCode>0</c:formatCode>
                <c:ptCount val="12"/>
                <c:pt idx="0">
                  <c:v>7</c:v>
                </c:pt>
                <c:pt idx="1">
                  <c:v>8</c:v>
                </c:pt>
                <c:pt idx="2">
                  <c:v>8</c:v>
                </c:pt>
                <c:pt idx="3">
                  <c:v>7</c:v>
                </c:pt>
                <c:pt idx="4">
                  <c:v>8</c:v>
                </c:pt>
                <c:pt idx="5">
                  <c:v>7</c:v>
                </c:pt>
                <c:pt idx="6">
                  <c:v>7</c:v>
                </c:pt>
                <c:pt idx="7">
                  <c:v>8</c:v>
                </c:pt>
                <c:pt idx="8">
                  <c:v>7</c:v>
                </c:pt>
                <c:pt idx="9">
                  <c:v>8</c:v>
                </c:pt>
                <c:pt idx="10">
                  <c:v>7</c:v>
                </c:pt>
                <c:pt idx="11">
                  <c:v>8</c:v>
                </c:pt>
              </c:numCache>
            </c:numRef>
          </c:val>
          <c:smooth val="0"/>
          <c:extLst>
            <c:ext xmlns:c16="http://schemas.microsoft.com/office/drawing/2014/chart" uri="{C3380CC4-5D6E-409C-BE32-E72D297353CC}">
              <c16:uniqueId val="{00000002-0ACE-48AC-8970-699C3135E6A5}"/>
            </c:ext>
          </c:extLst>
        </c:ser>
        <c:dLbls>
          <c:showLegendKey val="0"/>
          <c:showVal val="0"/>
          <c:showCatName val="0"/>
          <c:showSerName val="0"/>
          <c:showPercent val="0"/>
          <c:showBubbleSize val="0"/>
        </c:dLbls>
        <c:marker val="1"/>
        <c:smooth val="0"/>
        <c:axId val="1361992384"/>
        <c:axId val="1361992864"/>
      </c:lineChart>
      <c:catAx>
        <c:axId val="136199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Bulan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61992864"/>
        <c:crosses val="autoZero"/>
        <c:auto val="1"/>
        <c:lblAlgn val="ctr"/>
        <c:lblOffset val="100"/>
        <c:noMultiLvlLbl val="0"/>
      </c:catAx>
      <c:valAx>
        <c:axId val="136199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Pengiriman (Trip)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61992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Persentase Pengiriman PMI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F3-4DE8-8A57-4D22780624F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F3-4DE8-8A57-4D22780624F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'Keterlambatan (tidak dipakai)'!$B$101:$B$102</c:f>
              <c:strCache>
                <c:ptCount val="2"/>
                <c:pt idx="0">
                  <c:v>Total Terlambat</c:v>
                </c:pt>
                <c:pt idx="1">
                  <c:v>Total Tepat Waktu</c:v>
                </c:pt>
              </c:strCache>
            </c:strRef>
          </c:cat>
          <c:val>
            <c:numRef>
              <c:f>'Keterlambatan (tidak dipakai)'!$D$101:$D$102</c:f>
              <c:numCache>
                <c:formatCode>0%</c:formatCode>
                <c:ptCount val="2"/>
                <c:pt idx="0">
                  <c:v>0.62222222222222223</c:v>
                </c:pt>
                <c:pt idx="1">
                  <c:v>0.37777777777777777</c:v>
                </c:pt>
              </c:numCache>
            </c:numRef>
          </c:val>
          <c:extLst>
            <c:ext xmlns:c16="http://schemas.microsoft.com/office/drawing/2014/chart" uri="{C3380CC4-5D6E-409C-BE32-E72D297353CC}">
              <c16:uniqueId val="{00000000-5FA4-4FFC-ADC3-0685D8C08FFD}"/>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Faktor Keterlambatan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'Keterlambatan (tidak dipakai)'!$B$106:$B$110</c:f>
              <c:strCache>
                <c:ptCount val="5"/>
                <c:pt idx="0">
                  <c:v>Perubahan Demand</c:v>
                </c:pt>
                <c:pt idx="1">
                  <c:v>Salah Pemilihan Rute</c:v>
                </c:pt>
                <c:pt idx="2">
                  <c:v>Kemacetan</c:v>
                </c:pt>
                <c:pt idx="3">
                  <c:v>Kurangnya Jumlah Kendaraan</c:v>
                </c:pt>
                <c:pt idx="4">
                  <c:v>Kurangnya Jumlah Supir</c:v>
                </c:pt>
              </c:strCache>
            </c:strRef>
          </c:cat>
          <c:val>
            <c:numRef>
              <c:f>'Keterlambatan (tidak dipakai)'!$D$106:$D$110</c:f>
              <c:numCache>
                <c:formatCode>0%</c:formatCode>
                <c:ptCount val="5"/>
                <c:pt idx="0">
                  <c:v>0.15789473684210525</c:v>
                </c:pt>
                <c:pt idx="1">
                  <c:v>0.35087719298245612</c:v>
                </c:pt>
                <c:pt idx="2">
                  <c:v>0.2982456140350877</c:v>
                </c:pt>
                <c:pt idx="3">
                  <c:v>7.0175438596491224E-2</c:v>
                </c:pt>
                <c:pt idx="4">
                  <c:v>0.12280701754385964</c:v>
                </c:pt>
              </c:numCache>
            </c:numRef>
          </c:val>
          <c:extLst>
            <c:ext xmlns:c16="http://schemas.microsoft.com/office/drawing/2014/chart" uri="{C3380CC4-5D6E-409C-BE32-E72D297353CC}">
              <c16:uniqueId val="{00000000-22D6-4DEC-AD16-61FD6CABA520}"/>
            </c:ext>
          </c:extLst>
        </c:ser>
        <c:dLbls>
          <c:showLegendKey val="0"/>
          <c:showVal val="1"/>
          <c:showCatName val="0"/>
          <c:showSerName val="0"/>
          <c:showPercent val="0"/>
          <c:showBubbleSize val="0"/>
        </c:dLbls>
        <c:gapWidth val="150"/>
        <c:shape val="box"/>
        <c:axId val="1721665136"/>
        <c:axId val="1721666096"/>
        <c:axId val="0"/>
      </c:bar3DChart>
      <c:catAx>
        <c:axId val="172166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Jenis Keterlambatan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21666096"/>
        <c:crosses val="autoZero"/>
        <c:auto val="1"/>
        <c:lblAlgn val="ctr"/>
        <c:lblOffset val="100"/>
        <c:noMultiLvlLbl val="0"/>
      </c:catAx>
      <c:valAx>
        <c:axId val="172166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Jumlah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2166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b="0"/>
              <a:t>Waktu Aktual Pengiriman dan Keterlambatan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stacked"/>
        <c:varyColors val="0"/>
        <c:ser>
          <c:idx val="0"/>
          <c:order val="0"/>
          <c:tx>
            <c:strRef>
              <c:f>'Keterlambatan (tidak dipakai)'!$J$101</c:f>
              <c:strCache>
                <c:ptCount val="1"/>
                <c:pt idx="0">
                  <c:v>Rata-Rata Waktu Aktual (Menit)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dipakai)'!$J$102:$J$113</c:f>
              <c:numCache>
                <c:formatCode>0</c:formatCode>
                <c:ptCount val="12"/>
                <c:pt idx="0">
                  <c:v>166.875</c:v>
                </c:pt>
                <c:pt idx="1">
                  <c:v>186.875</c:v>
                </c:pt>
                <c:pt idx="2">
                  <c:v>203.12499999999997</c:v>
                </c:pt>
                <c:pt idx="3">
                  <c:v>164.37499999999994</c:v>
                </c:pt>
                <c:pt idx="4">
                  <c:v>206.875</c:v>
                </c:pt>
                <c:pt idx="5">
                  <c:v>160</c:v>
                </c:pt>
                <c:pt idx="6">
                  <c:v>203.12500000000003</c:v>
                </c:pt>
                <c:pt idx="7">
                  <c:v>285.625</c:v>
                </c:pt>
                <c:pt idx="8">
                  <c:v>176.25</c:v>
                </c:pt>
                <c:pt idx="9">
                  <c:v>313.74999999999994</c:v>
                </c:pt>
                <c:pt idx="10">
                  <c:v>254.99999999999994</c:v>
                </c:pt>
                <c:pt idx="11">
                  <c:v>312.5</c:v>
                </c:pt>
              </c:numCache>
            </c:numRef>
          </c:val>
          <c:extLst>
            <c:ext xmlns:c16="http://schemas.microsoft.com/office/drawing/2014/chart" uri="{C3380CC4-5D6E-409C-BE32-E72D297353CC}">
              <c16:uniqueId val="{00000000-FA5C-4D98-8C6B-97BB86936FCB}"/>
            </c:ext>
          </c:extLst>
        </c:ser>
        <c:ser>
          <c:idx val="1"/>
          <c:order val="1"/>
          <c:tx>
            <c:strRef>
              <c:f>'Keterlambatan (tidak dipakai)'!$K$101</c:f>
              <c:strCache>
                <c:ptCount val="1"/>
                <c:pt idx="0">
                  <c:v>Rata-Rata Waktu Terlambat (Menit)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dipakai)'!$K$102:$K$113</c:f>
              <c:numCache>
                <c:formatCode>0</c:formatCode>
                <c:ptCount val="12"/>
                <c:pt idx="0">
                  <c:v>36.875</c:v>
                </c:pt>
                <c:pt idx="1">
                  <c:v>46.874999999999993</c:v>
                </c:pt>
                <c:pt idx="2">
                  <c:v>44.374999999999972</c:v>
                </c:pt>
                <c:pt idx="3">
                  <c:v>36.874999999999972</c:v>
                </c:pt>
                <c:pt idx="4">
                  <c:v>44.374999999999993</c:v>
                </c:pt>
                <c:pt idx="5">
                  <c:v>33.125000000000014</c:v>
                </c:pt>
                <c:pt idx="6">
                  <c:v>43.125000000000007</c:v>
                </c:pt>
                <c:pt idx="7">
                  <c:v>77.5</c:v>
                </c:pt>
                <c:pt idx="8">
                  <c:v>43.125000000000007</c:v>
                </c:pt>
                <c:pt idx="9">
                  <c:v>47.499999999999957</c:v>
                </c:pt>
                <c:pt idx="10">
                  <c:v>32.249999999999922</c:v>
                </c:pt>
                <c:pt idx="11">
                  <c:v>46.500000000000014</c:v>
                </c:pt>
              </c:numCache>
            </c:numRef>
          </c:val>
          <c:extLst>
            <c:ext xmlns:c16="http://schemas.microsoft.com/office/drawing/2014/chart" uri="{C3380CC4-5D6E-409C-BE32-E72D297353CC}">
              <c16:uniqueId val="{00000001-FA5C-4D98-8C6B-97BB86936FCB}"/>
            </c:ext>
          </c:extLst>
        </c:ser>
        <c:dLbls>
          <c:showLegendKey val="0"/>
          <c:showVal val="0"/>
          <c:showCatName val="0"/>
          <c:showSerName val="0"/>
          <c:showPercent val="0"/>
          <c:showBubbleSize val="0"/>
        </c:dLbls>
        <c:gapWidth val="150"/>
        <c:overlap val="100"/>
        <c:axId val="1457185872"/>
        <c:axId val="1457200752"/>
      </c:barChart>
      <c:catAx>
        <c:axId val="1457185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Bulan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57200752"/>
        <c:crosses val="autoZero"/>
        <c:auto val="1"/>
        <c:lblAlgn val="ctr"/>
        <c:lblOffset val="100"/>
        <c:noMultiLvlLbl val="0"/>
      </c:catAx>
      <c:valAx>
        <c:axId val="145720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Watu (Menit)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5718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Times New Roman" panose="02020603050405020304" pitchFamily="18" charset="0"/>
                <a:ea typeface="+mj-ea"/>
                <a:cs typeface="Times New Roman" panose="02020603050405020304" pitchFamily="18" charset="0"/>
              </a:defRPr>
            </a:pPr>
            <a:r>
              <a:rPr lang="en-ID"/>
              <a:t>Total Pengiriman PMI Kab. Malang 2023</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Times New Roman" panose="02020603050405020304" pitchFamily="18" charset="0"/>
              <a:ea typeface="+mj-ea"/>
              <a:cs typeface="Times New Roman" panose="02020603050405020304" pitchFamily="18" charset="0"/>
            </a:defRPr>
          </a:pPr>
          <a:endParaRPr lang="en-US"/>
        </a:p>
      </c:txPr>
    </c:title>
    <c:autoTitleDeleted val="0"/>
    <c:plotArea>
      <c:layout/>
      <c:barChart>
        <c:barDir val="col"/>
        <c:grouping val="clustered"/>
        <c:varyColors val="0"/>
        <c:ser>
          <c:idx val="1"/>
          <c:order val="1"/>
          <c:tx>
            <c:strRef>
              <c:f>'Keterlambatan (tidak dipakai)'!$H$101</c:f>
              <c:strCache>
                <c:ptCount val="1"/>
                <c:pt idx="0">
                  <c:v>Terlambat</c:v>
                </c:pt>
              </c:strCache>
            </c:strRef>
          </c:tx>
          <c:spPr>
            <a:solidFill>
              <a:schemeClr val="accent2"/>
            </a:solidFill>
            <a:ln>
              <a:noFill/>
            </a:ln>
            <a:effectLst/>
          </c:spPr>
          <c:invertIfNegative val="0"/>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dipakai)'!$H$102:$H$113</c:f>
              <c:numCache>
                <c:formatCode>General</c:formatCode>
                <c:ptCount val="12"/>
                <c:pt idx="0">
                  <c:v>4</c:v>
                </c:pt>
                <c:pt idx="1">
                  <c:v>5</c:v>
                </c:pt>
                <c:pt idx="2">
                  <c:v>5</c:v>
                </c:pt>
                <c:pt idx="3">
                  <c:v>4</c:v>
                </c:pt>
                <c:pt idx="4">
                  <c:v>5</c:v>
                </c:pt>
                <c:pt idx="5">
                  <c:v>4</c:v>
                </c:pt>
                <c:pt idx="6">
                  <c:v>4</c:v>
                </c:pt>
                <c:pt idx="7">
                  <c:v>6</c:v>
                </c:pt>
                <c:pt idx="8">
                  <c:v>4</c:v>
                </c:pt>
                <c:pt idx="9">
                  <c:v>5</c:v>
                </c:pt>
                <c:pt idx="10">
                  <c:v>4</c:v>
                </c:pt>
                <c:pt idx="11">
                  <c:v>6</c:v>
                </c:pt>
              </c:numCache>
            </c:numRef>
          </c:val>
          <c:extLst>
            <c:ext xmlns:c16="http://schemas.microsoft.com/office/drawing/2014/chart" uri="{C3380CC4-5D6E-409C-BE32-E72D297353CC}">
              <c16:uniqueId val="{00000001-C714-4406-AC6D-AFAD5E2C92F9}"/>
            </c:ext>
          </c:extLst>
        </c:ser>
        <c:ser>
          <c:idx val="2"/>
          <c:order val="2"/>
          <c:tx>
            <c:strRef>
              <c:f>'Keterlambatan (tidak dipakai)'!$I$101</c:f>
              <c:strCache>
                <c:ptCount val="1"/>
                <c:pt idx="0">
                  <c:v>Tepat </c:v>
                </c:pt>
              </c:strCache>
            </c:strRef>
          </c:tx>
          <c:spPr>
            <a:solidFill>
              <a:schemeClr val="accent3"/>
            </a:solidFill>
            <a:ln>
              <a:noFill/>
            </a:ln>
            <a:effectLst/>
          </c:spPr>
          <c:invertIfNegative val="0"/>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dipakai)'!$I$102:$I$113</c:f>
              <c:numCache>
                <c:formatCode>General</c:formatCode>
                <c:ptCount val="12"/>
                <c:pt idx="0">
                  <c:v>3</c:v>
                </c:pt>
                <c:pt idx="1">
                  <c:v>3</c:v>
                </c:pt>
                <c:pt idx="2">
                  <c:v>3</c:v>
                </c:pt>
                <c:pt idx="3">
                  <c:v>3</c:v>
                </c:pt>
                <c:pt idx="4">
                  <c:v>3</c:v>
                </c:pt>
                <c:pt idx="5">
                  <c:v>3</c:v>
                </c:pt>
                <c:pt idx="6">
                  <c:v>3</c:v>
                </c:pt>
                <c:pt idx="7">
                  <c:v>2</c:v>
                </c:pt>
                <c:pt idx="8">
                  <c:v>3</c:v>
                </c:pt>
                <c:pt idx="9">
                  <c:v>3</c:v>
                </c:pt>
                <c:pt idx="10">
                  <c:v>3</c:v>
                </c:pt>
                <c:pt idx="11">
                  <c:v>2</c:v>
                </c:pt>
              </c:numCache>
            </c:numRef>
          </c:val>
          <c:extLst>
            <c:ext xmlns:c16="http://schemas.microsoft.com/office/drawing/2014/chart" uri="{C3380CC4-5D6E-409C-BE32-E72D297353CC}">
              <c16:uniqueId val="{00000002-C714-4406-AC6D-AFAD5E2C92F9}"/>
            </c:ext>
          </c:extLst>
        </c:ser>
        <c:dLbls>
          <c:showLegendKey val="0"/>
          <c:showVal val="0"/>
          <c:showCatName val="0"/>
          <c:showSerName val="0"/>
          <c:showPercent val="0"/>
          <c:showBubbleSize val="0"/>
        </c:dLbls>
        <c:gapWidth val="247"/>
        <c:axId val="2091273104"/>
        <c:axId val="2091268784"/>
      </c:barChart>
      <c:lineChart>
        <c:grouping val="standard"/>
        <c:varyColors val="0"/>
        <c:ser>
          <c:idx val="0"/>
          <c:order val="0"/>
          <c:tx>
            <c:strRef>
              <c:f>'Keterlambatan (tidak dipakai)'!$G$101</c:f>
              <c:strCache>
                <c:ptCount val="1"/>
                <c:pt idx="0">
                  <c:v>Total Trip</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dipakai)'!$G$102:$G$113</c:f>
              <c:numCache>
                <c:formatCode>General</c:formatCode>
                <c:ptCount val="12"/>
                <c:pt idx="0">
                  <c:v>7</c:v>
                </c:pt>
                <c:pt idx="1">
                  <c:v>8</c:v>
                </c:pt>
                <c:pt idx="2">
                  <c:v>8</c:v>
                </c:pt>
                <c:pt idx="3">
                  <c:v>7</c:v>
                </c:pt>
                <c:pt idx="4">
                  <c:v>8</c:v>
                </c:pt>
                <c:pt idx="5">
                  <c:v>7</c:v>
                </c:pt>
                <c:pt idx="6">
                  <c:v>7</c:v>
                </c:pt>
                <c:pt idx="7">
                  <c:v>8</c:v>
                </c:pt>
                <c:pt idx="8">
                  <c:v>7</c:v>
                </c:pt>
                <c:pt idx="9">
                  <c:v>8</c:v>
                </c:pt>
                <c:pt idx="10">
                  <c:v>7</c:v>
                </c:pt>
                <c:pt idx="11">
                  <c:v>8</c:v>
                </c:pt>
              </c:numCache>
            </c:numRef>
          </c:val>
          <c:smooth val="0"/>
          <c:extLst>
            <c:ext xmlns:c16="http://schemas.microsoft.com/office/drawing/2014/chart" uri="{C3380CC4-5D6E-409C-BE32-E72D297353CC}">
              <c16:uniqueId val="{00000000-C714-4406-AC6D-AFAD5E2C92F9}"/>
            </c:ext>
          </c:extLst>
        </c:ser>
        <c:dLbls>
          <c:showLegendKey val="0"/>
          <c:showVal val="0"/>
          <c:showCatName val="0"/>
          <c:showSerName val="0"/>
          <c:showPercent val="0"/>
          <c:showBubbleSize val="0"/>
        </c:dLbls>
        <c:marker val="1"/>
        <c:smooth val="0"/>
        <c:axId val="2091273104"/>
        <c:axId val="2091268784"/>
      </c:lineChart>
      <c:catAx>
        <c:axId val="209127310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ID"/>
                  <a:t>Bulan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91268784"/>
        <c:crosses val="autoZero"/>
        <c:auto val="1"/>
        <c:lblAlgn val="ctr"/>
        <c:lblOffset val="100"/>
        <c:noMultiLvlLbl val="0"/>
      </c:catAx>
      <c:valAx>
        <c:axId val="20912687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ID"/>
                  <a:t>Jumlah Pengiriman (Trip)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91273104"/>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b="0"/>
              <a:t>Waktu Aktual Pengiriman dan Keterlambatan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stacked"/>
        <c:varyColors val="0"/>
        <c:ser>
          <c:idx val="0"/>
          <c:order val="0"/>
          <c:tx>
            <c:strRef>
              <c:f>'Keterlambatan (tidak dipakai)'!$J$101</c:f>
              <c:strCache>
                <c:ptCount val="1"/>
                <c:pt idx="0">
                  <c:v>Rata-Rata Waktu Aktual (Menit)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dipakai)'!$J$102:$J$113</c:f>
              <c:numCache>
                <c:formatCode>0</c:formatCode>
                <c:ptCount val="12"/>
                <c:pt idx="0">
                  <c:v>166.875</c:v>
                </c:pt>
                <c:pt idx="1">
                  <c:v>186.875</c:v>
                </c:pt>
                <c:pt idx="2">
                  <c:v>203.12499999999997</c:v>
                </c:pt>
                <c:pt idx="3">
                  <c:v>164.37499999999994</c:v>
                </c:pt>
                <c:pt idx="4">
                  <c:v>206.875</c:v>
                </c:pt>
                <c:pt idx="5">
                  <c:v>160</c:v>
                </c:pt>
                <c:pt idx="6">
                  <c:v>203.12500000000003</c:v>
                </c:pt>
                <c:pt idx="7">
                  <c:v>285.625</c:v>
                </c:pt>
                <c:pt idx="8">
                  <c:v>176.25</c:v>
                </c:pt>
                <c:pt idx="9">
                  <c:v>313.74999999999994</c:v>
                </c:pt>
                <c:pt idx="10">
                  <c:v>254.99999999999994</c:v>
                </c:pt>
                <c:pt idx="11">
                  <c:v>312.5</c:v>
                </c:pt>
              </c:numCache>
            </c:numRef>
          </c:val>
          <c:extLst>
            <c:ext xmlns:c16="http://schemas.microsoft.com/office/drawing/2014/chart" uri="{C3380CC4-5D6E-409C-BE32-E72D297353CC}">
              <c16:uniqueId val="{00000000-E932-4121-9E3C-148E71D8E54B}"/>
            </c:ext>
          </c:extLst>
        </c:ser>
        <c:ser>
          <c:idx val="1"/>
          <c:order val="1"/>
          <c:tx>
            <c:strRef>
              <c:f>'Keterlambatan (tidak dipakai)'!$K$101</c:f>
              <c:strCache>
                <c:ptCount val="1"/>
                <c:pt idx="0">
                  <c:v>Rata-Rata Waktu Terlambat (Menit)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'Keterlambatan (tidak dipakai)'!$F$102:$F$113</c:f>
              <c:strCache>
                <c:ptCount val="12"/>
                <c:pt idx="0">
                  <c:v>Januari</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'Keterlambatan (tidak dipakai)'!$K$102:$K$113</c:f>
              <c:numCache>
                <c:formatCode>0</c:formatCode>
                <c:ptCount val="12"/>
                <c:pt idx="0">
                  <c:v>36.875</c:v>
                </c:pt>
                <c:pt idx="1">
                  <c:v>46.874999999999993</c:v>
                </c:pt>
                <c:pt idx="2">
                  <c:v>44.374999999999972</c:v>
                </c:pt>
                <c:pt idx="3">
                  <c:v>36.874999999999972</c:v>
                </c:pt>
                <c:pt idx="4">
                  <c:v>44.374999999999993</c:v>
                </c:pt>
                <c:pt idx="5">
                  <c:v>33.125000000000014</c:v>
                </c:pt>
                <c:pt idx="6">
                  <c:v>43.125000000000007</c:v>
                </c:pt>
                <c:pt idx="7">
                  <c:v>77.5</c:v>
                </c:pt>
                <c:pt idx="8">
                  <c:v>43.125000000000007</c:v>
                </c:pt>
                <c:pt idx="9">
                  <c:v>47.499999999999957</c:v>
                </c:pt>
                <c:pt idx="10">
                  <c:v>32.249999999999922</c:v>
                </c:pt>
                <c:pt idx="11">
                  <c:v>46.500000000000014</c:v>
                </c:pt>
              </c:numCache>
            </c:numRef>
          </c:val>
          <c:extLst>
            <c:ext xmlns:c16="http://schemas.microsoft.com/office/drawing/2014/chart" uri="{C3380CC4-5D6E-409C-BE32-E72D297353CC}">
              <c16:uniqueId val="{00000001-E932-4121-9E3C-148E71D8E54B}"/>
            </c:ext>
          </c:extLst>
        </c:ser>
        <c:dLbls>
          <c:showLegendKey val="0"/>
          <c:showVal val="0"/>
          <c:showCatName val="0"/>
          <c:showSerName val="0"/>
          <c:showPercent val="0"/>
          <c:showBubbleSize val="0"/>
        </c:dLbls>
        <c:gapWidth val="150"/>
        <c:overlap val="100"/>
        <c:axId val="1457185872"/>
        <c:axId val="1457200752"/>
      </c:barChart>
      <c:catAx>
        <c:axId val="14571858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Bulan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57200752"/>
        <c:crosses val="autoZero"/>
        <c:auto val="1"/>
        <c:lblAlgn val="ctr"/>
        <c:lblOffset val="100"/>
        <c:noMultiLvlLbl val="0"/>
      </c:catAx>
      <c:valAx>
        <c:axId val="145720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D"/>
                  <a:t>Watu (Menit)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457185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321067</xdr:colOff>
      <xdr:row>44</xdr:row>
      <xdr:rowOff>58221</xdr:rowOff>
    </xdr:from>
    <xdr:to>
      <xdr:col>18</xdr:col>
      <xdr:colOff>385281</xdr:colOff>
      <xdr:row>60</xdr:row>
      <xdr:rowOff>61646</xdr:rowOff>
    </xdr:to>
    <xdr:graphicFrame macro="">
      <xdr:nvGraphicFramePr>
        <xdr:cNvPr id="4" name="Chart 3">
          <a:extLst>
            <a:ext uri="{FF2B5EF4-FFF2-40B4-BE49-F238E27FC236}">
              <a16:creationId xmlns:a16="http://schemas.microsoft.com/office/drawing/2014/main" id="{2EF29796-DD31-670D-4E26-0A4188F42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568768</xdr:colOff>
      <xdr:row>10</xdr:row>
      <xdr:rowOff>102974</xdr:rowOff>
    </xdr:from>
    <xdr:to>
      <xdr:col>29</xdr:col>
      <xdr:colOff>506475</xdr:colOff>
      <xdr:row>19</xdr:row>
      <xdr:rowOff>159419</xdr:rowOff>
    </xdr:to>
    <xdr:graphicFrame macro="">
      <xdr:nvGraphicFramePr>
        <xdr:cNvPr id="9" name="Chart 8">
          <a:extLst>
            <a:ext uri="{FF2B5EF4-FFF2-40B4-BE49-F238E27FC236}">
              <a16:creationId xmlns:a16="http://schemas.microsoft.com/office/drawing/2014/main" id="{7A3933E8-071E-DE7D-65B1-95E740BC4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437007</xdr:colOff>
      <xdr:row>22</xdr:row>
      <xdr:rowOff>141224</xdr:rowOff>
    </xdr:from>
    <xdr:to>
      <xdr:col>25</xdr:col>
      <xdr:colOff>376805</xdr:colOff>
      <xdr:row>33</xdr:row>
      <xdr:rowOff>15255</xdr:rowOff>
    </xdr:to>
    <xdr:graphicFrame macro="">
      <xdr:nvGraphicFramePr>
        <xdr:cNvPr id="10" name="Chart 9">
          <a:extLst>
            <a:ext uri="{FF2B5EF4-FFF2-40B4-BE49-F238E27FC236}">
              <a16:creationId xmlns:a16="http://schemas.microsoft.com/office/drawing/2014/main" id="{690C63FF-141C-3162-6523-6B6BEBF45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359332</xdr:colOff>
      <xdr:row>35</xdr:row>
      <xdr:rowOff>63949</xdr:rowOff>
    </xdr:from>
    <xdr:to>
      <xdr:col>29</xdr:col>
      <xdr:colOff>135598</xdr:colOff>
      <xdr:row>49</xdr:row>
      <xdr:rowOff>9781</xdr:rowOff>
    </xdr:to>
    <xdr:graphicFrame macro="">
      <xdr:nvGraphicFramePr>
        <xdr:cNvPr id="11" name="Chart 10">
          <a:extLst>
            <a:ext uri="{FF2B5EF4-FFF2-40B4-BE49-F238E27FC236}">
              <a16:creationId xmlns:a16="http://schemas.microsoft.com/office/drawing/2014/main" id="{F084A6D9-D5DF-D2DF-FE6C-1AAA879DF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522415</xdr:colOff>
      <xdr:row>117</xdr:row>
      <xdr:rowOff>92055</xdr:rowOff>
    </xdr:from>
    <xdr:to>
      <xdr:col>14</xdr:col>
      <xdr:colOff>61666</xdr:colOff>
      <xdr:row>133</xdr:row>
      <xdr:rowOff>60300</xdr:rowOff>
    </xdr:to>
    <xdr:graphicFrame macro="">
      <xdr:nvGraphicFramePr>
        <xdr:cNvPr id="13" name="Chart 12">
          <a:extLst>
            <a:ext uri="{FF2B5EF4-FFF2-40B4-BE49-F238E27FC236}">
              <a16:creationId xmlns:a16="http://schemas.microsoft.com/office/drawing/2014/main" id="{4C58B2EA-F0C0-F19B-ED23-2640886E4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1313461</xdr:colOff>
      <xdr:row>113</xdr:row>
      <xdr:rowOff>154394</xdr:rowOff>
    </xdr:from>
    <xdr:to>
      <xdr:col>19</xdr:col>
      <xdr:colOff>2019250</xdr:colOff>
      <xdr:row>129</xdr:row>
      <xdr:rowOff>147988</xdr:rowOff>
    </xdr:to>
    <xdr:graphicFrame macro="">
      <xdr:nvGraphicFramePr>
        <xdr:cNvPr id="14" name="Chart 13">
          <a:extLst>
            <a:ext uri="{FF2B5EF4-FFF2-40B4-BE49-F238E27FC236}">
              <a16:creationId xmlns:a16="http://schemas.microsoft.com/office/drawing/2014/main" id="{F6A25750-083B-0BCB-2ABD-D4FC75C0F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936807</xdr:colOff>
      <xdr:row>133</xdr:row>
      <xdr:rowOff>47259</xdr:rowOff>
    </xdr:from>
    <xdr:to>
      <xdr:col>19</xdr:col>
      <xdr:colOff>12915</xdr:colOff>
      <xdr:row>156</xdr:row>
      <xdr:rowOff>153461</xdr:rowOff>
    </xdr:to>
    <xdr:graphicFrame macro="">
      <xdr:nvGraphicFramePr>
        <xdr:cNvPr id="15" name="Chart 14">
          <a:extLst>
            <a:ext uri="{FF2B5EF4-FFF2-40B4-BE49-F238E27FC236}">
              <a16:creationId xmlns:a16="http://schemas.microsoft.com/office/drawing/2014/main" id="{ADD2BE62-A6DD-8726-37CA-EA1F8B8E3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794893</xdr:colOff>
      <xdr:row>158</xdr:row>
      <xdr:rowOff>27283</xdr:rowOff>
    </xdr:from>
    <xdr:to>
      <xdr:col>18</xdr:col>
      <xdr:colOff>664002</xdr:colOff>
      <xdr:row>183</xdr:row>
      <xdr:rowOff>98914</xdr:rowOff>
    </xdr:to>
    <xdr:graphicFrame macro="">
      <xdr:nvGraphicFramePr>
        <xdr:cNvPr id="16" name="Chart 15">
          <a:extLst>
            <a:ext uri="{FF2B5EF4-FFF2-40B4-BE49-F238E27FC236}">
              <a16:creationId xmlns:a16="http://schemas.microsoft.com/office/drawing/2014/main" id="{90B942AC-3AB7-FDDB-BD15-714136545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762000</xdr:colOff>
      <xdr:row>184</xdr:row>
      <xdr:rowOff>95250</xdr:rowOff>
    </xdr:from>
    <xdr:to>
      <xdr:col>18</xdr:col>
      <xdr:colOff>612014</xdr:colOff>
      <xdr:row>206</xdr:row>
      <xdr:rowOff>34765</xdr:rowOff>
    </xdr:to>
    <xdr:graphicFrame macro="">
      <xdr:nvGraphicFramePr>
        <xdr:cNvPr id="2" name="Chart 1">
          <a:extLst>
            <a:ext uri="{FF2B5EF4-FFF2-40B4-BE49-F238E27FC236}">
              <a16:creationId xmlns:a16="http://schemas.microsoft.com/office/drawing/2014/main" id="{D67118CF-E967-4D72-858B-63180615C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312420</xdr:colOff>
      <xdr:row>3</xdr:row>
      <xdr:rowOff>137160</xdr:rowOff>
    </xdr:from>
    <xdr:to>
      <xdr:col>11</xdr:col>
      <xdr:colOff>7620</xdr:colOff>
      <xdr:row>20</xdr:row>
      <xdr:rowOff>30480</xdr:rowOff>
    </xdr:to>
    <xdr:graphicFrame macro="">
      <xdr:nvGraphicFramePr>
        <xdr:cNvPr id="2" name="Chart 1">
          <a:extLst>
            <a:ext uri="{FF2B5EF4-FFF2-40B4-BE49-F238E27FC236}">
              <a16:creationId xmlns:a16="http://schemas.microsoft.com/office/drawing/2014/main" id="{B5D190A1-78D3-6DE7-A7A8-EFB29119D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205154</xdr:colOff>
      <xdr:row>73</xdr:row>
      <xdr:rowOff>181704</xdr:rowOff>
    </xdr:from>
    <xdr:to>
      <xdr:col>12</xdr:col>
      <xdr:colOff>420077</xdr:colOff>
      <xdr:row>93</xdr:row>
      <xdr:rowOff>175843</xdr:rowOff>
    </xdr:to>
    <xdr:graphicFrame macro="">
      <xdr:nvGraphicFramePr>
        <xdr:cNvPr id="4" name="Chart 3">
          <a:extLst>
            <a:ext uri="{FF2B5EF4-FFF2-40B4-BE49-F238E27FC236}">
              <a16:creationId xmlns:a16="http://schemas.microsoft.com/office/drawing/2014/main" id="{F6A995C1-05B0-2DF7-2E76-01F0F2B5F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137160</xdr:colOff>
      <xdr:row>1</xdr:row>
      <xdr:rowOff>110490</xdr:rowOff>
    </xdr:from>
    <xdr:to>
      <xdr:col>19</xdr:col>
      <xdr:colOff>152400</xdr:colOff>
      <xdr:row>17</xdr:row>
      <xdr:rowOff>129540</xdr:rowOff>
    </xdr:to>
    <xdr:graphicFrame macro="">
      <xdr:nvGraphicFramePr>
        <xdr:cNvPr id="2" name="Chart 1">
          <a:extLst>
            <a:ext uri="{FF2B5EF4-FFF2-40B4-BE49-F238E27FC236}">
              <a16:creationId xmlns:a16="http://schemas.microsoft.com/office/drawing/2014/main" id="{E0525E2B-0D7D-F0BE-9711-F6C42F7AE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381000</xdr:colOff>
      <xdr:row>44</xdr:row>
      <xdr:rowOff>186690</xdr:rowOff>
    </xdr:from>
    <xdr:to>
      <xdr:col>9</xdr:col>
      <xdr:colOff>358140</xdr:colOff>
      <xdr:row>65</xdr:row>
      <xdr:rowOff>7620</xdr:rowOff>
    </xdr:to>
    <xdr:graphicFrame macro="">
      <xdr:nvGraphicFramePr>
        <xdr:cNvPr id="3" name="Chart 2">
          <a:extLst>
            <a:ext uri="{FF2B5EF4-FFF2-40B4-BE49-F238E27FC236}">
              <a16:creationId xmlns:a16="http://schemas.microsoft.com/office/drawing/2014/main" id="{63F1AD47-3F3D-1949-1DD2-736842921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609600</xdr:colOff>
      <xdr:row>3</xdr:row>
      <xdr:rowOff>68581</xdr:rowOff>
    </xdr:from>
    <xdr:to>
      <xdr:col>3</xdr:col>
      <xdr:colOff>1905000</xdr:colOff>
      <xdr:row>15</xdr:row>
      <xdr:rowOff>96281</xdr:rowOff>
    </xdr:to>
    <xdr:pic>
      <xdr:nvPicPr>
        <xdr:cNvPr id="2" name="Picture 1">
          <a:extLst>
            <a:ext uri="{FF2B5EF4-FFF2-40B4-BE49-F238E27FC236}">
              <a16:creationId xmlns:a16="http://schemas.microsoft.com/office/drawing/2014/main" id="{1A0CFE23-D859-10B5-0C8A-AE7796AB3534}"/>
            </a:ext>
          </a:extLst>
        </xdr:cNvPr>
        <xdr:cNvPicPr>
          <a:picLocks noChangeAspect="1"/>
        </xdr:cNvPicPr>
      </xdr:nvPicPr>
      <xdr:blipFill>
        <a:blip xmlns:r="http://schemas.openxmlformats.org/officeDocument/2006/relationships" r:embed="rId1"/>
        <a:stretch>
          <a:fillRect/>
        </a:stretch>
      </xdr:blipFill>
      <xdr:spPr>
        <a:xfrm>
          <a:off x="1219200" y="571501"/>
          <a:ext cx="2727960" cy="2039380"/>
        </a:xfrm>
        <a:prstGeom prst="rect">
          <a:avLst/>
        </a:prstGeom>
      </xdr:spPr>
    </xdr:pic>
    <xdr:clientData/>
  </xdr:twoCellAnchor>
  <xdr:twoCellAnchor editAs="oneCell">
    <xdr:from>
      <xdr:col>4</xdr:col>
      <xdr:colOff>815161</xdr:colOff>
      <xdr:row>3</xdr:row>
      <xdr:rowOff>79744</xdr:rowOff>
    </xdr:from>
    <xdr:to>
      <xdr:col>6</xdr:col>
      <xdr:colOff>2197395</xdr:colOff>
      <xdr:row>15</xdr:row>
      <xdr:rowOff>59290</xdr:rowOff>
    </xdr:to>
    <xdr:pic>
      <xdr:nvPicPr>
        <xdr:cNvPr id="5" name="Picture 4" descr="PMI Malang Terima Bus Donor - Surya.co.id">
          <a:extLst>
            <a:ext uri="{FF2B5EF4-FFF2-40B4-BE49-F238E27FC236}">
              <a16:creationId xmlns:a16="http://schemas.microsoft.com/office/drawing/2014/main" id="{67E2F623-6CD0-4353-1415-4747C50D5A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40324" y="584791"/>
          <a:ext cx="2649280" cy="1999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575930</xdr:colOff>
      <xdr:row>8</xdr:row>
      <xdr:rowOff>141658</xdr:rowOff>
    </xdr:from>
    <xdr:to>
      <xdr:col>16</xdr:col>
      <xdr:colOff>254704</xdr:colOff>
      <xdr:row>18</xdr:row>
      <xdr:rowOff>821536</xdr:rowOff>
    </xdr:to>
    <xdr:pic>
      <xdr:nvPicPr>
        <xdr:cNvPr id="6" name="Picture 5" descr="A screenshot of a graph&#10;&#10;Description automatically generated">
          <a:extLst>
            <a:ext uri="{FF2B5EF4-FFF2-40B4-BE49-F238E27FC236}">
              <a16:creationId xmlns:a16="http://schemas.microsoft.com/office/drawing/2014/main" id="{171EB6C5-8922-FA2C-714A-D90B119AC01F}"/>
            </a:ext>
          </a:extLst>
        </xdr:cNvPr>
        <xdr:cNvPicPr>
          <a:picLocks noChangeAspect="1"/>
        </xdr:cNvPicPr>
      </xdr:nvPicPr>
      <xdr:blipFill>
        <a:blip xmlns:r="http://schemas.openxmlformats.org/officeDocument/2006/relationships" r:embed="rId3"/>
        <a:stretch>
          <a:fillRect/>
        </a:stretch>
      </xdr:blipFill>
      <xdr:spPr>
        <a:xfrm>
          <a:off x="9312349" y="1488449"/>
          <a:ext cx="5836797" cy="2363366"/>
        </a:xfrm>
        <a:prstGeom prst="rect">
          <a:avLst/>
        </a:prstGeom>
      </xdr:spPr>
    </xdr:pic>
    <xdr:clientData/>
  </xdr:twoCellAnchor>
  <xdr:twoCellAnchor editAs="oneCell">
    <xdr:from>
      <xdr:col>8</xdr:col>
      <xdr:colOff>0</xdr:colOff>
      <xdr:row>18</xdr:row>
      <xdr:rowOff>886047</xdr:rowOff>
    </xdr:from>
    <xdr:to>
      <xdr:col>16</xdr:col>
      <xdr:colOff>182451</xdr:colOff>
      <xdr:row>18</xdr:row>
      <xdr:rowOff>1161559</xdr:rowOff>
    </xdr:to>
    <xdr:pic>
      <xdr:nvPicPr>
        <xdr:cNvPr id="7" name="Picture 6">
          <a:extLst>
            <a:ext uri="{FF2B5EF4-FFF2-40B4-BE49-F238E27FC236}">
              <a16:creationId xmlns:a16="http://schemas.microsoft.com/office/drawing/2014/main" id="{DC2D36EC-8C75-63CD-7D57-6B15A9546AED}"/>
            </a:ext>
          </a:extLst>
        </xdr:cNvPr>
        <xdr:cNvPicPr>
          <a:picLocks noChangeAspect="1"/>
        </xdr:cNvPicPr>
      </xdr:nvPicPr>
      <xdr:blipFill>
        <a:blip xmlns:r="http://schemas.openxmlformats.org/officeDocument/2006/relationships" r:embed="rId4"/>
        <a:stretch>
          <a:fillRect/>
        </a:stretch>
      </xdr:blipFill>
      <xdr:spPr>
        <a:xfrm>
          <a:off x="9342549" y="3880385"/>
          <a:ext cx="5736465" cy="275512"/>
        </a:xfrm>
        <a:prstGeom prst="rect">
          <a:avLst/>
        </a:prstGeom>
      </xdr:spPr>
    </xdr:pic>
    <xdr:clientData/>
  </xdr:twoCellAnchor>
  <xdr:twoCellAnchor editAs="oneCell">
    <xdr:from>
      <xdr:col>8</xdr:col>
      <xdr:colOff>0</xdr:colOff>
      <xdr:row>19</xdr:row>
      <xdr:rowOff>1</xdr:rowOff>
    </xdr:from>
    <xdr:to>
      <xdr:col>16</xdr:col>
      <xdr:colOff>182451</xdr:colOff>
      <xdr:row>19</xdr:row>
      <xdr:rowOff>299925</xdr:rowOff>
    </xdr:to>
    <xdr:pic>
      <xdr:nvPicPr>
        <xdr:cNvPr id="8" name="Picture 7">
          <a:extLst>
            <a:ext uri="{FF2B5EF4-FFF2-40B4-BE49-F238E27FC236}">
              <a16:creationId xmlns:a16="http://schemas.microsoft.com/office/drawing/2014/main" id="{AF65487F-9599-2F4C-3236-E875D88229F5}"/>
            </a:ext>
          </a:extLst>
        </xdr:cNvPr>
        <xdr:cNvPicPr>
          <a:picLocks noChangeAspect="1"/>
        </xdr:cNvPicPr>
      </xdr:nvPicPr>
      <xdr:blipFill>
        <a:blip xmlns:r="http://schemas.openxmlformats.org/officeDocument/2006/relationships" r:embed="rId5"/>
        <a:stretch>
          <a:fillRect/>
        </a:stretch>
      </xdr:blipFill>
      <xdr:spPr>
        <a:xfrm>
          <a:off x="9342549" y="4169536"/>
          <a:ext cx="5736465" cy="2999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434340</xdr:colOff>
      <xdr:row>0</xdr:row>
      <xdr:rowOff>152400</xdr:rowOff>
    </xdr:from>
    <xdr:to>
      <xdr:col>14</xdr:col>
      <xdr:colOff>381000</xdr:colOff>
      <xdr:row>22</xdr:row>
      <xdr:rowOff>123366</xdr:rowOff>
    </xdr:to>
    <xdr:pic>
      <xdr:nvPicPr>
        <xdr:cNvPr id="2" name="Picture 1" descr="Golongan Darah - Apa Artinya Dan Apakah Penting? - Medix Global">
          <a:extLst>
            <a:ext uri="{FF2B5EF4-FFF2-40B4-BE49-F238E27FC236}">
              <a16:creationId xmlns:a16="http://schemas.microsoft.com/office/drawing/2014/main" id="{8E6FB498-5571-EDDB-B544-36E0718D33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1940" y="152400"/>
          <a:ext cx="4823460" cy="3659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144780</xdr:colOff>
      <xdr:row>2</xdr:row>
      <xdr:rowOff>22860</xdr:rowOff>
    </xdr:from>
    <xdr:to>
      <xdr:col>6</xdr:col>
      <xdr:colOff>510540</xdr:colOff>
      <xdr:row>18</xdr:row>
      <xdr:rowOff>134147</xdr:rowOff>
    </xdr:to>
    <xdr:pic>
      <xdr:nvPicPr>
        <xdr:cNvPr id="3" name="Picture 2" descr="Donor Darah - Tanya Alodokter">
          <a:extLst>
            <a:ext uri="{FF2B5EF4-FFF2-40B4-BE49-F238E27FC236}">
              <a16:creationId xmlns:a16="http://schemas.microsoft.com/office/drawing/2014/main" id="{1596132A-A9CD-CE0A-CB60-C7D6726030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4380" y="358140"/>
          <a:ext cx="3413760" cy="2793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3971-9663-4A78-B5E9-C7E0EC191041}">
  <sheetPr codeName="Sheet1"/>
  <dimension ref="B2:BG54"/>
  <sheetViews>
    <sheetView zoomScale="60" zoomScaleNormal="60" workbookViewId="0">
      <selection activeCell="BK8" sqref="BK8"/>
    </sheetView>
  </sheetViews>
  <sheetFormatPr defaultRowHeight="13.2" x14ac:dyDescent="0.25"/>
  <cols>
    <col min="1" max="1" width="8.88671875" style="77"/>
    <col min="2" max="2" width="3.44140625" style="77" bestFit="1" customWidth="1"/>
    <col min="3" max="3" width="116.21875" style="77" bestFit="1" customWidth="1"/>
    <col min="4" max="20" width="3" style="77" bestFit="1" customWidth="1"/>
    <col min="21" max="38" width="2" style="77" bestFit="1" customWidth="1"/>
    <col min="39" max="59" width="3" style="77" bestFit="1" customWidth="1"/>
    <col min="60" max="16384" width="8.88671875" style="77"/>
  </cols>
  <sheetData>
    <row r="2" spans="2:59" ht="13.8" x14ac:dyDescent="0.25">
      <c r="B2" s="181" t="s">
        <v>2</v>
      </c>
      <c r="C2" s="183" t="s">
        <v>290</v>
      </c>
      <c r="D2" s="185" t="s">
        <v>36</v>
      </c>
      <c r="E2" s="186"/>
      <c r="F2" s="186"/>
      <c r="G2" s="186"/>
      <c r="H2" s="186"/>
      <c r="I2" s="186"/>
      <c r="J2" s="186"/>
      <c r="K2" s="186"/>
      <c r="L2" s="186"/>
      <c r="M2" s="186"/>
      <c r="N2" s="186"/>
      <c r="O2" s="186"/>
      <c r="P2" s="186"/>
      <c r="Q2" s="186"/>
      <c r="R2" s="186"/>
      <c r="S2" s="186"/>
      <c r="T2" s="187"/>
      <c r="U2" s="185" t="s">
        <v>302</v>
      </c>
      <c r="V2" s="186"/>
      <c r="W2" s="186"/>
      <c r="X2" s="186"/>
      <c r="Y2" s="186"/>
      <c r="Z2" s="186"/>
      <c r="AA2" s="186"/>
      <c r="AB2" s="186"/>
      <c r="AC2" s="187"/>
      <c r="AD2" s="178" t="s">
        <v>38</v>
      </c>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80"/>
    </row>
    <row r="3" spans="2:59" ht="13.8" x14ac:dyDescent="0.25">
      <c r="B3" s="182"/>
      <c r="C3" s="184"/>
      <c r="D3" s="72">
        <v>15</v>
      </c>
      <c r="E3" s="72">
        <v>16</v>
      </c>
      <c r="F3" s="72">
        <v>17</v>
      </c>
      <c r="G3" s="72">
        <v>18</v>
      </c>
      <c r="H3" s="72">
        <v>19</v>
      </c>
      <c r="I3" s="72">
        <v>20</v>
      </c>
      <c r="J3" s="72">
        <v>21</v>
      </c>
      <c r="K3" s="72">
        <v>22</v>
      </c>
      <c r="L3" s="72">
        <v>23</v>
      </c>
      <c r="M3" s="72">
        <v>24</v>
      </c>
      <c r="N3" s="72">
        <v>25</v>
      </c>
      <c r="O3" s="72">
        <v>26</v>
      </c>
      <c r="P3" s="72">
        <v>27</v>
      </c>
      <c r="Q3" s="72">
        <v>28</v>
      </c>
      <c r="R3" s="72">
        <v>29</v>
      </c>
      <c r="S3" s="72">
        <v>30</v>
      </c>
      <c r="T3" s="72">
        <v>31</v>
      </c>
      <c r="U3" s="72">
        <v>1</v>
      </c>
      <c r="V3" s="72">
        <v>2</v>
      </c>
      <c r="W3" s="72">
        <v>3</v>
      </c>
      <c r="X3" s="72">
        <v>4</v>
      </c>
      <c r="Y3" s="72">
        <v>5</v>
      </c>
      <c r="Z3" s="72">
        <v>6</v>
      </c>
      <c r="AA3" s="72">
        <v>7</v>
      </c>
      <c r="AB3" s="72">
        <v>8</v>
      </c>
      <c r="AC3" s="72">
        <v>9</v>
      </c>
      <c r="AD3" s="72">
        <v>1</v>
      </c>
      <c r="AE3" s="72">
        <v>2</v>
      </c>
      <c r="AF3" s="72">
        <v>3</v>
      </c>
      <c r="AG3" s="72">
        <v>4</v>
      </c>
      <c r="AH3" s="72">
        <v>5</v>
      </c>
      <c r="AI3" s="72">
        <v>6</v>
      </c>
      <c r="AJ3" s="72">
        <v>7</v>
      </c>
      <c r="AK3" s="72">
        <v>8</v>
      </c>
      <c r="AL3" s="72">
        <v>9</v>
      </c>
      <c r="AM3" s="72">
        <v>10</v>
      </c>
      <c r="AN3" s="72">
        <v>11</v>
      </c>
      <c r="AO3" s="72">
        <v>12</v>
      </c>
      <c r="AP3" s="72">
        <v>13</v>
      </c>
      <c r="AQ3" s="72">
        <v>14</v>
      </c>
      <c r="AR3" s="72">
        <v>15</v>
      </c>
      <c r="AS3" s="72">
        <v>16</v>
      </c>
      <c r="AT3" s="72">
        <v>17</v>
      </c>
      <c r="AU3" s="72">
        <v>18</v>
      </c>
      <c r="AV3" s="72">
        <v>19</v>
      </c>
      <c r="AW3" s="72">
        <v>20</v>
      </c>
      <c r="AX3" s="72">
        <v>21</v>
      </c>
      <c r="AY3" s="72">
        <v>22</v>
      </c>
      <c r="AZ3" s="72">
        <v>23</v>
      </c>
      <c r="BA3" s="72">
        <v>24</v>
      </c>
      <c r="BB3" s="72">
        <v>25</v>
      </c>
      <c r="BC3" s="72">
        <v>26</v>
      </c>
      <c r="BD3" s="72">
        <v>27</v>
      </c>
      <c r="BE3" s="72">
        <v>28</v>
      </c>
      <c r="BF3" s="72">
        <v>29</v>
      </c>
      <c r="BG3" s="72">
        <v>30</v>
      </c>
    </row>
    <row r="4" spans="2:59" ht="13.8" x14ac:dyDescent="0.25">
      <c r="B4" s="188" t="s">
        <v>303</v>
      </c>
      <c r="C4" s="189"/>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row>
    <row r="5" spans="2:59" ht="13.8" x14ac:dyDescent="0.25">
      <c r="B5" s="73">
        <v>1</v>
      </c>
      <c r="C5" s="72" t="s">
        <v>291</v>
      </c>
      <c r="D5" s="74"/>
      <c r="E5" s="72"/>
      <c r="F5" s="72"/>
      <c r="G5" s="72"/>
      <c r="H5" s="72"/>
      <c r="I5" s="72"/>
      <c r="J5" s="72"/>
      <c r="K5" s="72"/>
      <c r="L5" s="72"/>
      <c r="M5" s="72"/>
      <c r="N5" s="72"/>
      <c r="O5" s="72"/>
      <c r="P5" s="72"/>
      <c r="Q5" s="72"/>
      <c r="R5" s="72"/>
      <c r="S5" s="72"/>
      <c r="T5" s="72"/>
      <c r="U5" s="72"/>
      <c r="V5" s="72"/>
      <c r="W5" s="72"/>
      <c r="X5" s="72"/>
      <c r="Y5" s="72"/>
      <c r="Z5" s="72"/>
      <c r="AA5" s="72"/>
      <c r="AB5" s="72"/>
      <c r="AC5" s="72"/>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row>
    <row r="6" spans="2:59" ht="13.8" x14ac:dyDescent="0.25">
      <c r="B6" s="73">
        <v>2</v>
      </c>
      <c r="C6" s="72" t="s">
        <v>292</v>
      </c>
      <c r="D6" s="74"/>
      <c r="E6" s="72"/>
      <c r="F6" s="72"/>
      <c r="G6" s="72"/>
      <c r="H6" s="72"/>
      <c r="I6" s="72"/>
      <c r="J6" s="72"/>
      <c r="K6" s="72"/>
      <c r="L6" s="72"/>
      <c r="M6" s="72"/>
      <c r="N6" s="72"/>
      <c r="O6" s="72"/>
      <c r="P6" s="72"/>
      <c r="Q6" s="72"/>
      <c r="R6" s="72"/>
      <c r="S6" s="72"/>
      <c r="T6" s="72"/>
      <c r="U6" s="72"/>
      <c r="V6" s="72"/>
      <c r="W6" s="72"/>
      <c r="X6" s="72"/>
      <c r="Y6" s="72"/>
      <c r="Z6" s="72"/>
      <c r="AA6" s="72"/>
      <c r="AB6" s="72"/>
      <c r="AC6" s="72"/>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row>
    <row r="7" spans="2:59" ht="13.8" x14ac:dyDescent="0.25">
      <c r="B7" s="73">
        <v>3</v>
      </c>
      <c r="C7" s="72" t="s">
        <v>293</v>
      </c>
      <c r="D7" s="74"/>
      <c r="E7" s="72"/>
      <c r="F7" s="72"/>
      <c r="G7" s="72"/>
      <c r="H7" s="72"/>
      <c r="I7" s="72"/>
      <c r="J7" s="72"/>
      <c r="K7" s="72"/>
      <c r="L7" s="72"/>
      <c r="M7" s="72"/>
      <c r="N7" s="72"/>
      <c r="O7" s="72"/>
      <c r="P7" s="72"/>
      <c r="Q7" s="72"/>
      <c r="R7" s="72"/>
      <c r="S7" s="72"/>
      <c r="T7" s="72"/>
      <c r="U7" s="72"/>
      <c r="V7" s="72"/>
      <c r="W7" s="72"/>
      <c r="X7" s="72"/>
      <c r="Y7" s="72"/>
      <c r="Z7" s="72"/>
      <c r="AA7" s="72"/>
      <c r="AB7" s="72"/>
      <c r="AC7" s="72"/>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row>
    <row r="8" spans="2:59" ht="13.8" x14ac:dyDescent="0.25">
      <c r="B8" s="73">
        <v>4</v>
      </c>
      <c r="C8" s="72" t="s">
        <v>294</v>
      </c>
      <c r="D8" s="72"/>
      <c r="E8" s="72"/>
      <c r="F8" s="72"/>
      <c r="G8" s="74"/>
      <c r="H8" s="72"/>
      <c r="I8" s="72"/>
      <c r="J8" s="72"/>
      <c r="K8" s="72"/>
      <c r="L8" s="72"/>
      <c r="M8" s="72"/>
      <c r="N8" s="72"/>
      <c r="O8" s="72"/>
      <c r="P8" s="72"/>
      <c r="Q8" s="72"/>
      <c r="R8" s="72"/>
      <c r="S8" s="72"/>
      <c r="T8" s="72"/>
      <c r="U8" s="72"/>
      <c r="V8" s="74"/>
      <c r="W8" s="72"/>
      <c r="X8" s="72"/>
      <c r="Y8" s="72"/>
      <c r="Z8" s="72"/>
      <c r="AA8" s="72"/>
      <c r="AB8" s="72"/>
      <c r="AC8" s="72"/>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row>
    <row r="9" spans="2:59" ht="13.8" x14ac:dyDescent="0.25">
      <c r="B9" s="73">
        <v>5</v>
      </c>
      <c r="C9" s="72" t="s">
        <v>295</v>
      </c>
      <c r="D9" s="72"/>
      <c r="E9" s="72"/>
      <c r="F9" s="72"/>
      <c r="G9" s="74"/>
      <c r="H9" s="72"/>
      <c r="I9" s="72"/>
      <c r="J9" s="72"/>
      <c r="K9" s="72"/>
      <c r="L9" s="72"/>
      <c r="M9" s="72"/>
      <c r="N9" s="72"/>
      <c r="O9" s="72"/>
      <c r="P9" s="72"/>
      <c r="Q9" s="72"/>
      <c r="R9" s="72"/>
      <c r="S9" s="72"/>
      <c r="T9" s="72"/>
      <c r="U9" s="72"/>
      <c r="V9" s="74"/>
      <c r="W9" s="72"/>
      <c r="X9" s="72"/>
      <c r="Y9" s="72"/>
      <c r="Z9" s="72"/>
      <c r="AA9" s="72"/>
      <c r="AB9" s="72"/>
      <c r="AC9" s="72"/>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row>
    <row r="10" spans="2:59" ht="13.8" x14ac:dyDescent="0.25">
      <c r="B10" s="73">
        <v>6</v>
      </c>
      <c r="C10" s="72" t="s">
        <v>296</v>
      </c>
      <c r="D10" s="72"/>
      <c r="E10" s="72"/>
      <c r="F10" s="72"/>
      <c r="G10" s="74"/>
      <c r="H10" s="72"/>
      <c r="I10" s="72"/>
      <c r="J10" s="72"/>
      <c r="K10" s="72"/>
      <c r="L10" s="72"/>
      <c r="M10" s="72"/>
      <c r="N10" s="72"/>
      <c r="O10" s="72"/>
      <c r="P10" s="72"/>
      <c r="Q10" s="72"/>
      <c r="R10" s="72"/>
      <c r="S10" s="72"/>
      <c r="T10" s="72"/>
      <c r="U10" s="72"/>
      <c r="V10" s="72"/>
      <c r="W10" s="72"/>
      <c r="X10" s="72"/>
      <c r="Y10" s="72"/>
      <c r="Z10" s="72"/>
      <c r="AA10" s="72"/>
      <c r="AB10" s="72"/>
      <c r="AC10" s="72"/>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row>
    <row r="11" spans="2:59" ht="13.8" x14ac:dyDescent="0.25">
      <c r="B11" s="73">
        <v>7</v>
      </c>
      <c r="C11" s="72" t="s">
        <v>297</v>
      </c>
      <c r="D11" s="72"/>
      <c r="E11" s="72"/>
      <c r="F11" s="72"/>
      <c r="G11" s="72"/>
      <c r="H11" s="72"/>
      <c r="I11" s="72"/>
      <c r="J11" s="72"/>
      <c r="K11" s="74"/>
      <c r="L11" s="72"/>
      <c r="M11" s="72"/>
      <c r="N11" s="72"/>
      <c r="O11" s="72"/>
      <c r="P11" s="72"/>
      <c r="Q11" s="72"/>
      <c r="R11" s="72"/>
      <c r="S11" s="72"/>
      <c r="T11" s="72"/>
      <c r="U11" s="72"/>
      <c r="V11" s="72"/>
      <c r="W11" s="72"/>
      <c r="X11" s="72"/>
      <c r="Y11" s="72"/>
      <c r="Z11" s="72"/>
      <c r="AA11" s="72"/>
      <c r="AB11" s="72"/>
      <c r="AC11" s="72"/>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row>
    <row r="12" spans="2:59" ht="13.8" x14ac:dyDescent="0.25">
      <c r="B12" s="73">
        <v>8</v>
      </c>
      <c r="C12" s="72" t="s">
        <v>297</v>
      </c>
      <c r="D12" s="72"/>
      <c r="E12" s="72"/>
      <c r="F12" s="72"/>
      <c r="G12" s="72"/>
      <c r="H12" s="72"/>
      <c r="I12" s="72"/>
      <c r="J12" s="72"/>
      <c r="K12" s="74"/>
      <c r="L12" s="72"/>
      <c r="M12" s="72"/>
      <c r="N12" s="72"/>
      <c r="O12" s="72"/>
      <c r="P12" s="72"/>
      <c r="Q12" s="72"/>
      <c r="R12" s="72"/>
      <c r="S12" s="72"/>
      <c r="T12" s="72"/>
      <c r="U12" s="72"/>
      <c r="V12" s="72"/>
      <c r="W12" s="72"/>
      <c r="X12" s="72"/>
      <c r="Y12" s="72"/>
      <c r="Z12" s="72"/>
      <c r="AA12" s="72"/>
      <c r="AB12" s="72"/>
      <c r="AC12" s="72"/>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row>
    <row r="13" spans="2:59" ht="13.8" x14ac:dyDescent="0.25">
      <c r="B13" s="73">
        <v>9</v>
      </c>
      <c r="C13" s="72" t="s">
        <v>298</v>
      </c>
      <c r="D13" s="72"/>
      <c r="E13" s="72"/>
      <c r="F13" s="72"/>
      <c r="G13" s="72"/>
      <c r="H13" s="72"/>
      <c r="I13" s="72"/>
      <c r="J13" s="72"/>
      <c r="K13" s="74"/>
      <c r="L13" s="74"/>
      <c r="M13" s="72"/>
      <c r="N13" s="72"/>
      <c r="O13" s="72"/>
      <c r="P13" s="72"/>
      <c r="Q13" s="72"/>
      <c r="R13" s="72"/>
      <c r="S13" s="72"/>
      <c r="T13" s="72"/>
      <c r="U13" s="72"/>
      <c r="V13" s="72"/>
      <c r="W13" s="72"/>
      <c r="X13" s="72"/>
      <c r="Y13" s="72"/>
      <c r="Z13" s="72"/>
      <c r="AA13" s="72"/>
      <c r="AB13" s="72"/>
      <c r="AC13" s="72"/>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row>
    <row r="14" spans="2:59" ht="13.8" x14ac:dyDescent="0.25">
      <c r="B14" s="73">
        <v>10</v>
      </c>
      <c r="C14" s="72" t="s">
        <v>299</v>
      </c>
      <c r="D14" s="72"/>
      <c r="E14" s="72"/>
      <c r="F14" s="72"/>
      <c r="G14" s="72"/>
      <c r="H14" s="72"/>
      <c r="I14" s="72"/>
      <c r="J14" s="72"/>
      <c r="K14" s="74"/>
      <c r="L14" s="74"/>
      <c r="M14" s="72"/>
      <c r="N14" s="72"/>
      <c r="O14" s="72"/>
      <c r="P14" s="72"/>
      <c r="Q14" s="72"/>
      <c r="R14" s="72"/>
      <c r="S14" s="72"/>
      <c r="T14" s="72"/>
      <c r="U14" s="72"/>
      <c r="V14" s="72"/>
      <c r="W14" s="72"/>
      <c r="X14" s="72"/>
      <c r="Y14" s="72"/>
      <c r="Z14" s="72"/>
      <c r="AA14" s="72"/>
      <c r="AB14" s="72"/>
      <c r="AC14" s="72"/>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row>
    <row r="15" spans="2:59" ht="13.8" x14ac:dyDescent="0.25">
      <c r="B15" s="73">
        <v>11</v>
      </c>
      <c r="C15" s="72" t="s">
        <v>300</v>
      </c>
      <c r="D15" s="72"/>
      <c r="E15" s="72"/>
      <c r="F15" s="72"/>
      <c r="G15" s="72"/>
      <c r="H15" s="72"/>
      <c r="I15" s="72"/>
      <c r="J15" s="72"/>
      <c r="K15" s="72"/>
      <c r="L15" s="72"/>
      <c r="M15" s="72"/>
      <c r="N15" s="75"/>
      <c r="O15" s="72"/>
      <c r="P15" s="72"/>
      <c r="Q15" s="72"/>
      <c r="R15" s="72"/>
      <c r="S15" s="72"/>
      <c r="T15" s="72"/>
      <c r="U15" s="72"/>
      <c r="V15" s="72"/>
      <c r="W15" s="72"/>
      <c r="X15" s="72"/>
      <c r="Y15" s="72"/>
      <c r="Z15" s="72"/>
      <c r="AA15" s="72"/>
      <c r="AB15" s="72"/>
      <c r="AC15" s="72"/>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row>
    <row r="16" spans="2:59" ht="13.8" x14ac:dyDescent="0.25">
      <c r="B16" s="73">
        <v>12</v>
      </c>
      <c r="C16" s="72" t="s">
        <v>301</v>
      </c>
      <c r="D16" s="72"/>
      <c r="E16" s="72"/>
      <c r="F16" s="72"/>
      <c r="G16" s="72"/>
      <c r="H16" s="72"/>
      <c r="I16" s="72"/>
      <c r="J16" s="72"/>
      <c r="K16" s="72"/>
      <c r="L16" s="72"/>
      <c r="M16" s="72"/>
      <c r="N16" s="75"/>
      <c r="O16" s="72"/>
      <c r="P16" s="72"/>
      <c r="Q16" s="72"/>
      <c r="R16" s="72"/>
      <c r="S16" s="72"/>
      <c r="T16" s="72"/>
      <c r="U16" s="72"/>
      <c r="V16" s="72"/>
      <c r="W16" s="72"/>
      <c r="X16" s="72"/>
      <c r="Y16" s="72"/>
      <c r="Z16" s="72"/>
      <c r="AA16" s="72"/>
      <c r="AB16" s="72"/>
      <c r="AC16" s="72"/>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row>
    <row r="17" spans="2:59" x14ac:dyDescent="0.25">
      <c r="B17" s="177" t="s">
        <v>340</v>
      </c>
      <c r="C17" s="177"/>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row>
    <row r="18" spans="2:59" x14ac:dyDescent="0.25">
      <c r="B18" s="76">
        <v>1</v>
      </c>
      <c r="C18" s="81" t="s">
        <v>325</v>
      </c>
      <c r="D18" s="82"/>
      <c r="E18" s="79"/>
      <c r="F18" s="79"/>
      <c r="G18" s="79"/>
      <c r="H18" s="78"/>
      <c r="I18" s="78"/>
      <c r="J18" s="78"/>
      <c r="K18" s="78"/>
      <c r="L18" s="78"/>
      <c r="M18" s="78"/>
      <c r="N18" s="78"/>
      <c r="O18" s="78"/>
      <c r="P18" s="78"/>
      <c r="Q18" s="78"/>
      <c r="R18" s="78"/>
      <c r="S18" s="78"/>
      <c r="T18" s="78"/>
      <c r="U18" s="78"/>
      <c r="V18" s="78"/>
      <c r="W18" s="78"/>
      <c r="X18" s="79"/>
      <c r="Y18" s="78"/>
      <c r="Z18" s="78"/>
      <c r="AA18" s="78"/>
      <c r="AB18" s="78"/>
      <c r="AC18" s="78"/>
      <c r="AD18" s="78"/>
      <c r="AE18" s="78"/>
      <c r="AF18" s="78"/>
      <c r="AG18" s="78"/>
      <c r="AH18" s="78"/>
      <c r="AI18" s="79"/>
      <c r="AJ18" s="78"/>
      <c r="AK18" s="78"/>
      <c r="AL18" s="78"/>
      <c r="AM18" s="78"/>
      <c r="AN18" s="78"/>
      <c r="AO18" s="78"/>
      <c r="AP18" s="78"/>
      <c r="AQ18" s="78"/>
      <c r="AR18" s="78"/>
      <c r="AS18" s="79"/>
      <c r="AT18" s="78"/>
      <c r="AU18" s="78"/>
      <c r="AV18" s="78"/>
      <c r="AW18" s="78"/>
      <c r="AX18" s="78"/>
      <c r="AY18" s="79"/>
      <c r="AZ18" s="79"/>
      <c r="BA18" s="79"/>
      <c r="BB18" s="79"/>
      <c r="BC18" s="78"/>
      <c r="BD18" s="78"/>
      <c r="BE18" s="78"/>
      <c r="BF18" s="78"/>
      <c r="BG18" s="78"/>
    </row>
    <row r="19" spans="2:59" x14ac:dyDescent="0.25">
      <c r="B19" s="76">
        <v>2</v>
      </c>
      <c r="C19" s="81" t="s">
        <v>326</v>
      </c>
      <c r="D19" s="79"/>
      <c r="E19" s="79"/>
      <c r="F19" s="79"/>
      <c r="G19" s="79"/>
      <c r="H19" s="78"/>
      <c r="I19" s="78"/>
      <c r="J19" s="78"/>
      <c r="K19" s="78"/>
      <c r="L19" s="78"/>
      <c r="M19" s="78"/>
      <c r="N19" s="78"/>
      <c r="O19" s="78"/>
      <c r="P19" s="78"/>
      <c r="Q19" s="78"/>
      <c r="R19" s="78"/>
      <c r="S19" s="78"/>
      <c r="T19" s="78"/>
      <c r="U19" s="78"/>
      <c r="V19" s="78"/>
      <c r="W19" s="78"/>
      <c r="X19" s="79"/>
      <c r="Y19" s="78"/>
      <c r="Z19" s="78"/>
      <c r="AA19" s="78"/>
      <c r="AB19" s="78"/>
      <c r="AC19" s="78"/>
      <c r="AD19" s="78"/>
      <c r="AE19" s="78"/>
      <c r="AF19" s="78"/>
      <c r="AG19" s="78"/>
      <c r="AH19" s="78"/>
      <c r="AI19" s="79"/>
      <c r="AJ19" s="78"/>
      <c r="AK19" s="78"/>
      <c r="AL19" s="78"/>
      <c r="AM19" s="78"/>
      <c r="AN19" s="78"/>
      <c r="AO19" s="78"/>
      <c r="AP19" s="78"/>
      <c r="AQ19" s="78"/>
      <c r="AR19" s="78"/>
      <c r="AS19" s="79"/>
      <c r="AT19" s="78"/>
      <c r="AU19" s="78"/>
      <c r="AV19" s="78"/>
      <c r="AW19" s="78"/>
      <c r="AX19" s="78"/>
      <c r="AY19" s="79"/>
      <c r="AZ19" s="79"/>
      <c r="BA19" s="79"/>
      <c r="BB19" s="79"/>
      <c r="BC19" s="78"/>
      <c r="BD19" s="78"/>
      <c r="BE19" s="78"/>
      <c r="BF19" s="78"/>
      <c r="BG19" s="78"/>
    </row>
    <row r="20" spans="2:59" x14ac:dyDescent="0.25">
      <c r="B20" s="76">
        <v>3</v>
      </c>
      <c r="C20" s="81" t="s">
        <v>327</v>
      </c>
      <c r="D20" s="79"/>
      <c r="E20" s="79"/>
      <c r="F20" s="79"/>
      <c r="G20" s="79"/>
      <c r="H20" s="78"/>
      <c r="I20" s="78"/>
      <c r="J20" s="78"/>
      <c r="K20" s="78"/>
      <c r="L20" s="78"/>
      <c r="M20" s="78"/>
      <c r="N20" s="78"/>
      <c r="O20" s="78"/>
      <c r="P20" s="78"/>
      <c r="Q20" s="78"/>
      <c r="R20" s="78"/>
      <c r="S20" s="78"/>
      <c r="T20" s="78"/>
      <c r="U20" s="78"/>
      <c r="V20" s="78"/>
      <c r="W20" s="78"/>
      <c r="X20" s="79"/>
      <c r="Y20" s="78"/>
      <c r="Z20" s="78"/>
      <c r="AA20" s="78"/>
      <c r="AB20" s="78"/>
      <c r="AC20" s="78"/>
      <c r="AD20" s="78"/>
      <c r="AE20" s="78"/>
      <c r="AF20" s="78"/>
      <c r="AG20" s="78"/>
      <c r="AH20" s="78"/>
      <c r="AI20" s="79"/>
      <c r="AJ20" s="78"/>
      <c r="AK20" s="78"/>
      <c r="AL20" s="78"/>
      <c r="AM20" s="78"/>
      <c r="AN20" s="78"/>
      <c r="AO20" s="78"/>
      <c r="AP20" s="78"/>
      <c r="AQ20" s="78"/>
      <c r="AR20" s="78"/>
      <c r="AS20" s="79"/>
      <c r="AT20" s="78"/>
      <c r="AU20" s="78"/>
      <c r="AV20" s="78"/>
      <c r="AW20" s="78"/>
      <c r="AX20" s="78"/>
      <c r="AY20" s="79"/>
      <c r="AZ20" s="79"/>
      <c r="BA20" s="79"/>
      <c r="BB20" s="79"/>
      <c r="BC20" s="78"/>
      <c r="BD20" s="78"/>
      <c r="BE20" s="78"/>
      <c r="BF20" s="78"/>
      <c r="BG20" s="78"/>
    </row>
    <row r="21" spans="2:59" x14ac:dyDescent="0.25">
      <c r="B21" s="76">
        <v>4</v>
      </c>
      <c r="C21" s="81" t="s">
        <v>328</v>
      </c>
      <c r="D21" s="79"/>
      <c r="E21" s="79"/>
      <c r="F21" s="79"/>
      <c r="G21" s="79"/>
      <c r="H21" s="78"/>
      <c r="I21" s="78"/>
      <c r="J21" s="78"/>
      <c r="K21" s="78"/>
      <c r="L21" s="78"/>
      <c r="M21" s="78"/>
      <c r="N21" s="78"/>
      <c r="O21" s="78"/>
      <c r="P21" s="78"/>
      <c r="Q21" s="78"/>
      <c r="R21" s="78"/>
      <c r="S21" s="78"/>
      <c r="T21" s="78"/>
      <c r="U21" s="78"/>
      <c r="V21" s="78"/>
      <c r="W21" s="78"/>
      <c r="X21" s="79"/>
      <c r="Y21" s="78"/>
      <c r="Z21" s="78"/>
      <c r="AA21" s="78"/>
      <c r="AB21" s="78"/>
      <c r="AC21" s="78"/>
      <c r="AD21" s="78"/>
      <c r="AE21" s="78"/>
      <c r="AF21" s="78"/>
      <c r="AG21" s="78"/>
      <c r="AH21" s="78"/>
      <c r="AI21" s="79"/>
      <c r="AJ21" s="78"/>
      <c r="AK21" s="78"/>
      <c r="AL21" s="78"/>
      <c r="AM21" s="78"/>
      <c r="AN21" s="78"/>
      <c r="AO21" s="78"/>
      <c r="AP21" s="78"/>
      <c r="AQ21" s="78"/>
      <c r="AR21" s="78"/>
      <c r="AS21" s="79"/>
      <c r="AT21" s="78"/>
      <c r="AU21" s="78"/>
      <c r="AV21" s="78"/>
      <c r="AW21" s="78"/>
      <c r="AX21" s="78"/>
      <c r="AY21" s="79"/>
      <c r="AZ21" s="79"/>
      <c r="BA21" s="79"/>
      <c r="BB21" s="79"/>
      <c r="BC21" s="78"/>
      <c r="BD21" s="78"/>
      <c r="BE21" s="78"/>
      <c r="BF21" s="78"/>
      <c r="BG21" s="78"/>
    </row>
    <row r="22" spans="2:59" x14ac:dyDescent="0.25">
      <c r="B22" s="76">
        <v>5</v>
      </c>
      <c r="C22" s="81" t="s">
        <v>329</v>
      </c>
      <c r="D22" s="79"/>
      <c r="E22" s="79"/>
      <c r="F22" s="79"/>
      <c r="G22" s="79"/>
      <c r="H22" s="78"/>
      <c r="I22" s="78"/>
      <c r="J22" s="78"/>
      <c r="K22" s="78"/>
      <c r="L22" s="78"/>
      <c r="M22" s="78"/>
      <c r="N22" s="78"/>
      <c r="O22" s="78"/>
      <c r="P22" s="78"/>
      <c r="Q22" s="78"/>
      <c r="R22" s="78"/>
      <c r="S22" s="78"/>
      <c r="T22" s="78"/>
      <c r="U22" s="78"/>
      <c r="V22" s="78"/>
      <c r="W22" s="78"/>
      <c r="X22" s="79"/>
      <c r="Y22" s="78"/>
      <c r="Z22" s="78"/>
      <c r="AA22" s="78"/>
      <c r="AB22" s="78"/>
      <c r="AC22" s="78"/>
      <c r="AD22" s="78"/>
      <c r="AE22" s="78"/>
      <c r="AF22" s="78"/>
      <c r="AG22" s="78"/>
      <c r="AH22" s="78"/>
      <c r="AI22" s="79"/>
      <c r="AJ22" s="78"/>
      <c r="AK22" s="78"/>
      <c r="AL22" s="78"/>
      <c r="AM22" s="78"/>
      <c r="AN22" s="78"/>
      <c r="AO22" s="78"/>
      <c r="AP22" s="78"/>
      <c r="AQ22" s="78"/>
      <c r="AR22" s="78"/>
      <c r="AS22" s="79"/>
      <c r="AT22" s="78"/>
      <c r="AU22" s="78"/>
      <c r="AV22" s="78"/>
      <c r="AW22" s="78"/>
      <c r="AX22" s="78"/>
      <c r="AY22" s="79"/>
      <c r="AZ22" s="79"/>
      <c r="BA22" s="79"/>
      <c r="BB22" s="79"/>
      <c r="BC22" s="78"/>
      <c r="BD22" s="78"/>
      <c r="BE22" s="78"/>
      <c r="BF22" s="78"/>
      <c r="BG22" s="78"/>
    </row>
    <row r="23" spans="2:59" x14ac:dyDescent="0.25">
      <c r="B23" s="76">
        <v>6</v>
      </c>
      <c r="C23" s="81" t="s">
        <v>330</v>
      </c>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row>
    <row r="24" spans="2:59" x14ac:dyDescent="0.25">
      <c r="B24" s="76">
        <v>7</v>
      </c>
      <c r="C24" s="81" t="s">
        <v>331</v>
      </c>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row>
    <row r="25" spans="2:59" x14ac:dyDescent="0.25">
      <c r="B25" s="76">
        <v>8</v>
      </c>
      <c r="C25" s="81" t="s">
        <v>332</v>
      </c>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row>
    <row r="26" spans="2:59" x14ac:dyDescent="0.25">
      <c r="B26" s="76">
        <v>9</v>
      </c>
      <c r="C26" s="81" t="s">
        <v>333</v>
      </c>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row>
    <row r="27" spans="2:59" x14ac:dyDescent="0.25">
      <c r="B27" s="76">
        <v>10</v>
      </c>
      <c r="C27" s="81" t="s">
        <v>334</v>
      </c>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row>
    <row r="28" spans="2:59" x14ac:dyDescent="0.25">
      <c r="B28" s="76">
        <v>11</v>
      </c>
      <c r="C28" s="81" t="s">
        <v>335</v>
      </c>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row>
    <row r="29" spans="2:59" x14ac:dyDescent="0.25">
      <c r="B29" s="76">
        <v>12</v>
      </c>
      <c r="C29" s="81" t="s">
        <v>336</v>
      </c>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row>
    <row r="30" spans="2:59" x14ac:dyDescent="0.25">
      <c r="B30" s="76">
        <v>13</v>
      </c>
      <c r="C30" s="81" t="s">
        <v>337</v>
      </c>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row>
    <row r="31" spans="2:59" x14ac:dyDescent="0.25">
      <c r="B31" s="76">
        <v>14</v>
      </c>
      <c r="C31" s="81" t="s">
        <v>338</v>
      </c>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row>
    <row r="32" spans="2:59" x14ac:dyDescent="0.25">
      <c r="B32" s="76">
        <v>15</v>
      </c>
      <c r="C32" s="81" t="s">
        <v>339</v>
      </c>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row>
    <row r="33" spans="2:59" x14ac:dyDescent="0.25">
      <c r="B33" s="178" t="s">
        <v>341</v>
      </c>
      <c r="C33" s="180"/>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row>
    <row r="34" spans="2:59" ht="13.8" x14ac:dyDescent="0.25">
      <c r="B34" s="73">
        <v>1</v>
      </c>
      <c r="C34" s="72" t="s">
        <v>304</v>
      </c>
      <c r="D34" s="75"/>
      <c r="E34" s="75"/>
      <c r="F34" s="75"/>
      <c r="G34" s="75"/>
      <c r="H34" s="75"/>
      <c r="I34" s="75"/>
      <c r="J34" s="75"/>
      <c r="K34" s="75"/>
      <c r="L34" s="75"/>
      <c r="M34" s="75"/>
      <c r="N34" s="75"/>
      <c r="O34" s="75"/>
      <c r="P34" s="75"/>
      <c r="Q34" s="75"/>
      <c r="R34" s="75"/>
      <c r="S34" s="75"/>
      <c r="T34" s="75"/>
      <c r="U34" s="75"/>
      <c r="V34" s="75"/>
      <c r="W34" s="72"/>
      <c r="X34" s="72"/>
      <c r="Y34" s="72"/>
      <c r="Z34" s="72"/>
      <c r="AA34" s="72"/>
      <c r="AB34" s="72"/>
      <c r="AC34" s="72"/>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row>
    <row r="35" spans="2:59" ht="13.8" x14ac:dyDescent="0.25">
      <c r="B35" s="73">
        <v>2</v>
      </c>
      <c r="C35" s="72" t="s">
        <v>305</v>
      </c>
      <c r="D35" s="74"/>
      <c r="E35" s="74"/>
      <c r="F35" s="74"/>
      <c r="G35" s="75"/>
      <c r="H35" s="75"/>
      <c r="I35" s="75"/>
      <c r="J35" s="75"/>
      <c r="K35" s="75"/>
      <c r="L35" s="75"/>
      <c r="M35" s="75"/>
      <c r="N35" s="75"/>
      <c r="O35" s="75"/>
      <c r="P35" s="75"/>
      <c r="Q35" s="75"/>
      <c r="R35" s="75"/>
      <c r="S35" s="75"/>
      <c r="T35" s="75"/>
      <c r="U35" s="75"/>
      <c r="V35" s="75"/>
      <c r="W35" s="72"/>
      <c r="X35" s="72"/>
      <c r="Y35" s="72"/>
      <c r="Z35" s="72"/>
      <c r="AA35" s="72"/>
      <c r="AB35" s="72"/>
      <c r="AC35" s="72"/>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row>
    <row r="36" spans="2:59" ht="13.8" x14ac:dyDescent="0.25">
      <c r="B36" s="73">
        <v>3</v>
      </c>
      <c r="C36" s="72" t="s">
        <v>306</v>
      </c>
      <c r="D36" s="74"/>
      <c r="E36" s="74"/>
      <c r="F36" s="74"/>
      <c r="G36" s="74"/>
      <c r="H36" s="74"/>
      <c r="I36" s="74"/>
      <c r="J36" s="74"/>
      <c r="K36" s="74"/>
      <c r="L36" s="74"/>
      <c r="M36" s="75"/>
      <c r="N36" s="75"/>
      <c r="O36" s="75"/>
      <c r="P36" s="75"/>
      <c r="Q36" s="75"/>
      <c r="R36" s="75"/>
      <c r="S36" s="75"/>
      <c r="T36" s="75"/>
      <c r="U36" s="75"/>
      <c r="V36" s="75"/>
      <c r="W36" s="72"/>
      <c r="X36" s="72"/>
      <c r="Y36" s="72"/>
      <c r="Z36" s="72"/>
      <c r="AA36" s="72"/>
      <c r="AB36" s="72"/>
      <c r="AC36" s="72"/>
      <c r="AD36" s="78"/>
      <c r="AE36" s="79"/>
      <c r="AF36" s="78"/>
      <c r="AG36" s="78"/>
      <c r="AH36" s="79"/>
      <c r="AI36" s="78"/>
      <c r="AJ36" s="79"/>
      <c r="AK36" s="78"/>
      <c r="AL36" s="78"/>
      <c r="AM36" s="79"/>
      <c r="AN36" s="78"/>
      <c r="AO36" s="78"/>
      <c r="AP36" s="78"/>
      <c r="AQ36" s="79"/>
      <c r="AR36" s="78"/>
      <c r="AS36" s="78"/>
      <c r="AT36" s="79"/>
      <c r="AU36" s="78"/>
      <c r="AV36" s="78"/>
      <c r="AW36" s="79"/>
      <c r="AX36" s="79"/>
      <c r="AY36" s="79"/>
      <c r="AZ36" s="79"/>
      <c r="BA36" s="79"/>
      <c r="BB36" s="78"/>
      <c r="BC36" s="78"/>
      <c r="BD36" s="78"/>
      <c r="BE36" s="78"/>
      <c r="BF36" s="78"/>
      <c r="BG36" s="78"/>
    </row>
    <row r="37" spans="2:59" ht="13.8" x14ac:dyDescent="0.25">
      <c r="B37" s="73">
        <v>4</v>
      </c>
      <c r="C37" s="72" t="s">
        <v>307</v>
      </c>
      <c r="D37" s="75"/>
      <c r="E37" s="75"/>
      <c r="F37" s="75"/>
      <c r="G37" s="75"/>
      <c r="H37" s="75"/>
      <c r="I37" s="75"/>
      <c r="J37" s="75"/>
      <c r="K37" s="75"/>
      <c r="L37" s="75"/>
      <c r="M37" s="75"/>
      <c r="N37" s="75"/>
      <c r="O37" s="75"/>
      <c r="P37" s="75"/>
      <c r="Q37" s="75"/>
      <c r="R37" s="75"/>
      <c r="S37" s="75"/>
      <c r="T37" s="75"/>
      <c r="U37" s="75"/>
      <c r="V37" s="75"/>
      <c r="W37" s="72"/>
      <c r="X37" s="72"/>
      <c r="Y37" s="72"/>
      <c r="Z37" s="72"/>
      <c r="AA37" s="72"/>
      <c r="AB37" s="72"/>
      <c r="AC37" s="72"/>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80"/>
      <c r="BB37" s="78"/>
      <c r="BC37" s="79"/>
      <c r="BD37" s="79"/>
      <c r="BE37" s="79"/>
      <c r="BF37" s="78"/>
      <c r="BG37" s="78"/>
    </row>
    <row r="38" spans="2:59" ht="13.8" x14ac:dyDescent="0.25">
      <c r="B38" s="73">
        <v>5</v>
      </c>
      <c r="C38" s="72" t="s">
        <v>308</v>
      </c>
      <c r="D38" s="75"/>
      <c r="E38" s="75"/>
      <c r="F38" s="75"/>
      <c r="G38" s="75"/>
      <c r="H38" s="75"/>
      <c r="I38" s="75"/>
      <c r="J38" s="75"/>
      <c r="K38" s="75"/>
      <c r="L38" s="75"/>
      <c r="M38" s="75"/>
      <c r="N38" s="75"/>
      <c r="O38" s="75"/>
      <c r="P38" s="75"/>
      <c r="Q38" s="75"/>
      <c r="R38" s="75"/>
      <c r="S38" s="75"/>
      <c r="T38" s="75"/>
      <c r="U38" s="75"/>
      <c r="V38" s="75"/>
      <c r="W38" s="72"/>
      <c r="X38" s="72"/>
      <c r="Y38" s="72"/>
      <c r="Z38" s="72"/>
      <c r="AA38" s="72"/>
      <c r="AB38" s="72"/>
      <c r="AC38" s="72"/>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row>
    <row r="39" spans="2:59" ht="13.8" x14ac:dyDescent="0.25">
      <c r="B39" s="73">
        <v>6</v>
      </c>
      <c r="C39" s="72" t="s">
        <v>309</v>
      </c>
      <c r="D39" s="75"/>
      <c r="E39" s="75"/>
      <c r="F39" s="75"/>
      <c r="G39" s="75"/>
      <c r="H39" s="75"/>
      <c r="I39" s="75"/>
      <c r="J39" s="75"/>
      <c r="K39" s="75"/>
      <c r="L39" s="75"/>
      <c r="M39" s="75"/>
      <c r="N39" s="75"/>
      <c r="O39" s="75"/>
      <c r="P39" s="75"/>
      <c r="Q39" s="75"/>
      <c r="R39" s="75"/>
      <c r="S39" s="75"/>
      <c r="T39" s="75"/>
      <c r="U39" s="75"/>
      <c r="V39" s="75"/>
      <c r="W39" s="72"/>
      <c r="X39" s="72"/>
      <c r="Y39" s="72"/>
      <c r="Z39" s="72"/>
      <c r="AA39" s="72"/>
      <c r="AB39" s="72"/>
      <c r="AC39" s="72"/>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row>
    <row r="40" spans="2:59" ht="13.8" x14ac:dyDescent="0.25">
      <c r="B40" s="73">
        <v>7</v>
      </c>
      <c r="C40" s="72" t="s">
        <v>310</v>
      </c>
      <c r="D40" s="75"/>
      <c r="E40" s="75"/>
      <c r="F40" s="75"/>
      <c r="G40" s="75"/>
      <c r="H40" s="75"/>
      <c r="I40" s="75"/>
      <c r="J40" s="75"/>
      <c r="K40" s="75"/>
      <c r="L40" s="75"/>
      <c r="M40" s="75"/>
      <c r="N40" s="75"/>
      <c r="O40" s="75"/>
      <c r="P40" s="75"/>
      <c r="Q40" s="75"/>
      <c r="R40" s="75"/>
      <c r="S40" s="75"/>
      <c r="T40" s="75"/>
      <c r="U40" s="75"/>
      <c r="V40" s="75"/>
      <c r="W40" s="72"/>
      <c r="X40" s="72"/>
      <c r="Y40" s="72"/>
      <c r="Z40" s="72"/>
      <c r="AA40" s="72"/>
      <c r="AB40" s="72"/>
      <c r="AC40" s="72"/>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row>
    <row r="41" spans="2:59" ht="13.8" x14ac:dyDescent="0.25">
      <c r="B41" s="73">
        <v>8</v>
      </c>
      <c r="C41" s="72" t="s">
        <v>311</v>
      </c>
      <c r="D41" s="75"/>
      <c r="E41" s="75"/>
      <c r="F41" s="75"/>
      <c r="G41" s="75"/>
      <c r="H41" s="75"/>
      <c r="I41" s="75"/>
      <c r="J41" s="75"/>
      <c r="K41" s="75"/>
      <c r="L41" s="75"/>
      <c r="M41" s="75"/>
      <c r="N41" s="75"/>
      <c r="O41" s="75"/>
      <c r="P41" s="75"/>
      <c r="Q41" s="75"/>
      <c r="R41" s="75"/>
      <c r="S41" s="75"/>
      <c r="T41" s="75"/>
      <c r="U41" s="75"/>
      <c r="V41" s="75"/>
      <c r="W41" s="72"/>
      <c r="X41" s="72"/>
      <c r="Y41" s="72"/>
      <c r="Z41" s="72"/>
      <c r="AA41" s="72"/>
      <c r="AB41" s="72"/>
      <c r="AC41" s="72"/>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row>
    <row r="42" spans="2:59" ht="13.8" x14ac:dyDescent="0.25">
      <c r="B42" s="73">
        <v>9</v>
      </c>
      <c r="C42" s="72" t="s">
        <v>312</v>
      </c>
      <c r="D42" s="75"/>
      <c r="E42" s="75"/>
      <c r="F42" s="75"/>
      <c r="G42" s="75"/>
      <c r="H42" s="75"/>
      <c r="I42" s="75"/>
      <c r="J42" s="75"/>
      <c r="K42" s="75"/>
      <c r="L42" s="75"/>
      <c r="M42" s="75"/>
      <c r="N42" s="75"/>
      <c r="O42" s="75"/>
      <c r="P42" s="75"/>
      <c r="Q42" s="75"/>
      <c r="R42" s="75"/>
      <c r="S42" s="75"/>
      <c r="T42" s="75"/>
      <c r="U42" s="75"/>
      <c r="V42" s="75"/>
      <c r="W42" s="72"/>
      <c r="X42" s="72"/>
      <c r="Y42" s="72"/>
      <c r="Z42" s="72"/>
      <c r="AA42" s="72"/>
      <c r="AB42" s="72"/>
      <c r="AC42" s="72"/>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row>
    <row r="43" spans="2:59" ht="13.8" x14ac:dyDescent="0.25">
      <c r="B43" s="73">
        <v>10</v>
      </c>
      <c r="C43" s="72" t="s">
        <v>313</v>
      </c>
      <c r="D43" s="75"/>
      <c r="E43" s="75"/>
      <c r="F43" s="75"/>
      <c r="G43" s="75"/>
      <c r="H43" s="75"/>
      <c r="I43" s="75"/>
      <c r="J43" s="75"/>
      <c r="K43" s="75"/>
      <c r="L43" s="75"/>
      <c r="M43" s="75"/>
      <c r="N43" s="75"/>
      <c r="O43" s="75"/>
      <c r="P43" s="75"/>
      <c r="Q43" s="75"/>
      <c r="R43" s="75"/>
      <c r="S43" s="75"/>
      <c r="T43" s="75"/>
      <c r="U43" s="75"/>
      <c r="V43" s="75"/>
      <c r="W43" s="72"/>
      <c r="X43" s="72"/>
      <c r="Y43" s="72"/>
      <c r="Z43" s="72"/>
      <c r="AA43" s="72"/>
      <c r="AB43" s="72"/>
      <c r="AC43" s="72"/>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row>
    <row r="44" spans="2:59" ht="13.8" x14ac:dyDescent="0.25">
      <c r="B44" s="73">
        <v>11</v>
      </c>
      <c r="C44" s="72" t="s">
        <v>314</v>
      </c>
      <c r="D44" s="72"/>
      <c r="E44" s="72"/>
      <c r="F44" s="72"/>
      <c r="G44" s="72"/>
      <c r="H44" s="72"/>
      <c r="I44" s="72"/>
      <c r="J44" s="72"/>
      <c r="K44" s="72"/>
      <c r="L44" s="72"/>
      <c r="M44" s="72"/>
      <c r="N44" s="75"/>
      <c r="O44" s="72"/>
      <c r="P44" s="72"/>
      <c r="Q44" s="72"/>
      <c r="R44" s="72"/>
      <c r="S44" s="72"/>
      <c r="T44" s="72"/>
      <c r="U44" s="72"/>
      <c r="V44" s="72"/>
      <c r="W44" s="72"/>
      <c r="X44" s="72"/>
      <c r="Y44" s="72"/>
      <c r="Z44" s="72"/>
      <c r="AA44" s="72"/>
      <c r="AB44" s="72"/>
      <c r="AC44" s="72"/>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row>
    <row r="45" spans="2:59" ht="13.8" x14ac:dyDescent="0.25">
      <c r="B45" s="73">
        <v>12</v>
      </c>
      <c r="C45" s="72" t="s">
        <v>315</v>
      </c>
      <c r="D45" s="72"/>
      <c r="E45" s="72"/>
      <c r="F45" s="72"/>
      <c r="G45" s="72"/>
      <c r="H45" s="72"/>
      <c r="I45" s="72"/>
      <c r="J45" s="72"/>
      <c r="K45" s="72"/>
      <c r="L45" s="72"/>
      <c r="M45" s="72"/>
      <c r="N45" s="75"/>
      <c r="O45" s="72"/>
      <c r="P45" s="72"/>
      <c r="Q45" s="72"/>
      <c r="R45" s="72"/>
      <c r="S45" s="72"/>
      <c r="T45" s="72"/>
      <c r="U45" s="72"/>
      <c r="V45" s="72"/>
      <c r="W45" s="72"/>
      <c r="X45" s="72"/>
      <c r="Y45" s="72"/>
      <c r="Z45" s="72"/>
      <c r="AA45" s="72"/>
      <c r="AB45" s="72"/>
      <c r="AC45" s="72"/>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row>
    <row r="46" spans="2:59" ht="13.8" x14ac:dyDescent="0.25">
      <c r="B46" s="73">
        <v>13</v>
      </c>
      <c r="C46" s="72" t="s">
        <v>316</v>
      </c>
      <c r="D46" s="72"/>
      <c r="E46" s="72"/>
      <c r="F46" s="72"/>
      <c r="G46" s="72"/>
      <c r="H46" s="72"/>
      <c r="I46" s="72"/>
      <c r="J46" s="72"/>
      <c r="K46" s="72"/>
      <c r="L46" s="72"/>
      <c r="M46" s="72"/>
      <c r="N46" s="75"/>
      <c r="O46" s="72"/>
      <c r="P46" s="72"/>
      <c r="Q46" s="72"/>
      <c r="R46" s="72"/>
      <c r="S46" s="72"/>
      <c r="T46" s="72"/>
      <c r="U46" s="72"/>
      <c r="V46" s="72"/>
      <c r="W46" s="72"/>
      <c r="X46" s="72"/>
      <c r="Y46" s="72"/>
      <c r="Z46" s="72"/>
      <c r="AA46" s="72"/>
      <c r="AB46" s="72"/>
      <c r="AC46" s="72"/>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row>
    <row r="47" spans="2:59" ht="13.8" x14ac:dyDescent="0.25">
      <c r="B47" s="73">
        <v>14</v>
      </c>
      <c r="C47" s="72" t="s">
        <v>317</v>
      </c>
      <c r="D47" s="72"/>
      <c r="E47" s="72"/>
      <c r="F47" s="72"/>
      <c r="G47" s="72"/>
      <c r="H47" s="72"/>
      <c r="I47" s="72"/>
      <c r="J47" s="72"/>
      <c r="K47" s="72"/>
      <c r="L47" s="72"/>
      <c r="M47" s="72"/>
      <c r="N47" s="75"/>
      <c r="O47" s="72"/>
      <c r="P47" s="72"/>
      <c r="Q47" s="72"/>
      <c r="R47" s="72"/>
      <c r="S47" s="72"/>
      <c r="T47" s="72"/>
      <c r="U47" s="72"/>
      <c r="V47" s="72"/>
      <c r="W47" s="72"/>
      <c r="X47" s="72"/>
      <c r="Y47" s="72"/>
      <c r="Z47" s="72"/>
      <c r="AA47" s="72"/>
      <c r="AB47" s="72"/>
      <c r="AC47" s="72"/>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row>
    <row r="48" spans="2:59" ht="13.8" x14ac:dyDescent="0.25">
      <c r="B48" s="73">
        <v>15</v>
      </c>
      <c r="C48" s="72" t="s">
        <v>318</v>
      </c>
      <c r="D48" s="72"/>
      <c r="E48" s="72"/>
      <c r="F48" s="72"/>
      <c r="G48" s="72"/>
      <c r="H48" s="72"/>
      <c r="I48" s="72"/>
      <c r="J48" s="72"/>
      <c r="K48" s="72"/>
      <c r="L48" s="72"/>
      <c r="M48" s="72"/>
      <c r="N48" s="75"/>
      <c r="O48" s="72"/>
      <c r="P48" s="72"/>
      <c r="Q48" s="72"/>
      <c r="R48" s="72"/>
      <c r="S48" s="72"/>
      <c r="T48" s="72"/>
      <c r="U48" s="72"/>
      <c r="V48" s="72"/>
      <c r="W48" s="72"/>
      <c r="X48" s="72"/>
      <c r="Y48" s="72"/>
      <c r="Z48" s="72"/>
      <c r="AA48" s="72"/>
      <c r="AB48" s="72"/>
      <c r="AC48" s="72"/>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row>
    <row r="49" spans="2:59" ht="13.8" x14ac:dyDescent="0.25">
      <c r="B49" s="73">
        <v>16</v>
      </c>
      <c r="C49" s="72" t="s">
        <v>319</v>
      </c>
      <c r="D49" s="72"/>
      <c r="E49" s="72"/>
      <c r="F49" s="72"/>
      <c r="G49" s="72"/>
      <c r="H49" s="72"/>
      <c r="I49" s="72"/>
      <c r="J49" s="72"/>
      <c r="K49" s="72"/>
      <c r="L49" s="72"/>
      <c r="M49" s="72"/>
      <c r="N49" s="75"/>
      <c r="O49" s="72"/>
      <c r="P49" s="72"/>
      <c r="Q49" s="72"/>
      <c r="R49" s="72"/>
      <c r="S49" s="72"/>
      <c r="T49" s="72"/>
      <c r="U49" s="72"/>
      <c r="V49" s="72"/>
      <c r="W49" s="72"/>
      <c r="X49" s="72"/>
      <c r="Y49" s="72"/>
      <c r="Z49" s="72"/>
      <c r="AA49" s="72"/>
      <c r="AB49" s="72"/>
      <c r="AC49" s="72"/>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78"/>
      <c r="BG49" s="78"/>
    </row>
    <row r="50" spans="2:59" ht="13.8" x14ac:dyDescent="0.25">
      <c r="B50" s="73">
        <v>17</v>
      </c>
      <c r="C50" s="72" t="s">
        <v>320</v>
      </c>
      <c r="D50" s="72"/>
      <c r="E50" s="72"/>
      <c r="F50" s="72"/>
      <c r="G50" s="72"/>
      <c r="H50" s="72"/>
      <c r="I50" s="72"/>
      <c r="J50" s="72"/>
      <c r="K50" s="72"/>
      <c r="L50" s="72"/>
      <c r="M50" s="72"/>
      <c r="N50" s="75"/>
      <c r="O50" s="72"/>
      <c r="P50" s="72"/>
      <c r="Q50" s="72"/>
      <c r="R50" s="72"/>
      <c r="S50" s="72"/>
      <c r="T50" s="72"/>
      <c r="U50" s="72"/>
      <c r="V50" s="72"/>
      <c r="W50" s="72"/>
      <c r="X50" s="72"/>
      <c r="Y50" s="72"/>
      <c r="Z50" s="72"/>
      <c r="AA50" s="72"/>
      <c r="AB50" s="72"/>
      <c r="AC50" s="72"/>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row>
    <row r="51" spans="2:59" ht="13.8" x14ac:dyDescent="0.25">
      <c r="B51" s="73">
        <v>18</v>
      </c>
      <c r="C51" s="72" t="s">
        <v>321</v>
      </c>
      <c r="D51" s="72"/>
      <c r="E51" s="72"/>
      <c r="F51" s="72"/>
      <c r="G51" s="72"/>
      <c r="H51" s="72"/>
      <c r="I51" s="72"/>
      <c r="J51" s="72"/>
      <c r="K51" s="72"/>
      <c r="L51" s="72"/>
      <c r="M51" s="72"/>
      <c r="N51" s="75"/>
      <c r="O51" s="72"/>
      <c r="P51" s="72"/>
      <c r="Q51" s="72"/>
      <c r="R51" s="72"/>
      <c r="S51" s="72"/>
      <c r="T51" s="72"/>
      <c r="U51" s="72"/>
      <c r="V51" s="72"/>
      <c r="W51" s="72"/>
      <c r="X51" s="72"/>
      <c r="Y51" s="72"/>
      <c r="Z51" s="72"/>
      <c r="AA51" s="72"/>
      <c r="AB51" s="72"/>
      <c r="AC51" s="72"/>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78"/>
      <c r="BF51" s="78"/>
      <c r="BG51" s="78"/>
    </row>
    <row r="52" spans="2:59" ht="13.8" x14ac:dyDescent="0.25">
      <c r="B52" s="73">
        <v>19</v>
      </c>
      <c r="C52" s="72" t="s">
        <v>322</v>
      </c>
      <c r="D52" s="72"/>
      <c r="E52" s="72"/>
      <c r="F52" s="72"/>
      <c r="G52" s="72"/>
      <c r="H52" s="72"/>
      <c r="I52" s="72"/>
      <c r="J52" s="72"/>
      <c r="K52" s="72"/>
      <c r="L52" s="72"/>
      <c r="M52" s="72"/>
      <c r="N52" s="75"/>
      <c r="O52" s="72"/>
      <c r="P52" s="72"/>
      <c r="Q52" s="72"/>
      <c r="R52" s="72"/>
      <c r="S52" s="72"/>
      <c r="T52" s="72"/>
      <c r="U52" s="72"/>
      <c r="V52" s="72"/>
      <c r="W52" s="72"/>
      <c r="X52" s="72"/>
      <c r="Y52" s="72"/>
      <c r="Z52" s="72"/>
      <c r="AA52" s="72"/>
      <c r="AB52" s="72"/>
      <c r="AC52" s="72"/>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row>
    <row r="53" spans="2:59" ht="13.8" x14ac:dyDescent="0.25">
      <c r="B53" s="73">
        <v>20</v>
      </c>
      <c r="C53" s="72" t="s">
        <v>323</v>
      </c>
      <c r="D53" s="72"/>
      <c r="E53" s="72"/>
      <c r="F53" s="72"/>
      <c r="G53" s="72"/>
      <c r="H53" s="72"/>
      <c r="I53" s="72"/>
      <c r="J53" s="72"/>
      <c r="K53" s="72"/>
      <c r="L53" s="72"/>
      <c r="M53" s="72"/>
      <c r="N53" s="75"/>
      <c r="O53" s="72"/>
      <c r="P53" s="72"/>
      <c r="Q53" s="72"/>
      <c r="R53" s="72"/>
      <c r="S53" s="72"/>
      <c r="T53" s="72"/>
      <c r="U53" s="72"/>
      <c r="V53" s="72"/>
      <c r="W53" s="72"/>
      <c r="X53" s="72"/>
      <c r="Y53" s="72"/>
      <c r="Z53" s="72"/>
      <c r="AA53" s="72"/>
      <c r="AB53" s="72"/>
      <c r="AC53" s="72"/>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row>
    <row r="54" spans="2:59" ht="13.8" x14ac:dyDescent="0.25">
      <c r="B54" s="73">
        <v>21</v>
      </c>
      <c r="C54" s="72" t="s">
        <v>324</v>
      </c>
      <c r="D54" s="72"/>
      <c r="E54" s="72"/>
      <c r="F54" s="72"/>
      <c r="G54" s="72"/>
      <c r="H54" s="72"/>
      <c r="I54" s="72"/>
      <c r="J54" s="72"/>
      <c r="K54" s="72"/>
      <c r="L54" s="72"/>
      <c r="M54" s="72"/>
      <c r="N54" s="75"/>
      <c r="O54" s="72"/>
      <c r="P54" s="72"/>
      <c r="Q54" s="72"/>
      <c r="R54" s="72"/>
      <c r="S54" s="72"/>
      <c r="T54" s="72"/>
      <c r="U54" s="72"/>
      <c r="V54" s="72"/>
      <c r="W54" s="72"/>
      <c r="X54" s="72"/>
      <c r="Y54" s="72"/>
      <c r="Z54" s="72"/>
      <c r="AA54" s="72"/>
      <c r="AB54" s="72"/>
      <c r="AC54" s="72"/>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c r="BD54" s="78"/>
      <c r="BE54" s="78"/>
      <c r="BF54" s="78"/>
      <c r="BG54" s="78"/>
    </row>
  </sheetData>
  <mergeCells count="8">
    <mergeCell ref="B17:C17"/>
    <mergeCell ref="AD2:BG2"/>
    <mergeCell ref="B33:C33"/>
    <mergeCell ref="B2:B3"/>
    <mergeCell ref="C2:C3"/>
    <mergeCell ref="D2:T2"/>
    <mergeCell ref="U2:AC2"/>
    <mergeCell ref="B4:C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026BF-010F-4AE3-A802-0F98CBFC9005}">
  <sheetPr codeName="Sheet12"/>
  <dimension ref="B2:AB66"/>
  <sheetViews>
    <sheetView topLeftCell="C32" zoomScale="70" zoomScaleNormal="70" workbookViewId="0">
      <selection activeCell="I43" sqref="I43"/>
    </sheetView>
  </sheetViews>
  <sheetFormatPr defaultRowHeight="13.2" x14ac:dyDescent="0.25"/>
  <cols>
    <col min="1" max="1" width="8.88671875" style="1"/>
    <col min="2" max="2" width="14.44140625" style="1" bestFit="1" customWidth="1"/>
    <col min="3" max="3" width="9.77734375" style="1" bestFit="1" customWidth="1"/>
    <col min="4" max="4" width="8.44140625" style="1" bestFit="1" customWidth="1"/>
    <col min="5" max="5" width="6.44140625" style="1" bestFit="1" customWidth="1"/>
    <col min="6" max="6" width="17.77734375" style="1" bestFit="1" customWidth="1"/>
    <col min="7" max="7" width="16.44140625" style="1" bestFit="1" customWidth="1"/>
    <col min="8" max="8" width="13.44140625" style="1" bestFit="1" customWidth="1"/>
    <col min="9" max="9" width="14.109375" style="1" bestFit="1" customWidth="1"/>
    <col min="10" max="10" width="10.109375" style="1" customWidth="1"/>
    <col min="11" max="11" width="8.33203125" style="1" bestFit="1" customWidth="1"/>
    <col min="12" max="12" width="10.33203125" style="1" bestFit="1" customWidth="1"/>
    <col min="13" max="13" width="8.5546875" style="1" bestFit="1" customWidth="1"/>
    <col min="14" max="16" width="12.33203125" style="1" bestFit="1" customWidth="1"/>
    <col min="17" max="17" width="10.21875" style="1" bestFit="1" customWidth="1"/>
    <col min="18" max="18" width="9.77734375" style="1" bestFit="1" customWidth="1"/>
    <col min="19" max="19" width="7.33203125" style="1" bestFit="1" customWidth="1"/>
    <col min="20" max="20" width="9.109375" style="1" bestFit="1" customWidth="1"/>
    <col min="21" max="21" width="9.33203125" style="1" bestFit="1" customWidth="1"/>
    <col min="22" max="22" width="6.88671875" style="1" bestFit="1" customWidth="1"/>
    <col min="23" max="23" width="6.6640625" style="1" bestFit="1" customWidth="1"/>
    <col min="24" max="24" width="6" style="1" bestFit="1" customWidth="1"/>
    <col min="25" max="25" width="6.6640625" style="1" bestFit="1" customWidth="1"/>
    <col min="26" max="16384" width="8.88671875" style="1"/>
  </cols>
  <sheetData>
    <row r="2" spans="2:25" x14ac:dyDescent="0.25">
      <c r="B2" s="199" t="s">
        <v>273</v>
      </c>
      <c r="C2" s="199"/>
      <c r="D2" s="199"/>
      <c r="E2" s="199"/>
      <c r="F2" s="199"/>
      <c r="G2" s="199"/>
      <c r="H2" s="199"/>
      <c r="I2" s="199"/>
      <c r="J2" s="199"/>
      <c r="K2" s="199"/>
      <c r="L2" s="199"/>
      <c r="M2" s="199"/>
      <c r="N2" s="199"/>
      <c r="O2" s="199"/>
      <c r="P2" s="199"/>
      <c r="Q2" s="199"/>
      <c r="R2" s="199"/>
      <c r="S2" s="199"/>
      <c r="T2" s="199"/>
      <c r="U2" s="199"/>
      <c r="V2" s="199"/>
      <c r="W2" s="199"/>
      <c r="X2" s="199"/>
      <c r="Y2" s="199"/>
    </row>
    <row r="3" spans="2:25" x14ac:dyDescent="0.25">
      <c r="B3" s="199" t="s">
        <v>219</v>
      </c>
      <c r="C3" s="199"/>
      <c r="D3" s="199"/>
      <c r="E3" s="199"/>
      <c r="F3" s="199"/>
      <c r="G3" s="199"/>
      <c r="H3" s="199"/>
      <c r="I3" s="199"/>
      <c r="J3" s="199"/>
      <c r="K3" s="199"/>
      <c r="L3" s="199"/>
      <c r="M3" s="199"/>
      <c r="N3" s="199"/>
      <c r="O3" s="199"/>
      <c r="P3" s="199"/>
      <c r="Q3" s="199"/>
      <c r="R3" s="199"/>
      <c r="S3" s="199"/>
      <c r="T3" s="199"/>
      <c r="U3" s="199"/>
      <c r="V3" s="199"/>
      <c r="W3" s="199"/>
      <c r="X3" s="199"/>
      <c r="Y3" s="199"/>
    </row>
    <row r="4" spans="2:25" x14ac:dyDescent="0.25">
      <c r="B4" s="199" t="s">
        <v>220</v>
      </c>
      <c r="C4" s="199"/>
      <c r="D4" s="199"/>
      <c r="E4" s="199"/>
      <c r="F4" s="199"/>
      <c r="G4" s="199"/>
      <c r="H4" s="199"/>
      <c r="I4" s="199"/>
      <c r="J4" s="199"/>
      <c r="K4" s="199"/>
      <c r="L4" s="199"/>
      <c r="M4" s="199"/>
      <c r="N4" s="199"/>
      <c r="O4" s="199"/>
      <c r="P4" s="199"/>
      <c r="Q4" s="199"/>
      <c r="R4" s="199"/>
      <c r="S4" s="199"/>
      <c r="T4" s="199"/>
      <c r="U4" s="199"/>
      <c r="V4" s="199"/>
      <c r="W4" s="199"/>
      <c r="X4" s="199"/>
      <c r="Y4" s="199"/>
    </row>
    <row r="6" spans="2:25" ht="43.8" customHeight="1" x14ac:dyDescent="0.25">
      <c r="B6" s="200" t="s">
        <v>2</v>
      </c>
      <c r="C6" s="200" t="s">
        <v>3</v>
      </c>
      <c r="D6" s="192" t="s">
        <v>195</v>
      </c>
      <c r="E6" s="192"/>
      <c r="F6" s="192"/>
      <c r="G6" s="192"/>
      <c r="H6" s="192" t="s">
        <v>201</v>
      </c>
      <c r="I6" s="192"/>
      <c r="J6" s="192" t="s">
        <v>204</v>
      </c>
      <c r="K6" s="192" t="s">
        <v>205</v>
      </c>
      <c r="L6" s="192"/>
      <c r="M6" s="192" t="s">
        <v>208</v>
      </c>
      <c r="N6" s="192"/>
      <c r="O6" s="192"/>
      <c r="P6" s="192"/>
      <c r="Q6" s="192"/>
      <c r="R6" s="192" t="s">
        <v>214</v>
      </c>
      <c r="S6" s="192"/>
      <c r="T6" s="192"/>
      <c r="U6" s="192"/>
      <c r="V6" s="192"/>
      <c r="W6" s="192"/>
      <c r="X6" s="192"/>
      <c r="Y6" s="192"/>
    </row>
    <row r="7" spans="2:25" x14ac:dyDescent="0.25">
      <c r="B7" s="200"/>
      <c r="C7" s="200"/>
      <c r="D7" s="192" t="s">
        <v>196</v>
      </c>
      <c r="E7" s="192"/>
      <c r="F7" s="192" t="s">
        <v>199</v>
      </c>
      <c r="G7" s="192" t="s">
        <v>200</v>
      </c>
      <c r="H7" s="192" t="s">
        <v>202</v>
      </c>
      <c r="I7" s="192" t="s">
        <v>203</v>
      </c>
      <c r="J7" s="192"/>
      <c r="K7" s="192" t="s">
        <v>206</v>
      </c>
      <c r="L7" s="192" t="s">
        <v>207</v>
      </c>
      <c r="M7" s="192" t="s">
        <v>209</v>
      </c>
      <c r="N7" s="192" t="s">
        <v>210</v>
      </c>
      <c r="O7" s="192" t="s">
        <v>211</v>
      </c>
      <c r="P7" s="192" t="s">
        <v>212</v>
      </c>
      <c r="Q7" s="192" t="s">
        <v>213</v>
      </c>
      <c r="R7" s="192" t="s">
        <v>25</v>
      </c>
      <c r="S7" s="192"/>
      <c r="T7" s="192" t="s">
        <v>26</v>
      </c>
      <c r="U7" s="192"/>
      <c r="V7" s="192" t="s">
        <v>27</v>
      </c>
      <c r="W7" s="192"/>
      <c r="X7" s="192" t="s">
        <v>28</v>
      </c>
      <c r="Y7" s="192"/>
    </row>
    <row r="8" spans="2:25" x14ac:dyDescent="0.25">
      <c r="B8" s="200"/>
      <c r="C8" s="200"/>
      <c r="D8" s="22" t="s">
        <v>197</v>
      </c>
      <c r="E8" s="22" t="s">
        <v>198</v>
      </c>
      <c r="F8" s="192"/>
      <c r="G8" s="192"/>
      <c r="H8" s="192"/>
      <c r="I8" s="192"/>
      <c r="J8" s="192"/>
      <c r="K8" s="192"/>
      <c r="L8" s="192"/>
      <c r="M8" s="192"/>
      <c r="N8" s="192"/>
      <c r="O8" s="192"/>
      <c r="P8" s="192"/>
      <c r="Q8" s="192"/>
      <c r="R8" s="22" t="s">
        <v>215</v>
      </c>
      <c r="S8" s="22" t="s">
        <v>216</v>
      </c>
      <c r="T8" s="22" t="s">
        <v>215</v>
      </c>
      <c r="U8" s="22" t="s">
        <v>216</v>
      </c>
      <c r="V8" s="22" t="s">
        <v>217</v>
      </c>
      <c r="W8" s="22" t="s">
        <v>216</v>
      </c>
      <c r="X8" s="22" t="s">
        <v>218</v>
      </c>
      <c r="Y8" s="22" t="s">
        <v>216</v>
      </c>
    </row>
    <row r="9" spans="2:25" x14ac:dyDescent="0.25">
      <c r="B9" s="2">
        <v>1</v>
      </c>
      <c r="C9" s="24" t="s">
        <v>29</v>
      </c>
      <c r="D9" s="2">
        <v>58</v>
      </c>
      <c r="E9" s="2">
        <v>317</v>
      </c>
      <c r="F9" s="2"/>
      <c r="G9" s="2"/>
      <c r="H9" s="2">
        <v>634</v>
      </c>
      <c r="I9" s="2">
        <v>1400</v>
      </c>
      <c r="J9" s="2">
        <f>SUM(D9:I9)</f>
        <v>2409</v>
      </c>
      <c r="K9" s="2">
        <v>1535</v>
      </c>
      <c r="L9" s="2">
        <v>874</v>
      </c>
      <c r="M9" s="2">
        <v>155</v>
      </c>
      <c r="N9" s="2">
        <v>378</v>
      </c>
      <c r="O9" s="2">
        <v>1128</v>
      </c>
      <c r="P9" s="2">
        <v>715</v>
      </c>
      <c r="Q9" s="2">
        <v>32</v>
      </c>
      <c r="R9" s="2">
        <v>530</v>
      </c>
      <c r="S9" s="2">
        <v>0</v>
      </c>
      <c r="T9" s="2">
        <v>764</v>
      </c>
      <c r="U9" s="2">
        <v>0</v>
      </c>
      <c r="V9" s="2">
        <v>942</v>
      </c>
      <c r="W9" s="2">
        <v>1</v>
      </c>
      <c r="X9" s="2">
        <v>172</v>
      </c>
      <c r="Y9" s="2">
        <v>0</v>
      </c>
    </row>
    <row r="10" spans="2:25" x14ac:dyDescent="0.25">
      <c r="B10" s="2">
        <v>2</v>
      </c>
      <c r="C10" s="24" t="s">
        <v>56</v>
      </c>
      <c r="D10" s="2">
        <v>52</v>
      </c>
      <c r="E10" s="2">
        <v>343</v>
      </c>
      <c r="F10" s="2"/>
      <c r="G10" s="2"/>
      <c r="H10" s="2">
        <v>520</v>
      </c>
      <c r="I10" s="2">
        <v>1329</v>
      </c>
      <c r="J10" s="2">
        <f t="shared" ref="J10:J20" si="0">SUM(D10:I10)</f>
        <v>2244</v>
      </c>
      <c r="K10" s="2">
        <v>1339</v>
      </c>
      <c r="L10" s="2">
        <v>905</v>
      </c>
      <c r="M10" s="2">
        <v>125</v>
      </c>
      <c r="N10" s="2">
        <v>440</v>
      </c>
      <c r="O10" s="2">
        <v>994</v>
      </c>
      <c r="P10" s="2">
        <v>663</v>
      </c>
      <c r="Q10" s="2">
        <v>22</v>
      </c>
      <c r="R10" s="2">
        <v>487</v>
      </c>
      <c r="S10" s="2">
        <v>0</v>
      </c>
      <c r="T10" s="2">
        <v>709</v>
      </c>
      <c r="U10" s="2">
        <v>0</v>
      </c>
      <c r="V10" s="2">
        <v>876</v>
      </c>
      <c r="W10" s="2">
        <v>1</v>
      </c>
      <c r="X10" s="2">
        <v>171</v>
      </c>
      <c r="Y10" s="2">
        <v>0</v>
      </c>
    </row>
    <row r="11" spans="2:25" x14ac:dyDescent="0.25">
      <c r="B11" s="2">
        <v>3</v>
      </c>
      <c r="C11" s="24" t="s">
        <v>32</v>
      </c>
      <c r="D11" s="2">
        <v>60</v>
      </c>
      <c r="E11" s="2">
        <v>360</v>
      </c>
      <c r="F11" s="2"/>
      <c r="G11" s="2"/>
      <c r="H11" s="2">
        <v>1084</v>
      </c>
      <c r="I11" s="2">
        <v>1529</v>
      </c>
      <c r="J11" s="2">
        <f t="shared" si="0"/>
        <v>3033</v>
      </c>
      <c r="K11" s="2">
        <v>1826</v>
      </c>
      <c r="L11" s="2">
        <v>1207</v>
      </c>
      <c r="M11" s="2">
        <v>77</v>
      </c>
      <c r="N11" s="2">
        <v>470</v>
      </c>
      <c r="O11" s="2">
        <v>1661</v>
      </c>
      <c r="P11" s="2">
        <v>779</v>
      </c>
      <c r="Q11" s="2">
        <v>46</v>
      </c>
      <c r="R11" s="2">
        <v>637</v>
      </c>
      <c r="S11" s="2">
        <v>0</v>
      </c>
      <c r="T11" s="2">
        <v>949</v>
      </c>
      <c r="U11" s="2">
        <v>1</v>
      </c>
      <c r="V11" s="2">
        <v>1240</v>
      </c>
      <c r="W11" s="2">
        <v>0</v>
      </c>
      <c r="X11" s="2">
        <v>206</v>
      </c>
      <c r="Y11" s="2">
        <v>0</v>
      </c>
    </row>
    <row r="12" spans="2:25" x14ac:dyDescent="0.25">
      <c r="B12" s="2">
        <v>4</v>
      </c>
      <c r="C12" s="24" t="s">
        <v>33</v>
      </c>
      <c r="D12" s="2">
        <v>71</v>
      </c>
      <c r="E12" s="2">
        <v>568</v>
      </c>
      <c r="F12" s="2"/>
      <c r="G12" s="2"/>
      <c r="H12" s="2">
        <v>234</v>
      </c>
      <c r="I12" s="2">
        <v>791</v>
      </c>
      <c r="J12" s="2">
        <f t="shared" si="0"/>
        <v>1664</v>
      </c>
      <c r="K12" s="2">
        <v>117</v>
      </c>
      <c r="L12" s="2">
        <v>547</v>
      </c>
      <c r="M12" s="2">
        <v>9</v>
      </c>
      <c r="N12" s="2">
        <v>202</v>
      </c>
      <c r="O12" s="2">
        <v>819</v>
      </c>
      <c r="P12" s="2">
        <v>602</v>
      </c>
      <c r="Q12" s="2">
        <v>32</v>
      </c>
      <c r="R12" s="2">
        <v>341</v>
      </c>
      <c r="S12" s="2">
        <v>0</v>
      </c>
      <c r="T12" s="2">
        <v>550</v>
      </c>
      <c r="U12" s="2">
        <v>0</v>
      </c>
      <c r="V12" s="2">
        <v>654</v>
      </c>
      <c r="W12" s="2">
        <v>1</v>
      </c>
      <c r="X12" s="2">
        <v>118</v>
      </c>
      <c r="Y12" s="2">
        <v>0</v>
      </c>
    </row>
    <row r="13" spans="2:25" x14ac:dyDescent="0.25">
      <c r="B13" s="2">
        <v>5</v>
      </c>
      <c r="C13" s="24" t="s">
        <v>34</v>
      </c>
      <c r="D13" s="2">
        <v>65</v>
      </c>
      <c r="E13" s="2">
        <v>651</v>
      </c>
      <c r="F13" s="2"/>
      <c r="G13" s="2"/>
      <c r="H13" s="2">
        <v>479</v>
      </c>
      <c r="I13" s="2">
        <v>1763</v>
      </c>
      <c r="J13" s="2">
        <f t="shared" si="0"/>
        <v>2958</v>
      </c>
      <c r="K13" s="2">
        <v>1170</v>
      </c>
      <c r="L13" s="2">
        <v>1188</v>
      </c>
      <c r="M13" s="2">
        <v>47</v>
      </c>
      <c r="N13" s="2">
        <v>383</v>
      </c>
      <c r="O13" s="2">
        <v>1514</v>
      </c>
      <c r="P13" s="2">
        <v>954</v>
      </c>
      <c r="Q13" s="2">
        <v>60</v>
      </c>
      <c r="R13" s="2">
        <v>647</v>
      </c>
      <c r="S13" s="2">
        <v>0</v>
      </c>
      <c r="T13" s="2">
        <v>914</v>
      </c>
      <c r="U13" s="2">
        <v>0</v>
      </c>
      <c r="V13" s="2">
        <v>1203</v>
      </c>
      <c r="W13" s="2">
        <v>0</v>
      </c>
      <c r="X13" s="2">
        <v>194</v>
      </c>
      <c r="Y13" s="2">
        <v>0</v>
      </c>
    </row>
    <row r="14" spans="2:25" x14ac:dyDescent="0.25">
      <c r="B14" s="2">
        <v>6</v>
      </c>
      <c r="C14" s="24" t="s">
        <v>35</v>
      </c>
      <c r="D14" s="2">
        <v>44</v>
      </c>
      <c r="E14" s="2">
        <v>419</v>
      </c>
      <c r="F14" s="2"/>
      <c r="G14" s="2"/>
      <c r="H14" s="2">
        <v>875</v>
      </c>
      <c r="I14" s="2">
        <v>1315</v>
      </c>
      <c r="J14" s="2">
        <f t="shared" si="0"/>
        <v>2653</v>
      </c>
      <c r="K14" s="2">
        <v>1844</v>
      </c>
      <c r="L14" s="2">
        <v>809</v>
      </c>
      <c r="M14" s="2">
        <v>32</v>
      </c>
      <c r="N14" s="2">
        <v>727</v>
      </c>
      <c r="O14" s="2">
        <v>1214</v>
      </c>
      <c r="P14" s="2">
        <v>653</v>
      </c>
      <c r="Q14" s="2">
        <v>27</v>
      </c>
      <c r="R14" s="2">
        <v>587</v>
      </c>
      <c r="S14" s="2">
        <v>0</v>
      </c>
      <c r="T14" s="2">
        <v>855</v>
      </c>
      <c r="U14" s="2">
        <v>0</v>
      </c>
      <c r="V14" s="2">
        <v>1047</v>
      </c>
      <c r="W14" s="2">
        <v>1</v>
      </c>
      <c r="X14" s="2">
        <v>163</v>
      </c>
      <c r="Y14" s="2">
        <v>0</v>
      </c>
    </row>
    <row r="15" spans="2:25" x14ac:dyDescent="0.25">
      <c r="B15" s="2">
        <v>7</v>
      </c>
      <c r="C15" s="24" t="s">
        <v>36</v>
      </c>
      <c r="D15" s="2">
        <v>73</v>
      </c>
      <c r="E15" s="2">
        <v>538</v>
      </c>
      <c r="F15" s="2"/>
      <c r="G15" s="2"/>
      <c r="H15" s="2">
        <v>391</v>
      </c>
      <c r="I15" s="2">
        <v>1171</v>
      </c>
      <c r="J15" s="2">
        <f t="shared" si="0"/>
        <v>2173</v>
      </c>
      <c r="K15" s="2">
        <v>1426</v>
      </c>
      <c r="L15" s="2">
        <v>747</v>
      </c>
      <c r="M15" s="2">
        <v>21</v>
      </c>
      <c r="N15" s="2">
        <v>265</v>
      </c>
      <c r="O15" s="2">
        <v>1176</v>
      </c>
      <c r="P15" s="2">
        <v>685</v>
      </c>
      <c r="Q15" s="2">
        <v>26</v>
      </c>
      <c r="R15" s="2">
        <v>480</v>
      </c>
      <c r="S15" s="2">
        <v>0</v>
      </c>
      <c r="T15" s="2">
        <v>660</v>
      </c>
      <c r="U15" s="2">
        <v>0</v>
      </c>
      <c r="V15" s="2">
        <v>885</v>
      </c>
      <c r="W15" s="2">
        <v>2</v>
      </c>
      <c r="X15" s="2">
        <v>146</v>
      </c>
      <c r="Y15" s="2">
        <v>0</v>
      </c>
    </row>
    <row r="16" spans="2:25" x14ac:dyDescent="0.25">
      <c r="B16" s="2">
        <v>8</v>
      </c>
      <c r="C16" s="24" t="s">
        <v>37</v>
      </c>
      <c r="D16" s="2">
        <v>60</v>
      </c>
      <c r="E16" s="2">
        <v>479</v>
      </c>
      <c r="F16" s="2"/>
      <c r="G16" s="2"/>
      <c r="H16" s="2">
        <v>799</v>
      </c>
      <c r="I16" s="2">
        <v>1768</v>
      </c>
      <c r="J16" s="2">
        <f t="shared" si="0"/>
        <v>3106</v>
      </c>
      <c r="K16" s="2">
        <v>1921</v>
      </c>
      <c r="L16" s="2">
        <v>1185</v>
      </c>
      <c r="M16" s="2">
        <v>103</v>
      </c>
      <c r="N16" s="2">
        <v>364</v>
      </c>
      <c r="O16" s="2">
        <v>1562</v>
      </c>
      <c r="P16" s="2">
        <v>1032</v>
      </c>
      <c r="Q16" s="2">
        <v>45</v>
      </c>
      <c r="R16" s="2">
        <v>681</v>
      </c>
      <c r="S16" s="2">
        <v>0</v>
      </c>
      <c r="T16" s="2">
        <v>989</v>
      </c>
      <c r="U16" s="2">
        <v>0</v>
      </c>
      <c r="V16" s="2">
        <v>1232</v>
      </c>
      <c r="W16" s="2">
        <v>1</v>
      </c>
      <c r="X16" s="2">
        <v>203</v>
      </c>
      <c r="Y16" s="2">
        <v>0</v>
      </c>
    </row>
    <row r="17" spans="2:25" x14ac:dyDescent="0.25">
      <c r="B17" s="2">
        <v>9</v>
      </c>
      <c r="C17" s="24" t="s">
        <v>38</v>
      </c>
      <c r="D17" s="2">
        <v>67</v>
      </c>
      <c r="E17" s="2">
        <v>455</v>
      </c>
      <c r="F17" s="2"/>
      <c r="G17" s="2"/>
      <c r="H17" s="2">
        <v>954</v>
      </c>
      <c r="I17" s="2">
        <v>1740</v>
      </c>
      <c r="J17" s="2">
        <f t="shared" si="0"/>
        <v>3216</v>
      </c>
      <c r="K17" s="2">
        <v>2081</v>
      </c>
      <c r="L17" s="2">
        <v>1135</v>
      </c>
      <c r="M17" s="2">
        <v>206</v>
      </c>
      <c r="N17" s="2">
        <v>542</v>
      </c>
      <c r="O17" s="2">
        <v>14491</v>
      </c>
      <c r="P17" s="2">
        <v>939</v>
      </c>
      <c r="Q17" s="2">
        <v>38</v>
      </c>
      <c r="R17" s="2">
        <v>722</v>
      </c>
      <c r="S17" s="2">
        <v>0</v>
      </c>
      <c r="T17" s="2">
        <v>1035</v>
      </c>
      <c r="U17" s="2">
        <v>0</v>
      </c>
      <c r="V17" s="2">
        <v>1212</v>
      </c>
      <c r="W17" s="2">
        <v>0</v>
      </c>
      <c r="X17" s="2">
        <v>247</v>
      </c>
      <c r="Y17" s="2">
        <v>0</v>
      </c>
    </row>
    <row r="18" spans="2:25" x14ac:dyDescent="0.25">
      <c r="B18" s="2">
        <v>10</v>
      </c>
      <c r="C18" s="24" t="s">
        <v>39</v>
      </c>
      <c r="D18" s="2">
        <v>61</v>
      </c>
      <c r="E18" s="2">
        <v>420</v>
      </c>
      <c r="F18" s="2"/>
      <c r="G18" s="2"/>
      <c r="H18" s="2">
        <v>671</v>
      </c>
      <c r="I18" s="2">
        <v>1348</v>
      </c>
      <c r="J18" s="2">
        <f t="shared" si="0"/>
        <v>2500</v>
      </c>
      <c r="K18" s="2">
        <v>1626</v>
      </c>
      <c r="L18" s="2">
        <v>874</v>
      </c>
      <c r="M18" s="2">
        <v>132</v>
      </c>
      <c r="N18" s="2">
        <v>393</v>
      </c>
      <c r="O18" s="2">
        <v>1190</v>
      </c>
      <c r="P18" s="2">
        <v>752</v>
      </c>
      <c r="Q18" s="2">
        <v>33</v>
      </c>
      <c r="R18" s="2">
        <v>564</v>
      </c>
      <c r="S18" s="2">
        <v>0</v>
      </c>
      <c r="T18" s="2">
        <v>804</v>
      </c>
      <c r="U18" s="2">
        <v>0</v>
      </c>
      <c r="V18" s="2">
        <v>968</v>
      </c>
      <c r="W18" s="2">
        <v>1</v>
      </c>
      <c r="X18" s="2">
        <v>163</v>
      </c>
      <c r="Y18" s="2">
        <v>0</v>
      </c>
    </row>
    <row r="19" spans="2:25" x14ac:dyDescent="0.25">
      <c r="B19" s="2">
        <v>11</v>
      </c>
      <c r="C19" s="24" t="s">
        <v>40</v>
      </c>
      <c r="D19" s="2">
        <v>37</v>
      </c>
      <c r="E19" s="2">
        <v>384</v>
      </c>
      <c r="F19" s="2"/>
      <c r="G19" s="2"/>
      <c r="H19" s="2">
        <v>788</v>
      </c>
      <c r="I19" s="2">
        <v>1564</v>
      </c>
      <c r="J19" s="2">
        <f t="shared" si="0"/>
        <v>2773</v>
      </c>
      <c r="K19" s="2">
        <v>1739</v>
      </c>
      <c r="L19" s="2">
        <v>1034</v>
      </c>
      <c r="M19" s="2">
        <v>78</v>
      </c>
      <c r="N19" s="2">
        <v>444</v>
      </c>
      <c r="O19" s="2">
        <v>1393</v>
      </c>
      <c r="P19" s="2">
        <v>821</v>
      </c>
      <c r="Q19" s="2">
        <v>37</v>
      </c>
      <c r="R19" s="2">
        <v>601</v>
      </c>
      <c r="S19" s="2">
        <v>0</v>
      </c>
      <c r="T19" s="2">
        <v>866</v>
      </c>
      <c r="U19" s="2">
        <v>0</v>
      </c>
      <c r="V19" s="2">
        <v>1135</v>
      </c>
      <c r="W19" s="2">
        <v>0</v>
      </c>
      <c r="X19" s="2">
        <v>171</v>
      </c>
      <c r="Y19" s="2">
        <v>0</v>
      </c>
    </row>
    <row r="20" spans="2:25" x14ac:dyDescent="0.25">
      <c r="B20" s="2">
        <v>12</v>
      </c>
      <c r="C20" s="24" t="s">
        <v>41</v>
      </c>
      <c r="D20" s="2">
        <v>62</v>
      </c>
      <c r="E20" s="2">
        <v>496</v>
      </c>
      <c r="F20" s="2"/>
      <c r="G20" s="2"/>
      <c r="H20" s="2">
        <v>509</v>
      </c>
      <c r="I20" s="2">
        <v>1540</v>
      </c>
      <c r="J20" s="2">
        <f t="shared" si="0"/>
        <v>2607</v>
      </c>
      <c r="K20" s="2">
        <v>1505</v>
      </c>
      <c r="L20" s="2">
        <v>1102</v>
      </c>
      <c r="M20" s="2">
        <v>89</v>
      </c>
      <c r="N20" s="2">
        <v>337</v>
      </c>
      <c r="O20" s="2">
        <v>1385</v>
      </c>
      <c r="P20" s="2">
        <v>766</v>
      </c>
      <c r="Q20" s="2">
        <v>30</v>
      </c>
      <c r="R20" s="2">
        <v>589</v>
      </c>
      <c r="S20" s="2">
        <v>0</v>
      </c>
      <c r="T20" s="2">
        <v>813</v>
      </c>
      <c r="U20" s="2">
        <v>0</v>
      </c>
      <c r="V20" s="2">
        <v>1044</v>
      </c>
      <c r="W20" s="2">
        <v>0</v>
      </c>
      <c r="X20" s="2">
        <v>161</v>
      </c>
      <c r="Y20" s="2">
        <v>0</v>
      </c>
    </row>
    <row r="21" spans="2:25" x14ac:dyDescent="0.25">
      <c r="B21" s="254" t="s">
        <v>55</v>
      </c>
      <c r="C21" s="191"/>
      <c r="D21" s="2">
        <f>SUM(D9:D20)</f>
        <v>710</v>
      </c>
      <c r="E21" s="2">
        <f t="shared" ref="E21:Y21" si="1">SUM(E9:E20)</f>
        <v>5430</v>
      </c>
      <c r="F21" s="2">
        <f t="shared" si="1"/>
        <v>0</v>
      </c>
      <c r="G21" s="2">
        <f t="shared" si="1"/>
        <v>0</v>
      </c>
      <c r="H21" s="2">
        <f>SUM(H9:H20)</f>
        <v>7938</v>
      </c>
      <c r="I21" s="2">
        <f t="shared" si="1"/>
        <v>17258</v>
      </c>
      <c r="J21" s="2">
        <f t="shared" si="1"/>
        <v>31336</v>
      </c>
      <c r="K21" s="2">
        <f t="shared" si="1"/>
        <v>18129</v>
      </c>
      <c r="L21" s="2">
        <f t="shared" si="1"/>
        <v>11607</v>
      </c>
      <c r="M21" s="2">
        <f t="shared" si="1"/>
        <v>1074</v>
      </c>
      <c r="N21" s="2">
        <f t="shared" si="1"/>
        <v>4945</v>
      </c>
      <c r="O21" s="2">
        <f t="shared" si="1"/>
        <v>28527</v>
      </c>
      <c r="P21" s="2">
        <f t="shared" si="1"/>
        <v>9361</v>
      </c>
      <c r="Q21" s="2">
        <f t="shared" si="1"/>
        <v>428</v>
      </c>
      <c r="R21" s="2">
        <f t="shared" si="1"/>
        <v>6866</v>
      </c>
      <c r="S21" s="2">
        <f t="shared" si="1"/>
        <v>0</v>
      </c>
      <c r="T21" s="2">
        <f t="shared" si="1"/>
        <v>9908</v>
      </c>
      <c r="U21" s="2">
        <f t="shared" si="1"/>
        <v>1</v>
      </c>
      <c r="V21" s="2">
        <f t="shared" si="1"/>
        <v>12438</v>
      </c>
      <c r="W21" s="2">
        <f t="shared" si="1"/>
        <v>8</v>
      </c>
      <c r="X21" s="2">
        <f>SUM(X9:X20)</f>
        <v>2115</v>
      </c>
      <c r="Y21" s="2">
        <f t="shared" si="1"/>
        <v>0</v>
      </c>
    </row>
    <row r="23" spans="2:25" x14ac:dyDescent="0.25">
      <c r="B23" s="200" t="s">
        <v>2</v>
      </c>
      <c r="C23" s="200" t="s">
        <v>221</v>
      </c>
      <c r="D23" s="200"/>
      <c r="E23" s="200"/>
      <c r="F23" s="200"/>
      <c r="G23" s="200"/>
      <c r="H23" s="200"/>
      <c r="I23" s="200"/>
      <c r="J23" s="200" t="s">
        <v>3</v>
      </c>
      <c r="K23" s="200"/>
      <c r="L23" s="200"/>
      <c r="M23" s="200"/>
      <c r="N23" s="200"/>
      <c r="O23" s="200"/>
      <c r="P23" s="200"/>
      <c r="Q23" s="200"/>
      <c r="R23" s="200"/>
      <c r="S23" s="200"/>
      <c r="T23" s="200"/>
      <c r="U23" s="200"/>
      <c r="V23" s="200" t="s">
        <v>55</v>
      </c>
    </row>
    <row r="24" spans="2:25" x14ac:dyDescent="0.25">
      <c r="B24" s="200"/>
      <c r="C24" s="200"/>
      <c r="D24" s="200"/>
      <c r="E24" s="200"/>
      <c r="F24" s="200"/>
      <c r="G24" s="200"/>
      <c r="H24" s="200"/>
      <c r="I24" s="200"/>
      <c r="J24" s="8" t="s">
        <v>29</v>
      </c>
      <c r="K24" s="8" t="s">
        <v>56</v>
      </c>
      <c r="L24" s="8" t="s">
        <v>32</v>
      </c>
      <c r="M24" s="8" t="s">
        <v>33</v>
      </c>
      <c r="N24" s="8" t="s">
        <v>57</v>
      </c>
      <c r="O24" s="8" t="s">
        <v>35</v>
      </c>
      <c r="P24" s="8" t="s">
        <v>36</v>
      </c>
      <c r="Q24" s="8" t="s">
        <v>37</v>
      </c>
      <c r="R24" s="8" t="s">
        <v>38</v>
      </c>
      <c r="S24" s="8" t="s">
        <v>39</v>
      </c>
      <c r="T24" s="8" t="s">
        <v>40</v>
      </c>
      <c r="U24" s="8" t="s">
        <v>41</v>
      </c>
      <c r="V24" s="200"/>
    </row>
    <row r="25" spans="2:25" x14ac:dyDescent="0.25">
      <c r="B25" s="3">
        <v>1</v>
      </c>
      <c r="C25" s="260" t="s">
        <v>222</v>
      </c>
      <c r="D25" s="260"/>
      <c r="E25" s="260"/>
      <c r="F25" s="260"/>
      <c r="G25" s="260"/>
      <c r="H25" s="260"/>
      <c r="I25" s="260"/>
      <c r="J25" s="3">
        <v>22</v>
      </c>
      <c r="K25" s="3">
        <v>15</v>
      </c>
      <c r="L25" s="3">
        <v>16</v>
      </c>
      <c r="M25" s="3">
        <v>2</v>
      </c>
      <c r="N25" s="3">
        <v>19</v>
      </c>
      <c r="O25" s="3">
        <v>4</v>
      </c>
      <c r="P25" s="3">
        <v>7</v>
      </c>
      <c r="Q25" s="3"/>
      <c r="R25" s="3">
        <v>2</v>
      </c>
      <c r="S25" s="3">
        <v>4</v>
      </c>
      <c r="T25" s="3">
        <v>4</v>
      </c>
      <c r="U25" s="3">
        <v>11</v>
      </c>
      <c r="V25" s="2">
        <f>SUM(J25:U25)</f>
        <v>106</v>
      </c>
    </row>
    <row r="26" spans="2:25" x14ac:dyDescent="0.25">
      <c r="B26" s="3">
        <v>2</v>
      </c>
      <c r="C26" s="260" t="s">
        <v>223</v>
      </c>
      <c r="D26" s="260"/>
      <c r="E26" s="260"/>
      <c r="F26" s="260"/>
      <c r="G26" s="260"/>
      <c r="H26" s="260"/>
      <c r="I26" s="260"/>
      <c r="J26" s="3">
        <v>3</v>
      </c>
      <c r="K26" s="3">
        <v>6</v>
      </c>
      <c r="L26" s="3">
        <v>2</v>
      </c>
      <c r="M26" s="3">
        <v>2</v>
      </c>
      <c r="N26" s="3"/>
      <c r="O26" s="3"/>
      <c r="P26" s="3">
        <v>10</v>
      </c>
      <c r="Q26" s="3"/>
      <c r="R26" s="3"/>
      <c r="S26" s="3"/>
      <c r="T26" s="3"/>
      <c r="U26" s="3"/>
      <c r="V26" s="2">
        <f t="shared" ref="V26:V31" si="2">SUM(J26:U26)</f>
        <v>23</v>
      </c>
    </row>
    <row r="27" spans="2:25" x14ac:dyDescent="0.25">
      <c r="B27" s="3">
        <v>3</v>
      </c>
      <c r="C27" s="260" t="s">
        <v>224</v>
      </c>
      <c r="D27" s="260"/>
      <c r="E27" s="260"/>
      <c r="F27" s="260"/>
      <c r="G27" s="260"/>
      <c r="H27" s="260"/>
      <c r="I27" s="260"/>
      <c r="J27" s="3">
        <v>252</v>
      </c>
      <c r="K27" s="3">
        <v>235</v>
      </c>
      <c r="L27" s="3">
        <v>143</v>
      </c>
      <c r="M27" s="3">
        <v>175</v>
      </c>
      <c r="N27" s="3">
        <v>316</v>
      </c>
      <c r="O27" s="3">
        <v>250</v>
      </c>
      <c r="P27" s="3">
        <v>288</v>
      </c>
      <c r="Q27" s="3">
        <v>179</v>
      </c>
      <c r="R27" s="3">
        <v>16</v>
      </c>
      <c r="S27" s="3">
        <v>5</v>
      </c>
      <c r="T27" s="3">
        <v>14</v>
      </c>
      <c r="U27" s="3">
        <v>92</v>
      </c>
      <c r="V27" s="2">
        <f t="shared" si="2"/>
        <v>1965</v>
      </c>
    </row>
    <row r="28" spans="2:25" x14ac:dyDescent="0.25">
      <c r="B28" s="3">
        <v>4</v>
      </c>
      <c r="C28" s="260" t="s">
        <v>225</v>
      </c>
      <c r="D28" s="260"/>
      <c r="E28" s="260"/>
      <c r="F28" s="260"/>
      <c r="G28" s="260"/>
      <c r="H28" s="260"/>
      <c r="I28" s="260"/>
      <c r="J28" s="3">
        <v>428</v>
      </c>
      <c r="K28" s="3">
        <v>427</v>
      </c>
      <c r="L28" s="3">
        <v>325</v>
      </c>
      <c r="M28" s="3">
        <v>271</v>
      </c>
      <c r="N28" s="3">
        <v>566</v>
      </c>
      <c r="O28" s="3">
        <v>264</v>
      </c>
      <c r="P28" s="3">
        <v>294</v>
      </c>
      <c r="Q28" s="3">
        <v>19</v>
      </c>
      <c r="R28" s="3">
        <v>168</v>
      </c>
      <c r="S28" s="3">
        <v>124</v>
      </c>
      <c r="T28" s="3">
        <v>158</v>
      </c>
      <c r="U28" s="3">
        <v>1</v>
      </c>
      <c r="V28" s="2">
        <f t="shared" si="2"/>
        <v>3045</v>
      </c>
    </row>
    <row r="29" spans="2:25" x14ac:dyDescent="0.25">
      <c r="B29" s="3">
        <v>5</v>
      </c>
      <c r="C29" s="260" t="s">
        <v>226</v>
      </c>
      <c r="D29" s="260"/>
      <c r="E29" s="260"/>
      <c r="F29" s="260"/>
      <c r="G29" s="260"/>
      <c r="H29" s="260"/>
      <c r="I29" s="260"/>
      <c r="J29" s="3"/>
      <c r="K29" s="3"/>
      <c r="L29" s="3"/>
      <c r="M29" s="3"/>
      <c r="N29" s="3"/>
      <c r="O29" s="3"/>
      <c r="P29" s="3"/>
      <c r="Q29" s="3"/>
      <c r="R29" s="3"/>
      <c r="S29" s="3">
        <v>2</v>
      </c>
      <c r="T29" s="3">
        <v>11</v>
      </c>
      <c r="U29" s="3">
        <v>2</v>
      </c>
      <c r="V29" s="2">
        <f t="shared" si="2"/>
        <v>15</v>
      </c>
    </row>
    <row r="30" spans="2:25" x14ac:dyDescent="0.25">
      <c r="B30" s="3">
        <v>6</v>
      </c>
      <c r="C30" s="260" t="s">
        <v>227</v>
      </c>
      <c r="D30" s="260"/>
      <c r="E30" s="260"/>
      <c r="F30" s="260"/>
      <c r="G30" s="260"/>
      <c r="H30" s="260"/>
      <c r="I30" s="260"/>
      <c r="J30" s="3"/>
      <c r="K30" s="3"/>
      <c r="L30" s="3"/>
      <c r="M30" s="3"/>
      <c r="N30" s="3"/>
      <c r="O30" s="3"/>
      <c r="P30" s="3"/>
      <c r="Q30" s="3"/>
      <c r="R30" s="3"/>
      <c r="S30" s="3"/>
      <c r="T30" s="3"/>
      <c r="U30" s="3"/>
      <c r="V30" s="2">
        <f t="shared" si="2"/>
        <v>0</v>
      </c>
    </row>
    <row r="31" spans="2:25" x14ac:dyDescent="0.25">
      <c r="B31" s="3">
        <v>7</v>
      </c>
      <c r="C31" s="260" t="s">
        <v>228</v>
      </c>
      <c r="D31" s="260"/>
      <c r="E31" s="260"/>
      <c r="F31" s="260"/>
      <c r="G31" s="260"/>
      <c r="H31" s="260"/>
      <c r="I31" s="260"/>
      <c r="J31" s="3"/>
      <c r="K31" s="3">
        <v>8</v>
      </c>
      <c r="L31" s="3">
        <v>11</v>
      </c>
      <c r="M31" s="3">
        <v>6</v>
      </c>
      <c r="N31" s="3">
        <v>11</v>
      </c>
      <c r="O31" s="3">
        <v>6</v>
      </c>
      <c r="P31" s="3">
        <v>10</v>
      </c>
      <c r="Q31" s="3">
        <v>11</v>
      </c>
      <c r="R31" s="3">
        <v>12</v>
      </c>
      <c r="S31" s="3">
        <v>5</v>
      </c>
      <c r="T31" s="3">
        <v>11</v>
      </c>
      <c r="U31" s="3">
        <v>6</v>
      </c>
      <c r="V31" s="2">
        <f t="shared" si="2"/>
        <v>97</v>
      </c>
    </row>
    <row r="32" spans="2:25" x14ac:dyDescent="0.25">
      <c r="B32" s="200" t="s">
        <v>42</v>
      </c>
      <c r="C32" s="200"/>
      <c r="D32" s="200"/>
      <c r="E32" s="200"/>
      <c r="F32" s="200"/>
      <c r="G32" s="200"/>
      <c r="H32" s="200"/>
      <c r="I32" s="200"/>
      <c r="J32" s="3">
        <f>SUM(J25:J31)</f>
        <v>705</v>
      </c>
      <c r="K32" s="3">
        <f t="shared" ref="K32:U32" si="3">SUM(K25:K31)</f>
        <v>691</v>
      </c>
      <c r="L32" s="3">
        <f t="shared" si="3"/>
        <v>497</v>
      </c>
      <c r="M32" s="3">
        <f t="shared" si="3"/>
        <v>456</v>
      </c>
      <c r="N32" s="3">
        <f t="shared" si="3"/>
        <v>912</v>
      </c>
      <c r="O32" s="3">
        <f t="shared" si="3"/>
        <v>524</v>
      </c>
      <c r="P32" s="3">
        <f t="shared" si="3"/>
        <v>609</v>
      </c>
      <c r="Q32" s="3">
        <f t="shared" si="3"/>
        <v>209</v>
      </c>
      <c r="R32" s="3">
        <f t="shared" si="3"/>
        <v>198</v>
      </c>
      <c r="S32" s="3">
        <f t="shared" si="3"/>
        <v>140</v>
      </c>
      <c r="T32" s="3">
        <f t="shared" si="3"/>
        <v>198</v>
      </c>
      <c r="U32" s="3">
        <f t="shared" si="3"/>
        <v>112</v>
      </c>
      <c r="V32" s="25"/>
    </row>
    <row r="33" spans="2:22" x14ac:dyDescent="0.25">
      <c r="B33" s="255" t="s">
        <v>55</v>
      </c>
      <c r="C33" s="256"/>
      <c r="D33" s="256"/>
      <c r="E33" s="256"/>
      <c r="F33" s="256"/>
      <c r="G33" s="256"/>
      <c r="H33" s="256"/>
      <c r="I33" s="256"/>
      <c r="J33" s="257">
        <f>SUM(J32:U32)</f>
        <v>5251</v>
      </c>
      <c r="K33" s="258"/>
      <c r="L33" s="258"/>
      <c r="M33" s="258"/>
      <c r="N33" s="258"/>
      <c r="O33" s="258"/>
      <c r="P33" s="258"/>
      <c r="Q33" s="258"/>
      <c r="R33" s="258"/>
      <c r="S33" s="258"/>
      <c r="T33" s="258"/>
      <c r="U33" s="259"/>
      <c r="V33" s="25"/>
    </row>
    <row r="35" spans="2:22" x14ac:dyDescent="0.25">
      <c r="B35" s="253" t="s">
        <v>818</v>
      </c>
      <c r="C35" s="253"/>
      <c r="D35" s="253"/>
      <c r="E35" s="253"/>
      <c r="F35" s="253"/>
      <c r="G35" s="253"/>
    </row>
    <row r="36" spans="2:22" x14ac:dyDescent="0.25">
      <c r="B36" s="253"/>
      <c r="C36" s="253"/>
      <c r="D36" s="253"/>
      <c r="E36" s="253"/>
      <c r="F36" s="253"/>
      <c r="G36" s="253"/>
    </row>
    <row r="38" spans="2:22" ht="13.8" x14ac:dyDescent="0.25">
      <c r="B38" s="252" t="s">
        <v>819</v>
      </c>
      <c r="C38" s="252"/>
      <c r="D38" s="252"/>
      <c r="E38" s="252"/>
      <c r="F38" s="252"/>
      <c r="G38" s="252"/>
      <c r="H38" s="252"/>
      <c r="I38" s="252"/>
      <c r="J38" s="252"/>
      <c r="K38" s="252"/>
      <c r="L38" s="252"/>
      <c r="M38" s="252"/>
      <c r="N38" s="252"/>
      <c r="O38" s="252"/>
    </row>
    <row r="39" spans="2:22" ht="13.8" x14ac:dyDescent="0.25">
      <c r="B39" s="252" t="s">
        <v>820</v>
      </c>
      <c r="C39" s="252"/>
      <c r="D39" s="252"/>
      <c r="E39" s="252"/>
      <c r="F39" s="252"/>
      <c r="G39" s="252"/>
      <c r="H39" s="252"/>
      <c r="I39" s="252"/>
      <c r="J39" s="252"/>
      <c r="K39" s="252"/>
      <c r="L39" s="252"/>
      <c r="M39" s="252"/>
      <c r="N39" s="252"/>
      <c r="O39" s="252"/>
    </row>
    <row r="40" spans="2:22" x14ac:dyDescent="0.25">
      <c r="B40"/>
      <c r="C40"/>
      <c r="D40"/>
      <c r="E40"/>
      <c r="F40"/>
      <c r="G40"/>
      <c r="H40"/>
      <c r="I40"/>
      <c r="J40"/>
      <c r="K40"/>
      <c r="L40"/>
      <c r="M40"/>
      <c r="N40"/>
      <c r="O40"/>
    </row>
    <row r="41" spans="2:22" ht="15" x14ac:dyDescent="0.35">
      <c r="B41" s="174" t="s">
        <v>821</v>
      </c>
      <c r="C41" s="174" t="s">
        <v>29</v>
      </c>
      <c r="D41" s="174" t="s">
        <v>56</v>
      </c>
      <c r="E41" s="174" t="s">
        <v>32</v>
      </c>
      <c r="F41" s="174" t="s">
        <v>33</v>
      </c>
      <c r="G41" s="174" t="s">
        <v>34</v>
      </c>
      <c r="H41" s="174" t="s">
        <v>35</v>
      </c>
      <c r="I41" s="174" t="s">
        <v>822</v>
      </c>
      <c r="J41" s="174" t="s">
        <v>37</v>
      </c>
      <c r="K41" s="174" t="s">
        <v>38</v>
      </c>
      <c r="L41" s="174" t="s">
        <v>39</v>
      </c>
      <c r="M41" s="174" t="s">
        <v>40</v>
      </c>
      <c r="N41" s="174" t="s">
        <v>41</v>
      </c>
      <c r="O41" s="174" t="s">
        <v>42</v>
      </c>
    </row>
    <row r="42" spans="2:22" ht="15" x14ac:dyDescent="0.35">
      <c r="B42" s="175" t="s">
        <v>823</v>
      </c>
      <c r="C42" s="176">
        <f>D9+E9</f>
        <v>375</v>
      </c>
      <c r="D42" s="176">
        <f>D10+E10</f>
        <v>395</v>
      </c>
      <c r="E42" s="176">
        <f>D11+E11</f>
        <v>420</v>
      </c>
      <c r="F42" s="176">
        <f>D12+E12</f>
        <v>639</v>
      </c>
      <c r="G42" s="176">
        <f>D13+E13</f>
        <v>716</v>
      </c>
      <c r="H42" s="176">
        <f>D14+E14</f>
        <v>463</v>
      </c>
      <c r="I42" s="176">
        <f>D15+E15</f>
        <v>611</v>
      </c>
      <c r="J42" s="176">
        <f>D16+E16</f>
        <v>539</v>
      </c>
      <c r="K42" s="176">
        <f>D17+E17</f>
        <v>522</v>
      </c>
      <c r="L42" s="176">
        <f>D18+E18</f>
        <v>481</v>
      </c>
      <c r="M42" s="176">
        <f>D19+E19</f>
        <v>421</v>
      </c>
      <c r="N42" s="176">
        <f>D20+E20</f>
        <v>558</v>
      </c>
      <c r="O42" s="176">
        <f>SUM(C42:N42)</f>
        <v>6140</v>
      </c>
    </row>
    <row r="43" spans="2:22" ht="15" x14ac:dyDescent="0.35">
      <c r="B43" s="175" t="s">
        <v>54</v>
      </c>
      <c r="C43" s="176">
        <f>H9+I9</f>
        <v>2034</v>
      </c>
      <c r="D43" s="176">
        <f>H10+I10</f>
        <v>1849</v>
      </c>
      <c r="E43" s="176">
        <f>H11+I11</f>
        <v>2613</v>
      </c>
      <c r="F43" s="176">
        <f>H12+I12</f>
        <v>1025</v>
      </c>
      <c r="G43" s="176">
        <f>H13+I13</f>
        <v>2242</v>
      </c>
      <c r="H43" s="176">
        <f>H14+I14</f>
        <v>2190</v>
      </c>
      <c r="I43" s="176">
        <f>H15+I15</f>
        <v>1562</v>
      </c>
      <c r="J43" s="176">
        <f>H16+I16</f>
        <v>2567</v>
      </c>
      <c r="K43" s="176">
        <f>H17+I17</f>
        <v>2694</v>
      </c>
      <c r="L43" s="176">
        <f>H18+I18</f>
        <v>2019</v>
      </c>
      <c r="M43" s="176">
        <f>H19+I19</f>
        <v>2352</v>
      </c>
      <c r="N43" s="176">
        <f>H20+I20</f>
        <v>2049</v>
      </c>
      <c r="O43" s="176">
        <f>SUM(C43:N43)</f>
        <v>25196</v>
      </c>
    </row>
    <row r="44" spans="2:22" ht="15" x14ac:dyDescent="0.35">
      <c r="B44" s="175" t="s">
        <v>824</v>
      </c>
      <c r="C44" s="176">
        <v>105</v>
      </c>
      <c r="D44" s="176">
        <v>94</v>
      </c>
      <c r="E44" s="176">
        <v>105</v>
      </c>
      <c r="F44" s="176">
        <v>121</v>
      </c>
      <c r="G44" s="176">
        <v>146</v>
      </c>
      <c r="H44" s="176">
        <v>105</v>
      </c>
      <c r="I44" s="176">
        <v>120</v>
      </c>
      <c r="J44" s="176">
        <v>135</v>
      </c>
      <c r="K44" s="176">
        <v>94</v>
      </c>
      <c r="L44" s="176">
        <v>105</v>
      </c>
      <c r="M44" s="176">
        <v>105</v>
      </c>
      <c r="N44" s="176">
        <v>120</v>
      </c>
      <c r="O44" s="176">
        <f>SUM(C44:N44)</f>
        <v>1355</v>
      </c>
    </row>
    <row r="45" spans="2:22" ht="15" x14ac:dyDescent="0.35">
      <c r="B45" s="175" t="s">
        <v>825</v>
      </c>
      <c r="C45" s="176">
        <v>0</v>
      </c>
      <c r="D45" s="176">
        <v>0</v>
      </c>
      <c r="E45" s="176">
        <v>0</v>
      </c>
      <c r="F45" s="176">
        <v>0</v>
      </c>
      <c r="G45" s="176">
        <v>0</v>
      </c>
      <c r="H45" s="176">
        <v>0</v>
      </c>
      <c r="I45" s="176">
        <v>0</v>
      </c>
      <c r="J45" s="176">
        <v>0</v>
      </c>
      <c r="K45" s="176">
        <v>0</v>
      </c>
      <c r="L45" s="176">
        <v>0</v>
      </c>
      <c r="M45" s="176">
        <v>0</v>
      </c>
      <c r="N45" s="176">
        <v>0</v>
      </c>
      <c r="O45" s="176">
        <f>SUM(C45:N45)</f>
        <v>0</v>
      </c>
    </row>
    <row r="46" spans="2:22" ht="15" x14ac:dyDescent="0.35">
      <c r="B46" s="174" t="s">
        <v>826</v>
      </c>
      <c r="C46" s="174">
        <f>SUM(C42:C45)</f>
        <v>2514</v>
      </c>
      <c r="D46" s="174">
        <f t="shared" ref="D46:O46" si="4">SUM(D42:D45)</f>
        <v>2338</v>
      </c>
      <c r="E46" s="174">
        <f t="shared" si="4"/>
        <v>3138</v>
      </c>
      <c r="F46" s="174">
        <f t="shared" si="4"/>
        <v>1785</v>
      </c>
      <c r="G46" s="174">
        <f t="shared" si="4"/>
        <v>3104</v>
      </c>
      <c r="H46" s="174">
        <f t="shared" si="4"/>
        <v>2758</v>
      </c>
      <c r="I46" s="174">
        <f t="shared" si="4"/>
        <v>2293</v>
      </c>
      <c r="J46" s="174">
        <f t="shared" si="4"/>
        <v>3241</v>
      </c>
      <c r="K46" s="174">
        <f t="shared" si="4"/>
        <v>3310</v>
      </c>
      <c r="L46" s="174">
        <f t="shared" si="4"/>
        <v>2605</v>
      </c>
      <c r="M46" s="174">
        <f t="shared" si="4"/>
        <v>2878</v>
      </c>
      <c r="N46" s="174">
        <f t="shared" si="4"/>
        <v>2727</v>
      </c>
      <c r="O46" s="174">
        <f t="shared" si="4"/>
        <v>32691</v>
      </c>
    </row>
    <row r="47" spans="2:22" x14ac:dyDescent="0.25">
      <c r="B47"/>
      <c r="C47" s="119">
        <f>C46/$N$10</f>
        <v>5.7136363636363638</v>
      </c>
      <c r="D47" s="119">
        <f t="shared" ref="D47:O47" si="5">D46/$N$10</f>
        <v>5.3136363636363635</v>
      </c>
      <c r="E47" s="119">
        <f t="shared" si="5"/>
        <v>7.1318181818181818</v>
      </c>
      <c r="F47" s="119">
        <f t="shared" si="5"/>
        <v>4.0568181818181817</v>
      </c>
      <c r="G47" s="119">
        <f t="shared" si="5"/>
        <v>7.0545454545454547</v>
      </c>
      <c r="H47" s="119">
        <f t="shared" si="5"/>
        <v>6.2681818181818185</v>
      </c>
      <c r="I47" s="119">
        <f t="shared" si="5"/>
        <v>5.211363636363636</v>
      </c>
      <c r="J47" s="119">
        <f t="shared" si="5"/>
        <v>7.3659090909090912</v>
      </c>
      <c r="K47" s="119">
        <f t="shared" si="5"/>
        <v>7.5227272727272725</v>
      </c>
      <c r="L47" s="119">
        <f>L46/$N$10</f>
        <v>5.9204545454545459</v>
      </c>
      <c r="M47" s="119">
        <f t="shared" si="5"/>
        <v>6.540909090909091</v>
      </c>
      <c r="N47" s="119">
        <f t="shared" si="5"/>
        <v>6.1977272727272723</v>
      </c>
      <c r="O47" s="119">
        <f t="shared" si="5"/>
        <v>74.297727272727272</v>
      </c>
    </row>
    <row r="48" spans="2:22" ht="13.8" x14ac:dyDescent="0.25">
      <c r="B48" s="252" t="s">
        <v>827</v>
      </c>
      <c r="C48" s="252"/>
      <c r="D48" s="252"/>
      <c r="E48" s="252"/>
      <c r="F48" s="252"/>
      <c r="G48" s="252"/>
      <c r="H48" s="252"/>
      <c r="I48" s="252"/>
      <c r="J48" s="252"/>
      <c r="K48" s="252"/>
      <c r="L48" s="252"/>
      <c r="M48" s="252"/>
      <c r="N48" s="252"/>
      <c r="O48" s="252"/>
    </row>
    <row r="49" spans="2:28" ht="13.8" x14ac:dyDescent="0.25">
      <c r="B49" s="252" t="s">
        <v>820</v>
      </c>
      <c r="C49" s="252"/>
      <c r="D49" s="252"/>
      <c r="E49" s="252"/>
      <c r="F49" s="252"/>
      <c r="G49" s="252"/>
      <c r="H49" s="252"/>
      <c r="I49" s="252"/>
      <c r="J49" s="252"/>
      <c r="K49" s="252"/>
      <c r="L49" s="252"/>
      <c r="M49" s="252"/>
      <c r="N49" s="252"/>
      <c r="O49" s="252"/>
    </row>
    <row r="50" spans="2:28" x14ac:dyDescent="0.25">
      <c r="B50"/>
      <c r="C50"/>
      <c r="D50"/>
      <c r="E50"/>
      <c r="F50"/>
      <c r="G50"/>
      <c r="H50"/>
      <c r="I50"/>
      <c r="J50"/>
      <c r="K50"/>
      <c r="L50"/>
      <c r="M50"/>
      <c r="N50"/>
      <c r="O50"/>
      <c r="P50" s="6"/>
      <c r="Q50" s="6"/>
      <c r="R50" s="6"/>
      <c r="S50" s="6"/>
      <c r="T50" s="6"/>
      <c r="U50" s="6"/>
      <c r="V50" s="6"/>
      <c r="W50" s="6"/>
      <c r="X50" s="6"/>
      <c r="Y50" s="6"/>
      <c r="Z50" s="6"/>
      <c r="AA50" s="6"/>
      <c r="AB50" s="6"/>
    </row>
    <row r="51" spans="2:28" ht="15" x14ac:dyDescent="0.35">
      <c r="B51" s="174" t="s">
        <v>828</v>
      </c>
      <c r="C51" s="174" t="s">
        <v>29</v>
      </c>
      <c r="D51" s="174" t="s">
        <v>56</v>
      </c>
      <c r="E51" s="174" t="s">
        <v>32</v>
      </c>
      <c r="F51" s="174" t="s">
        <v>33</v>
      </c>
      <c r="G51" s="174" t="s">
        <v>34</v>
      </c>
      <c r="H51" s="174" t="s">
        <v>35</v>
      </c>
      <c r="I51" s="174" t="s">
        <v>822</v>
      </c>
      <c r="J51" s="174" t="s">
        <v>37</v>
      </c>
      <c r="K51" s="174" t="s">
        <v>38</v>
      </c>
      <c r="L51" s="174" t="s">
        <v>39</v>
      </c>
      <c r="M51" s="174" t="s">
        <v>40</v>
      </c>
      <c r="N51" s="174" t="s">
        <v>41</v>
      </c>
      <c r="O51" s="174" t="s">
        <v>42</v>
      </c>
      <c r="P51" s="6"/>
      <c r="Q51" s="6"/>
      <c r="R51" s="6"/>
      <c r="S51" s="6"/>
      <c r="T51" s="6"/>
      <c r="U51" s="6"/>
      <c r="V51" s="6"/>
      <c r="W51" s="6"/>
      <c r="X51" s="6"/>
      <c r="Y51" s="6"/>
      <c r="Z51" s="6"/>
      <c r="AA51" s="6"/>
      <c r="AB51" s="6"/>
    </row>
    <row r="52" spans="2:28" ht="15" x14ac:dyDescent="0.35">
      <c r="B52" s="175" t="s">
        <v>25</v>
      </c>
      <c r="C52" s="2">
        <v>530</v>
      </c>
      <c r="D52" s="2">
        <v>487</v>
      </c>
      <c r="E52" s="2">
        <v>637</v>
      </c>
      <c r="F52" s="2">
        <v>341</v>
      </c>
      <c r="G52" s="2">
        <v>647</v>
      </c>
      <c r="H52" s="2">
        <v>587</v>
      </c>
      <c r="I52" s="2">
        <v>480</v>
      </c>
      <c r="J52" s="2">
        <v>681</v>
      </c>
      <c r="K52" s="2">
        <v>722</v>
      </c>
      <c r="L52" s="2">
        <v>564</v>
      </c>
      <c r="M52" s="2">
        <v>601</v>
      </c>
      <c r="N52" s="2">
        <v>589</v>
      </c>
      <c r="O52" s="176">
        <f>SUM(C52:N52)</f>
        <v>6866</v>
      </c>
      <c r="P52" s="6"/>
      <c r="Q52" s="6"/>
      <c r="R52" s="6"/>
      <c r="S52" s="6"/>
      <c r="T52" s="6"/>
      <c r="U52" s="6"/>
      <c r="V52" s="6"/>
      <c r="W52" s="6"/>
      <c r="X52" s="6"/>
      <c r="Y52" s="6"/>
      <c r="Z52" s="6"/>
      <c r="AA52" s="6"/>
      <c r="AB52" s="6"/>
    </row>
    <row r="53" spans="2:28" ht="15" x14ac:dyDescent="0.35">
      <c r="B53" s="175" t="s">
        <v>26</v>
      </c>
      <c r="C53" s="2">
        <v>764</v>
      </c>
      <c r="D53" s="2">
        <v>709</v>
      </c>
      <c r="E53" s="2">
        <v>949</v>
      </c>
      <c r="F53" s="2">
        <v>550</v>
      </c>
      <c r="G53" s="2">
        <v>914</v>
      </c>
      <c r="H53" s="2">
        <v>855</v>
      </c>
      <c r="I53" s="2">
        <v>660</v>
      </c>
      <c r="J53" s="2">
        <v>989</v>
      </c>
      <c r="K53" s="2">
        <v>1035</v>
      </c>
      <c r="L53" s="2">
        <v>804</v>
      </c>
      <c r="M53" s="2">
        <v>866</v>
      </c>
      <c r="N53" s="2">
        <v>813</v>
      </c>
      <c r="O53" s="176">
        <f>SUM(C53:N53)</f>
        <v>9908</v>
      </c>
    </row>
    <row r="54" spans="2:28" ht="15" x14ac:dyDescent="0.35">
      <c r="B54" s="175" t="s">
        <v>27</v>
      </c>
      <c r="C54" s="2">
        <v>942</v>
      </c>
      <c r="D54" s="2">
        <v>876</v>
      </c>
      <c r="E54" s="2">
        <v>1240</v>
      </c>
      <c r="F54" s="2">
        <v>654</v>
      </c>
      <c r="G54" s="2">
        <v>1203</v>
      </c>
      <c r="H54" s="2">
        <v>1047</v>
      </c>
      <c r="I54" s="2">
        <v>885</v>
      </c>
      <c r="J54" s="2">
        <v>1232</v>
      </c>
      <c r="K54" s="2">
        <v>1212</v>
      </c>
      <c r="L54" s="2">
        <v>968</v>
      </c>
      <c r="M54" s="2">
        <v>1135</v>
      </c>
      <c r="N54" s="2">
        <v>1044</v>
      </c>
      <c r="O54" s="176">
        <f>SUM(C54:N54)</f>
        <v>12438</v>
      </c>
    </row>
    <row r="55" spans="2:28" ht="15" x14ac:dyDescent="0.35">
      <c r="B55" s="175" t="s">
        <v>28</v>
      </c>
      <c r="C55" s="2">
        <v>172</v>
      </c>
      <c r="D55" s="2">
        <v>171</v>
      </c>
      <c r="E55" s="2">
        <v>206</v>
      </c>
      <c r="F55" s="2">
        <v>118</v>
      </c>
      <c r="G55" s="2">
        <v>194</v>
      </c>
      <c r="H55" s="2">
        <v>163</v>
      </c>
      <c r="I55" s="2">
        <v>146</v>
      </c>
      <c r="J55" s="2">
        <v>203</v>
      </c>
      <c r="K55" s="2">
        <v>247</v>
      </c>
      <c r="L55" s="2">
        <v>163</v>
      </c>
      <c r="M55" s="2">
        <v>171</v>
      </c>
      <c r="N55" s="2">
        <v>161</v>
      </c>
      <c r="O55" s="176">
        <f>SUM(C55:N55)</f>
        <v>2115</v>
      </c>
    </row>
    <row r="56" spans="2:28" ht="15" x14ac:dyDescent="0.35">
      <c r="B56" s="174" t="s">
        <v>42</v>
      </c>
      <c r="C56" s="174">
        <f>SUM(C52:C55)</f>
        <v>2408</v>
      </c>
      <c r="D56" s="174">
        <f t="shared" ref="D56:O56" si="6">SUM(D52:D55)</f>
        <v>2243</v>
      </c>
      <c r="E56" s="174">
        <f t="shared" si="6"/>
        <v>3032</v>
      </c>
      <c r="F56" s="174">
        <f t="shared" si="6"/>
        <v>1663</v>
      </c>
      <c r="G56" s="174">
        <f t="shared" si="6"/>
        <v>2958</v>
      </c>
      <c r="H56" s="174">
        <f t="shared" si="6"/>
        <v>2652</v>
      </c>
      <c r="I56" s="174">
        <f t="shared" si="6"/>
        <v>2171</v>
      </c>
      <c r="J56" s="174">
        <f t="shared" si="6"/>
        <v>3105</v>
      </c>
      <c r="K56" s="174">
        <f t="shared" si="6"/>
        <v>3216</v>
      </c>
      <c r="L56" s="174">
        <f t="shared" si="6"/>
        <v>2499</v>
      </c>
      <c r="M56" s="174">
        <f t="shared" si="6"/>
        <v>2773</v>
      </c>
      <c r="N56" s="174">
        <f t="shared" si="6"/>
        <v>2607</v>
      </c>
      <c r="O56" s="174">
        <f t="shared" si="6"/>
        <v>31327</v>
      </c>
    </row>
    <row r="57" spans="2:28" x14ac:dyDescent="0.25">
      <c r="B57"/>
      <c r="C57"/>
      <c r="D57"/>
      <c r="E57"/>
      <c r="F57"/>
      <c r="G57"/>
      <c r="H57"/>
      <c r="I57"/>
      <c r="J57"/>
      <c r="K57"/>
      <c r="L57"/>
      <c r="M57"/>
      <c r="N57"/>
      <c r="O57"/>
    </row>
    <row r="58" spans="2:28" ht="13.8" x14ac:dyDescent="0.25">
      <c r="B58" s="252" t="s">
        <v>829</v>
      </c>
      <c r="C58" s="252"/>
      <c r="D58" s="252"/>
      <c r="E58" s="252"/>
      <c r="F58" s="252"/>
      <c r="G58" s="252"/>
      <c r="H58" s="252"/>
      <c r="I58" s="252"/>
      <c r="J58" s="252"/>
      <c r="K58" s="252"/>
      <c r="L58" s="252"/>
      <c r="M58" s="252"/>
      <c r="N58" s="252"/>
      <c r="O58" s="252"/>
    </row>
    <row r="59" spans="2:28" ht="13.8" x14ac:dyDescent="0.25">
      <c r="B59" s="252" t="s">
        <v>820</v>
      </c>
      <c r="C59" s="252"/>
      <c r="D59" s="252"/>
      <c r="E59" s="252"/>
      <c r="F59" s="252"/>
      <c r="G59" s="252"/>
      <c r="H59" s="252"/>
      <c r="I59" s="252"/>
      <c r="J59" s="252"/>
      <c r="K59" s="252"/>
      <c r="L59" s="252"/>
      <c r="M59" s="252"/>
      <c r="N59" s="252"/>
      <c r="O59" s="252"/>
    </row>
    <row r="60" spans="2:28" x14ac:dyDescent="0.25">
      <c r="B60"/>
      <c r="C60"/>
      <c r="D60"/>
      <c r="E60"/>
      <c r="F60"/>
      <c r="G60"/>
      <c r="H60"/>
      <c r="I60"/>
      <c r="J60"/>
      <c r="K60"/>
      <c r="L60"/>
      <c r="M60"/>
      <c r="N60"/>
      <c r="O60"/>
    </row>
    <row r="61" spans="2:28" ht="15" x14ac:dyDescent="0.35">
      <c r="B61" s="174" t="s">
        <v>828</v>
      </c>
      <c r="C61" s="174" t="s">
        <v>29</v>
      </c>
      <c r="D61" s="174" t="s">
        <v>56</v>
      </c>
      <c r="E61" s="174" t="s">
        <v>32</v>
      </c>
      <c r="F61" s="174" t="s">
        <v>33</v>
      </c>
      <c r="G61" s="174" t="s">
        <v>34</v>
      </c>
      <c r="H61" s="174" t="s">
        <v>35</v>
      </c>
      <c r="I61" s="174" t="s">
        <v>822</v>
      </c>
      <c r="J61" s="174" t="s">
        <v>37</v>
      </c>
      <c r="K61" s="174" t="s">
        <v>38</v>
      </c>
      <c r="L61" s="174" t="s">
        <v>39</v>
      </c>
      <c r="M61" s="174" t="s">
        <v>40</v>
      </c>
      <c r="N61" s="174" t="s">
        <v>41</v>
      </c>
      <c r="O61" s="174" t="s">
        <v>42</v>
      </c>
    </row>
    <row r="62" spans="2:28" ht="15" x14ac:dyDescent="0.35">
      <c r="B62" s="175" t="s">
        <v>25</v>
      </c>
      <c r="C62" s="176">
        <v>36</v>
      </c>
      <c r="D62" s="176">
        <v>31</v>
      </c>
      <c r="E62" s="176">
        <v>32</v>
      </c>
      <c r="F62" s="176">
        <v>42</v>
      </c>
      <c r="G62" s="176">
        <v>30</v>
      </c>
      <c r="H62" s="176">
        <v>30</v>
      </c>
      <c r="I62" s="176">
        <v>32</v>
      </c>
      <c r="J62" s="176">
        <v>43</v>
      </c>
      <c r="K62" s="176">
        <v>23</v>
      </c>
      <c r="L62" s="176">
        <v>27</v>
      </c>
      <c r="M62" s="176">
        <v>32</v>
      </c>
      <c r="N62" s="176">
        <v>29</v>
      </c>
      <c r="O62" s="176">
        <f>SUM(C62:N62)</f>
        <v>387</v>
      </c>
    </row>
    <row r="63" spans="2:28" ht="15" x14ac:dyDescent="0.35">
      <c r="B63" s="175" t="s">
        <v>26</v>
      </c>
      <c r="C63" s="176">
        <v>22</v>
      </c>
      <c r="D63" s="176">
        <v>27</v>
      </c>
      <c r="E63" s="176">
        <v>28</v>
      </c>
      <c r="F63" s="176">
        <v>27</v>
      </c>
      <c r="G63" s="176">
        <v>43</v>
      </c>
      <c r="H63" s="176">
        <v>27</v>
      </c>
      <c r="I63" s="176">
        <v>28</v>
      </c>
      <c r="J63" s="176">
        <v>31</v>
      </c>
      <c r="K63" s="176">
        <v>26</v>
      </c>
      <c r="L63" s="176">
        <v>30</v>
      </c>
      <c r="M63" s="176">
        <v>25</v>
      </c>
      <c r="N63" s="176">
        <v>32</v>
      </c>
      <c r="O63" s="176">
        <f t="shared" ref="O63:O65" si="7">SUM(C63:N63)</f>
        <v>346</v>
      </c>
    </row>
    <row r="64" spans="2:28" ht="15" x14ac:dyDescent="0.35">
      <c r="B64" s="175" t="s">
        <v>27</v>
      </c>
      <c r="C64" s="176">
        <v>35</v>
      </c>
      <c r="D64" s="176">
        <v>30</v>
      </c>
      <c r="E64" s="176">
        <v>38</v>
      </c>
      <c r="F64" s="176">
        <v>41</v>
      </c>
      <c r="G64" s="176">
        <v>55</v>
      </c>
      <c r="H64" s="176">
        <v>38</v>
      </c>
      <c r="I64" s="176">
        <v>47</v>
      </c>
      <c r="J64" s="176">
        <v>48</v>
      </c>
      <c r="K64" s="176">
        <v>34</v>
      </c>
      <c r="L64" s="176">
        <v>37</v>
      </c>
      <c r="M64" s="176">
        <v>38</v>
      </c>
      <c r="N64" s="176">
        <v>46</v>
      </c>
      <c r="O64" s="176">
        <f t="shared" si="7"/>
        <v>487</v>
      </c>
    </row>
    <row r="65" spans="2:15" ht="15" x14ac:dyDescent="0.35">
      <c r="B65" s="175" t="s">
        <v>28</v>
      </c>
      <c r="C65" s="176">
        <v>13</v>
      </c>
      <c r="D65" s="176">
        <v>7</v>
      </c>
      <c r="E65" s="176">
        <v>8</v>
      </c>
      <c r="F65" s="176">
        <v>12</v>
      </c>
      <c r="G65" s="176">
        <v>18</v>
      </c>
      <c r="H65" s="176">
        <v>11</v>
      </c>
      <c r="I65" s="176">
        <v>15</v>
      </c>
      <c r="J65" s="176">
        <v>14</v>
      </c>
      <c r="K65" s="176">
        <v>11</v>
      </c>
      <c r="L65" s="176">
        <v>12</v>
      </c>
      <c r="M65" s="176">
        <v>10</v>
      </c>
      <c r="N65" s="176">
        <v>13</v>
      </c>
      <c r="O65" s="176">
        <f t="shared" si="7"/>
        <v>144</v>
      </c>
    </row>
    <row r="66" spans="2:15" ht="15" x14ac:dyDescent="0.35">
      <c r="B66" s="174" t="s">
        <v>42</v>
      </c>
      <c r="C66" s="174">
        <f>SUM(C62:C65)</f>
        <v>106</v>
      </c>
      <c r="D66" s="174">
        <f t="shared" ref="D66:N66" si="8">SUM(D62:D65)</f>
        <v>95</v>
      </c>
      <c r="E66" s="174">
        <f t="shared" si="8"/>
        <v>106</v>
      </c>
      <c r="F66" s="174">
        <f t="shared" si="8"/>
        <v>122</v>
      </c>
      <c r="G66" s="174">
        <f t="shared" si="8"/>
        <v>146</v>
      </c>
      <c r="H66" s="174">
        <f t="shared" si="8"/>
        <v>106</v>
      </c>
      <c r="I66" s="174">
        <f t="shared" si="8"/>
        <v>122</v>
      </c>
      <c r="J66" s="174">
        <f t="shared" si="8"/>
        <v>136</v>
      </c>
      <c r="K66" s="174">
        <f t="shared" si="8"/>
        <v>94</v>
      </c>
      <c r="L66" s="174">
        <f t="shared" si="8"/>
        <v>106</v>
      </c>
      <c r="M66" s="174">
        <f t="shared" si="8"/>
        <v>105</v>
      </c>
      <c r="N66" s="174">
        <f t="shared" si="8"/>
        <v>120</v>
      </c>
      <c r="O66" s="174">
        <f>SUM(O62:O65)</f>
        <v>1364</v>
      </c>
    </row>
  </sheetData>
  <mergeCells count="49">
    <mergeCell ref="V23:V24"/>
    <mergeCell ref="C31:I31"/>
    <mergeCell ref="B32:I32"/>
    <mergeCell ref="B23:B24"/>
    <mergeCell ref="C23:I24"/>
    <mergeCell ref="J23:U23"/>
    <mergeCell ref="B33:I33"/>
    <mergeCell ref="J33:U33"/>
    <mergeCell ref="C25:I25"/>
    <mergeCell ref="C26:I26"/>
    <mergeCell ref="C27:I27"/>
    <mergeCell ref="C28:I28"/>
    <mergeCell ref="C29:I29"/>
    <mergeCell ref="C30:I30"/>
    <mergeCell ref="B2:Y2"/>
    <mergeCell ref="B3:Y3"/>
    <mergeCell ref="B4:Y4"/>
    <mergeCell ref="R6:Y6"/>
    <mergeCell ref="R7:S7"/>
    <mergeCell ref="T7:U7"/>
    <mergeCell ref="V7:W7"/>
    <mergeCell ref="X7:Y7"/>
    <mergeCell ref="J6:J8"/>
    <mergeCell ref="K7:K8"/>
    <mergeCell ref="L7:L8"/>
    <mergeCell ref="K6:L6"/>
    <mergeCell ref="M6:Q6"/>
    <mergeCell ref="M7:M8"/>
    <mergeCell ref="D6:G6"/>
    <mergeCell ref="D7:E7"/>
    <mergeCell ref="B21:C21"/>
    <mergeCell ref="N7:N8"/>
    <mergeCell ref="O7:O8"/>
    <mergeCell ref="P7:P8"/>
    <mergeCell ref="Q7:Q8"/>
    <mergeCell ref="C6:C8"/>
    <mergeCell ref="B6:B8"/>
    <mergeCell ref="F7:F8"/>
    <mergeCell ref="G7:G8"/>
    <mergeCell ref="H6:I6"/>
    <mergeCell ref="H7:H8"/>
    <mergeCell ref="I7:I8"/>
    <mergeCell ref="B58:O58"/>
    <mergeCell ref="B59:O59"/>
    <mergeCell ref="B35:G36"/>
    <mergeCell ref="B38:O38"/>
    <mergeCell ref="B39:O39"/>
    <mergeCell ref="B48:O48"/>
    <mergeCell ref="B49:O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386FC-8E55-426B-9FDD-53ACE0CC76B6}">
  <sheetPr codeName="Sheet13"/>
  <dimension ref="B2:Y33"/>
  <sheetViews>
    <sheetView workbookViewId="0">
      <selection activeCell="L20" sqref="L20"/>
    </sheetView>
  </sheetViews>
  <sheetFormatPr defaultRowHeight="13.2" x14ac:dyDescent="0.25"/>
  <cols>
    <col min="2" max="2" width="3.21875" bestFit="1" customWidth="1"/>
    <col min="3" max="3" width="9.77734375" bestFit="1" customWidth="1"/>
    <col min="4" max="4" width="5.21875" customWidth="1"/>
    <col min="5" max="5" width="5.5546875" bestFit="1" customWidth="1"/>
    <col min="6" max="6" width="17.77734375" bestFit="1" customWidth="1"/>
    <col min="7" max="7" width="16.44140625" bestFit="1" customWidth="1"/>
    <col min="8" max="8" width="13.44140625" bestFit="1" customWidth="1"/>
    <col min="9" max="9" width="14.109375" bestFit="1" customWidth="1"/>
    <col min="10" max="10" width="9.6640625" customWidth="1"/>
    <col min="11" max="11" width="8.33203125" bestFit="1" customWidth="1"/>
    <col min="12" max="12" width="10.33203125" bestFit="1" customWidth="1"/>
    <col min="13" max="13" width="8.5546875" bestFit="1" customWidth="1"/>
    <col min="14" max="16" width="12.33203125" bestFit="1" customWidth="1"/>
    <col min="17" max="17" width="10.21875" bestFit="1" customWidth="1"/>
    <col min="18" max="18" width="9.77734375" bestFit="1" customWidth="1"/>
    <col min="19" max="19" width="7.33203125" bestFit="1" customWidth="1"/>
    <col min="20" max="20" width="9.109375" bestFit="1" customWidth="1"/>
    <col min="21" max="21" width="9.33203125" bestFit="1" customWidth="1"/>
    <col min="22" max="22" width="6.88671875" bestFit="1" customWidth="1"/>
    <col min="23" max="23" width="6.6640625" bestFit="1" customWidth="1"/>
    <col min="24" max="24" width="6.5546875" bestFit="1" customWidth="1"/>
    <col min="25" max="25" width="6.6640625" bestFit="1" customWidth="1"/>
  </cols>
  <sheetData>
    <row r="2" spans="2:25" x14ac:dyDescent="0.25">
      <c r="B2" s="261" t="s">
        <v>273</v>
      </c>
      <c r="C2" s="261"/>
      <c r="D2" s="261"/>
      <c r="E2" s="261"/>
      <c r="F2" s="261"/>
      <c r="G2" s="261"/>
      <c r="H2" s="261"/>
      <c r="I2" s="261"/>
      <c r="J2" s="261"/>
      <c r="K2" s="261"/>
      <c r="L2" s="261"/>
      <c r="M2" s="261"/>
      <c r="N2" s="261"/>
      <c r="O2" s="261"/>
      <c r="P2" s="261"/>
      <c r="Q2" s="261"/>
      <c r="R2" s="261"/>
      <c r="S2" s="261"/>
      <c r="T2" s="261"/>
      <c r="U2" s="261"/>
      <c r="V2" s="261"/>
      <c r="W2" s="261"/>
      <c r="X2" s="261"/>
      <c r="Y2" s="261"/>
    </row>
    <row r="3" spans="2:25" x14ac:dyDescent="0.25">
      <c r="B3" s="261" t="s">
        <v>219</v>
      </c>
      <c r="C3" s="261"/>
      <c r="D3" s="261"/>
      <c r="E3" s="261"/>
      <c r="F3" s="261"/>
      <c r="G3" s="261"/>
      <c r="H3" s="261"/>
      <c r="I3" s="261"/>
      <c r="J3" s="261"/>
      <c r="K3" s="261"/>
      <c r="L3" s="261"/>
      <c r="M3" s="261"/>
      <c r="N3" s="261"/>
      <c r="O3" s="261"/>
      <c r="P3" s="261"/>
      <c r="Q3" s="261"/>
      <c r="R3" s="261"/>
      <c r="S3" s="261"/>
      <c r="T3" s="261"/>
      <c r="U3" s="261"/>
      <c r="V3" s="261"/>
      <c r="W3" s="261"/>
      <c r="X3" s="261"/>
      <c r="Y3" s="261"/>
    </row>
    <row r="4" spans="2:25" x14ac:dyDescent="0.25">
      <c r="B4" s="261" t="s">
        <v>229</v>
      </c>
      <c r="C4" s="261"/>
      <c r="D4" s="261"/>
      <c r="E4" s="261"/>
      <c r="F4" s="261"/>
      <c r="G4" s="261"/>
      <c r="H4" s="261"/>
      <c r="I4" s="261"/>
      <c r="J4" s="261"/>
      <c r="K4" s="261"/>
      <c r="L4" s="261"/>
      <c r="M4" s="261"/>
      <c r="N4" s="261"/>
      <c r="O4" s="261"/>
      <c r="P4" s="261"/>
      <c r="Q4" s="261"/>
      <c r="R4" s="261"/>
      <c r="S4" s="261"/>
      <c r="T4" s="261"/>
      <c r="U4" s="261"/>
      <c r="V4" s="261"/>
      <c r="W4" s="261"/>
      <c r="X4" s="261"/>
      <c r="Y4" s="261"/>
    </row>
    <row r="6" spans="2:25" ht="43.8" customHeight="1" x14ac:dyDescent="0.25">
      <c r="B6" s="200" t="s">
        <v>2</v>
      </c>
      <c r="C6" s="200" t="s">
        <v>3</v>
      </c>
      <c r="D6" s="192" t="s">
        <v>195</v>
      </c>
      <c r="E6" s="192"/>
      <c r="F6" s="192"/>
      <c r="G6" s="192"/>
      <c r="H6" s="192" t="s">
        <v>201</v>
      </c>
      <c r="I6" s="192"/>
      <c r="J6" s="192" t="s">
        <v>204</v>
      </c>
      <c r="K6" s="192" t="s">
        <v>205</v>
      </c>
      <c r="L6" s="192"/>
      <c r="M6" s="192" t="s">
        <v>208</v>
      </c>
      <c r="N6" s="192"/>
      <c r="O6" s="192"/>
      <c r="P6" s="192"/>
      <c r="Q6" s="192"/>
      <c r="R6" s="192" t="s">
        <v>214</v>
      </c>
      <c r="S6" s="192"/>
      <c r="T6" s="192"/>
      <c r="U6" s="192"/>
      <c r="V6" s="192"/>
      <c r="W6" s="192"/>
      <c r="X6" s="192"/>
      <c r="Y6" s="192"/>
    </row>
    <row r="7" spans="2:25" x14ac:dyDescent="0.25">
      <c r="B7" s="200"/>
      <c r="C7" s="200"/>
      <c r="D7" s="192" t="s">
        <v>196</v>
      </c>
      <c r="E7" s="192"/>
      <c r="F7" s="192" t="s">
        <v>199</v>
      </c>
      <c r="G7" s="192" t="s">
        <v>200</v>
      </c>
      <c r="H7" s="192" t="s">
        <v>202</v>
      </c>
      <c r="I7" s="192" t="s">
        <v>203</v>
      </c>
      <c r="J7" s="192"/>
      <c r="K7" s="192" t="s">
        <v>206</v>
      </c>
      <c r="L7" s="192" t="s">
        <v>207</v>
      </c>
      <c r="M7" s="192" t="s">
        <v>209</v>
      </c>
      <c r="N7" s="192" t="s">
        <v>210</v>
      </c>
      <c r="O7" s="192" t="s">
        <v>211</v>
      </c>
      <c r="P7" s="192" t="s">
        <v>212</v>
      </c>
      <c r="Q7" s="192" t="s">
        <v>213</v>
      </c>
      <c r="R7" s="192" t="s">
        <v>25</v>
      </c>
      <c r="S7" s="192"/>
      <c r="T7" s="192" t="s">
        <v>26</v>
      </c>
      <c r="U7" s="192"/>
      <c r="V7" s="192" t="s">
        <v>27</v>
      </c>
      <c r="W7" s="192"/>
      <c r="X7" s="192" t="s">
        <v>28</v>
      </c>
      <c r="Y7" s="192"/>
    </row>
    <row r="8" spans="2:25" x14ac:dyDescent="0.25">
      <c r="B8" s="200"/>
      <c r="C8" s="200"/>
      <c r="D8" s="22" t="s">
        <v>197</v>
      </c>
      <c r="E8" s="22" t="s">
        <v>198</v>
      </c>
      <c r="F8" s="192"/>
      <c r="G8" s="192"/>
      <c r="H8" s="192"/>
      <c r="I8" s="192"/>
      <c r="J8" s="192"/>
      <c r="K8" s="192"/>
      <c r="L8" s="192"/>
      <c r="M8" s="192"/>
      <c r="N8" s="192"/>
      <c r="O8" s="192"/>
      <c r="P8" s="192"/>
      <c r="Q8" s="192"/>
      <c r="R8" s="22" t="s">
        <v>215</v>
      </c>
      <c r="S8" s="22" t="s">
        <v>216</v>
      </c>
      <c r="T8" s="22" t="s">
        <v>215</v>
      </c>
      <c r="U8" s="22" t="s">
        <v>216</v>
      </c>
      <c r="V8" s="22" t="s">
        <v>217</v>
      </c>
      <c r="W8" s="22" t="s">
        <v>216</v>
      </c>
      <c r="X8" s="22" t="s">
        <v>218</v>
      </c>
      <c r="Y8" s="22" t="s">
        <v>216</v>
      </c>
    </row>
    <row r="9" spans="2:25" x14ac:dyDescent="0.25">
      <c r="B9" s="4">
        <v>1</v>
      </c>
      <c r="C9" s="23" t="s">
        <v>29</v>
      </c>
      <c r="D9" s="4">
        <v>41</v>
      </c>
      <c r="E9" s="4">
        <v>528</v>
      </c>
      <c r="F9" s="4"/>
      <c r="G9" s="4"/>
      <c r="H9" s="4">
        <v>673</v>
      </c>
      <c r="I9" s="4">
        <v>1463</v>
      </c>
      <c r="J9" s="4">
        <f>SUM(D9:I9)</f>
        <v>2705</v>
      </c>
      <c r="K9" s="4">
        <v>1634</v>
      </c>
      <c r="L9" s="4">
        <v>1071</v>
      </c>
      <c r="M9" s="4">
        <v>238</v>
      </c>
      <c r="N9" s="4">
        <v>528</v>
      </c>
      <c r="O9" s="4">
        <v>1185</v>
      </c>
      <c r="P9" s="4">
        <v>719</v>
      </c>
      <c r="Q9" s="4">
        <v>35</v>
      </c>
      <c r="R9" s="4">
        <v>601</v>
      </c>
      <c r="S9" s="4">
        <v>0</v>
      </c>
      <c r="T9" s="4">
        <v>836</v>
      </c>
      <c r="U9" s="4">
        <v>0</v>
      </c>
      <c r="V9" s="4">
        <v>1114</v>
      </c>
      <c r="W9" s="4">
        <v>0</v>
      </c>
      <c r="X9" s="4">
        <v>154</v>
      </c>
      <c r="Y9" s="4">
        <v>0</v>
      </c>
    </row>
    <row r="10" spans="2:25" x14ac:dyDescent="0.25">
      <c r="B10" s="4">
        <v>2</v>
      </c>
      <c r="C10" s="23" t="s">
        <v>56</v>
      </c>
      <c r="D10" s="4">
        <v>57</v>
      </c>
      <c r="E10" s="4">
        <v>460</v>
      </c>
      <c r="F10" s="4"/>
      <c r="G10" s="4"/>
      <c r="H10" s="4">
        <v>555</v>
      </c>
      <c r="I10" s="4">
        <v>1585</v>
      </c>
      <c r="J10" s="4">
        <f t="shared" ref="J10:J20" si="0">SUM(D10:I10)</f>
        <v>2657</v>
      </c>
      <c r="K10" s="4">
        <v>1578</v>
      </c>
      <c r="L10" s="4">
        <v>1079</v>
      </c>
      <c r="M10" s="4">
        <v>96</v>
      </c>
      <c r="N10" s="4">
        <v>339</v>
      </c>
      <c r="O10" s="4">
        <v>1314</v>
      </c>
      <c r="P10" s="4">
        <v>868</v>
      </c>
      <c r="Q10" s="4">
        <v>40</v>
      </c>
      <c r="R10" s="4">
        <v>548</v>
      </c>
      <c r="S10" s="4">
        <v>0</v>
      </c>
      <c r="T10" s="4">
        <v>847</v>
      </c>
      <c r="U10" s="4">
        <v>0</v>
      </c>
      <c r="V10" s="4">
        <v>1088</v>
      </c>
      <c r="W10" s="4">
        <v>0</v>
      </c>
      <c r="X10" s="4">
        <v>174</v>
      </c>
      <c r="Y10" s="4">
        <v>0</v>
      </c>
    </row>
    <row r="11" spans="2:25" x14ac:dyDescent="0.25">
      <c r="B11" s="4">
        <v>3</v>
      </c>
      <c r="C11" s="23" t="s">
        <v>32</v>
      </c>
      <c r="D11" s="4">
        <v>36</v>
      </c>
      <c r="E11" s="4">
        <v>554</v>
      </c>
      <c r="F11" s="4"/>
      <c r="G11" s="4"/>
      <c r="H11" s="4">
        <v>787</v>
      </c>
      <c r="I11" s="4">
        <v>1742</v>
      </c>
      <c r="J11" s="4">
        <f t="shared" si="0"/>
        <v>3119</v>
      </c>
      <c r="K11" s="4">
        <v>1922</v>
      </c>
      <c r="L11" s="4">
        <v>1197</v>
      </c>
      <c r="M11" s="4">
        <v>72</v>
      </c>
      <c r="N11" s="4">
        <v>466</v>
      </c>
      <c r="O11" s="4">
        <v>1604</v>
      </c>
      <c r="P11" s="4">
        <v>935</v>
      </c>
      <c r="Q11" s="4">
        <v>42</v>
      </c>
      <c r="R11" s="4">
        <v>723</v>
      </c>
      <c r="S11" s="4">
        <v>0</v>
      </c>
      <c r="T11" s="4">
        <v>940</v>
      </c>
      <c r="U11" s="4">
        <v>0</v>
      </c>
      <c r="V11" s="4">
        <v>1230</v>
      </c>
      <c r="W11" s="4">
        <v>0</v>
      </c>
      <c r="X11" s="4">
        <v>226</v>
      </c>
      <c r="Y11" s="4">
        <v>0</v>
      </c>
    </row>
    <row r="12" spans="2:25" x14ac:dyDescent="0.25">
      <c r="B12" s="4">
        <v>4</v>
      </c>
      <c r="C12" s="23" t="s">
        <v>33</v>
      </c>
      <c r="D12" s="4">
        <v>51</v>
      </c>
      <c r="E12" s="4">
        <v>518</v>
      </c>
      <c r="F12" s="4"/>
      <c r="G12" s="4"/>
      <c r="H12" s="4">
        <v>252</v>
      </c>
      <c r="I12" s="4">
        <v>1175</v>
      </c>
      <c r="J12" s="4">
        <f t="shared" si="0"/>
        <v>1996</v>
      </c>
      <c r="K12" s="4">
        <v>1172</v>
      </c>
      <c r="L12" s="4">
        <v>824</v>
      </c>
      <c r="M12" s="4">
        <v>20</v>
      </c>
      <c r="N12" s="4">
        <v>199</v>
      </c>
      <c r="O12" s="4">
        <v>1006</v>
      </c>
      <c r="P12" s="4">
        <v>735</v>
      </c>
      <c r="Q12" s="4">
        <v>36</v>
      </c>
      <c r="R12" s="4">
        <v>421</v>
      </c>
      <c r="S12" s="4">
        <v>0</v>
      </c>
      <c r="T12" s="4">
        <v>595</v>
      </c>
      <c r="U12" s="4">
        <v>0</v>
      </c>
      <c r="V12" s="4">
        <v>848</v>
      </c>
      <c r="W12" s="4">
        <v>0</v>
      </c>
      <c r="X12" s="4">
        <v>132</v>
      </c>
      <c r="Y12" s="4">
        <v>0</v>
      </c>
    </row>
    <row r="13" spans="2:25" x14ac:dyDescent="0.25">
      <c r="B13" s="4">
        <v>5</v>
      </c>
      <c r="C13" s="23" t="s">
        <v>34</v>
      </c>
      <c r="D13" s="4">
        <v>97</v>
      </c>
      <c r="E13" s="4">
        <v>562</v>
      </c>
      <c r="F13" s="4"/>
      <c r="G13" s="4"/>
      <c r="H13" s="4">
        <v>497</v>
      </c>
      <c r="I13" s="4">
        <v>1717</v>
      </c>
      <c r="J13" s="4">
        <f t="shared" si="0"/>
        <v>2873</v>
      </c>
      <c r="K13" s="4">
        <v>1595</v>
      </c>
      <c r="L13" s="4">
        <v>1278</v>
      </c>
      <c r="M13" s="4">
        <v>63</v>
      </c>
      <c r="N13" s="4">
        <v>293</v>
      </c>
      <c r="O13" s="4">
        <v>1456</v>
      </c>
      <c r="P13" s="4">
        <v>1005</v>
      </c>
      <c r="Q13" s="4">
        <v>56</v>
      </c>
      <c r="R13" s="4">
        <v>625</v>
      </c>
      <c r="S13" s="4">
        <v>0</v>
      </c>
      <c r="T13" s="4">
        <v>917</v>
      </c>
      <c r="U13" s="4">
        <v>0</v>
      </c>
      <c r="V13" s="4">
        <v>1136</v>
      </c>
      <c r="W13" s="4">
        <v>0</v>
      </c>
      <c r="X13" s="4">
        <v>195</v>
      </c>
      <c r="Y13" s="4">
        <v>0</v>
      </c>
    </row>
    <row r="14" spans="2:25" x14ac:dyDescent="0.25">
      <c r="B14" s="4">
        <v>6</v>
      </c>
      <c r="C14" s="23" t="s">
        <v>35</v>
      </c>
      <c r="D14" s="4">
        <v>55</v>
      </c>
      <c r="E14" s="4">
        <v>434</v>
      </c>
      <c r="F14" s="4"/>
      <c r="G14" s="4"/>
      <c r="H14" s="4">
        <v>434</v>
      </c>
      <c r="I14" s="4">
        <v>1597</v>
      </c>
      <c r="J14" s="4">
        <f t="shared" si="0"/>
        <v>2520</v>
      </c>
      <c r="K14" s="4">
        <v>1568</v>
      </c>
      <c r="L14" s="4">
        <v>1052</v>
      </c>
      <c r="M14" s="4">
        <v>14</v>
      </c>
      <c r="N14" s="4">
        <v>312</v>
      </c>
      <c r="O14" s="4">
        <v>1369</v>
      </c>
      <c r="P14" s="4">
        <v>788</v>
      </c>
      <c r="Q14" s="4">
        <v>37</v>
      </c>
      <c r="R14" s="4">
        <v>607</v>
      </c>
      <c r="S14" s="4">
        <v>0</v>
      </c>
      <c r="T14" s="4">
        <v>788</v>
      </c>
      <c r="U14" s="4">
        <v>0</v>
      </c>
      <c r="V14" s="4">
        <v>1012</v>
      </c>
      <c r="W14" s="4">
        <v>0</v>
      </c>
      <c r="X14" s="4">
        <v>113</v>
      </c>
      <c r="Y14" s="4">
        <v>0</v>
      </c>
    </row>
    <row r="15" spans="2:25" x14ac:dyDescent="0.25">
      <c r="B15" s="4">
        <v>7</v>
      </c>
      <c r="C15" s="23" t="s">
        <v>36</v>
      </c>
      <c r="D15" s="4"/>
      <c r="E15" s="4"/>
      <c r="F15" s="4"/>
      <c r="G15" s="4"/>
      <c r="H15" s="4"/>
      <c r="I15" s="4"/>
      <c r="J15" s="4">
        <f t="shared" si="0"/>
        <v>0</v>
      </c>
      <c r="K15" s="4"/>
      <c r="L15" s="4"/>
      <c r="M15" s="4"/>
      <c r="N15" s="4"/>
      <c r="O15" s="4"/>
      <c r="P15" s="4"/>
      <c r="Q15" s="4"/>
      <c r="R15" s="4"/>
      <c r="S15" s="4"/>
      <c r="T15" s="4"/>
      <c r="U15" s="4"/>
      <c r="V15" s="4"/>
      <c r="W15" s="4"/>
      <c r="X15" s="4"/>
      <c r="Y15" s="4"/>
    </row>
    <row r="16" spans="2:25" x14ac:dyDescent="0.25">
      <c r="B16" s="4">
        <v>8</v>
      </c>
      <c r="C16" s="23" t="s">
        <v>37</v>
      </c>
      <c r="D16" s="4"/>
      <c r="E16" s="4"/>
      <c r="F16" s="4"/>
      <c r="G16" s="4"/>
      <c r="H16" s="4"/>
      <c r="I16" s="4"/>
      <c r="J16" s="4">
        <f t="shared" si="0"/>
        <v>0</v>
      </c>
      <c r="K16" s="4"/>
      <c r="L16" s="4"/>
      <c r="M16" s="4"/>
      <c r="N16" s="4"/>
      <c r="O16" s="4"/>
      <c r="P16" s="4"/>
      <c r="Q16" s="4"/>
      <c r="R16" s="4"/>
      <c r="S16" s="4"/>
      <c r="T16" s="4"/>
      <c r="U16" s="4"/>
      <c r="V16" s="4"/>
      <c r="W16" s="4"/>
      <c r="X16" s="4"/>
      <c r="Y16" s="4"/>
    </row>
    <row r="17" spans="2:25" x14ac:dyDescent="0.25">
      <c r="B17" s="4">
        <v>9</v>
      </c>
      <c r="C17" s="23" t="s">
        <v>38</v>
      </c>
      <c r="D17" s="4"/>
      <c r="E17" s="4"/>
      <c r="F17" s="4"/>
      <c r="G17" s="4"/>
      <c r="H17" s="4"/>
      <c r="I17" s="4"/>
      <c r="J17" s="4">
        <f t="shared" si="0"/>
        <v>0</v>
      </c>
      <c r="K17" s="4"/>
      <c r="L17" s="4"/>
      <c r="M17" s="4"/>
      <c r="N17" s="4"/>
      <c r="O17" s="4"/>
      <c r="P17" s="4"/>
      <c r="Q17" s="4"/>
      <c r="R17" s="4"/>
      <c r="S17" s="4"/>
      <c r="T17" s="4"/>
      <c r="U17" s="4"/>
      <c r="V17" s="4"/>
      <c r="W17" s="4"/>
      <c r="X17" s="4"/>
      <c r="Y17" s="4"/>
    </row>
    <row r="18" spans="2:25" x14ac:dyDescent="0.25">
      <c r="B18" s="4">
        <v>10</v>
      </c>
      <c r="C18" s="23" t="s">
        <v>39</v>
      </c>
      <c r="D18" s="4"/>
      <c r="E18" s="4"/>
      <c r="F18" s="4"/>
      <c r="G18" s="4"/>
      <c r="H18" s="4"/>
      <c r="I18" s="4"/>
      <c r="J18" s="4">
        <f t="shared" si="0"/>
        <v>0</v>
      </c>
      <c r="K18" s="4"/>
      <c r="L18" s="4"/>
      <c r="M18" s="4"/>
      <c r="N18" s="4"/>
      <c r="O18" s="4"/>
      <c r="P18" s="4"/>
      <c r="Q18" s="4"/>
      <c r="R18" s="4"/>
      <c r="S18" s="4"/>
      <c r="T18" s="4"/>
      <c r="U18" s="4"/>
      <c r="V18" s="4"/>
      <c r="W18" s="4"/>
      <c r="X18" s="4"/>
      <c r="Y18" s="4"/>
    </row>
    <row r="19" spans="2:25" x14ac:dyDescent="0.25">
      <c r="B19" s="4">
        <v>11</v>
      </c>
      <c r="C19" s="23" t="s">
        <v>40</v>
      </c>
      <c r="D19" s="4"/>
      <c r="E19" s="4"/>
      <c r="F19" s="4"/>
      <c r="G19" s="4"/>
      <c r="H19" s="4"/>
      <c r="I19" s="4"/>
      <c r="J19" s="4">
        <f t="shared" si="0"/>
        <v>0</v>
      </c>
      <c r="K19" s="4"/>
      <c r="L19" s="4"/>
      <c r="M19" s="4"/>
      <c r="N19" s="4"/>
      <c r="O19" s="4"/>
      <c r="P19" s="4"/>
      <c r="Q19" s="4"/>
      <c r="R19" s="4"/>
      <c r="S19" s="4"/>
      <c r="T19" s="4"/>
      <c r="U19" s="4"/>
      <c r="V19" s="4"/>
      <c r="W19" s="4"/>
      <c r="X19" s="4"/>
      <c r="Y19" s="4"/>
    </row>
    <row r="20" spans="2:25" x14ac:dyDescent="0.25">
      <c r="B20" s="4">
        <v>12</v>
      </c>
      <c r="C20" s="23" t="s">
        <v>41</v>
      </c>
      <c r="D20" s="4"/>
      <c r="E20" s="4"/>
      <c r="F20" s="4"/>
      <c r="G20" s="4"/>
      <c r="H20" s="4"/>
      <c r="I20" s="4"/>
      <c r="J20" s="4">
        <f t="shared" si="0"/>
        <v>0</v>
      </c>
      <c r="K20" s="4"/>
      <c r="L20" s="4"/>
      <c r="M20" s="4"/>
      <c r="N20" s="4"/>
      <c r="O20" s="4"/>
      <c r="P20" s="4"/>
      <c r="Q20" s="4"/>
      <c r="R20" s="4"/>
      <c r="S20" s="4"/>
      <c r="T20" s="4"/>
      <c r="U20" s="4"/>
      <c r="V20" s="4"/>
      <c r="W20" s="4"/>
      <c r="X20" s="4"/>
      <c r="Y20" s="4"/>
    </row>
    <row r="21" spans="2:25" s="1" customFormat="1" x14ac:dyDescent="0.25">
      <c r="B21" s="254" t="s">
        <v>55</v>
      </c>
      <c r="C21" s="191"/>
      <c r="D21" s="2">
        <f>SUM(D9:D20)</f>
        <v>337</v>
      </c>
      <c r="E21" s="2">
        <f t="shared" ref="E21:Y21" si="1">SUM(E9:E20)</f>
        <v>3056</v>
      </c>
      <c r="F21" s="2">
        <f t="shared" si="1"/>
        <v>0</v>
      </c>
      <c r="G21" s="2">
        <f t="shared" si="1"/>
        <v>0</v>
      </c>
      <c r="H21" s="2">
        <f>SUM(H9:H20)</f>
        <v>3198</v>
      </c>
      <c r="I21" s="2">
        <f t="shared" si="1"/>
        <v>9279</v>
      </c>
      <c r="J21" s="2">
        <f t="shared" si="1"/>
        <v>15870</v>
      </c>
      <c r="K21" s="2">
        <f t="shared" si="1"/>
        <v>9469</v>
      </c>
      <c r="L21" s="2">
        <f t="shared" si="1"/>
        <v>6501</v>
      </c>
      <c r="M21" s="2">
        <f t="shared" si="1"/>
        <v>503</v>
      </c>
      <c r="N21" s="2">
        <f t="shared" si="1"/>
        <v>2137</v>
      </c>
      <c r="O21" s="2">
        <f t="shared" si="1"/>
        <v>7934</v>
      </c>
      <c r="P21" s="2">
        <f t="shared" si="1"/>
        <v>5050</v>
      </c>
      <c r="Q21" s="2">
        <f t="shared" si="1"/>
        <v>246</v>
      </c>
      <c r="R21" s="2">
        <f t="shared" si="1"/>
        <v>3525</v>
      </c>
      <c r="S21" s="2">
        <f t="shared" si="1"/>
        <v>0</v>
      </c>
      <c r="T21" s="2">
        <f t="shared" si="1"/>
        <v>4923</v>
      </c>
      <c r="U21" s="2">
        <f t="shared" si="1"/>
        <v>0</v>
      </c>
      <c r="V21" s="2">
        <f t="shared" si="1"/>
        <v>6428</v>
      </c>
      <c r="W21" s="2">
        <f t="shared" si="1"/>
        <v>0</v>
      </c>
      <c r="X21" s="2">
        <f t="shared" si="1"/>
        <v>994</v>
      </c>
      <c r="Y21" s="2">
        <f t="shared" si="1"/>
        <v>0</v>
      </c>
    </row>
    <row r="23" spans="2:25" x14ac:dyDescent="0.25">
      <c r="B23" s="200" t="s">
        <v>2</v>
      </c>
      <c r="C23" s="200" t="s">
        <v>221</v>
      </c>
      <c r="D23" s="200"/>
      <c r="E23" s="200"/>
      <c r="F23" s="200"/>
      <c r="G23" s="200"/>
      <c r="H23" s="200"/>
      <c r="I23" s="200"/>
      <c r="J23" s="200" t="s">
        <v>3</v>
      </c>
      <c r="K23" s="200"/>
      <c r="L23" s="200"/>
      <c r="M23" s="200"/>
      <c r="N23" s="200"/>
      <c r="O23" s="200"/>
      <c r="P23" s="200"/>
      <c r="Q23" s="200"/>
      <c r="R23" s="200"/>
      <c r="S23" s="200"/>
      <c r="T23" s="200"/>
      <c r="U23" s="200"/>
      <c r="V23" s="200" t="s">
        <v>55</v>
      </c>
    </row>
    <row r="24" spans="2:25" x14ac:dyDescent="0.25">
      <c r="B24" s="200"/>
      <c r="C24" s="200"/>
      <c r="D24" s="200"/>
      <c r="E24" s="200"/>
      <c r="F24" s="200"/>
      <c r="G24" s="200"/>
      <c r="H24" s="200"/>
      <c r="I24" s="200"/>
      <c r="J24" s="8" t="s">
        <v>29</v>
      </c>
      <c r="K24" s="8" t="s">
        <v>56</v>
      </c>
      <c r="L24" s="8" t="s">
        <v>32</v>
      </c>
      <c r="M24" s="8" t="s">
        <v>33</v>
      </c>
      <c r="N24" s="8" t="s">
        <v>57</v>
      </c>
      <c r="O24" s="8" t="s">
        <v>35</v>
      </c>
      <c r="P24" s="8" t="s">
        <v>36</v>
      </c>
      <c r="Q24" s="8" t="s">
        <v>37</v>
      </c>
      <c r="R24" s="8" t="s">
        <v>38</v>
      </c>
      <c r="S24" s="8" t="s">
        <v>39</v>
      </c>
      <c r="T24" s="8" t="s">
        <v>40</v>
      </c>
      <c r="U24" s="8" t="s">
        <v>41</v>
      </c>
      <c r="V24" s="200"/>
    </row>
    <row r="25" spans="2:25" x14ac:dyDescent="0.25">
      <c r="B25" s="3">
        <v>1</v>
      </c>
      <c r="C25" s="260" t="s">
        <v>222</v>
      </c>
      <c r="D25" s="260"/>
      <c r="E25" s="260"/>
      <c r="F25" s="260"/>
      <c r="G25" s="260"/>
      <c r="H25" s="260"/>
      <c r="I25" s="260"/>
      <c r="J25" s="3">
        <v>6</v>
      </c>
      <c r="K25" s="3">
        <v>9</v>
      </c>
      <c r="L25" s="3">
        <v>7</v>
      </c>
      <c r="M25" s="3">
        <v>2</v>
      </c>
      <c r="N25" s="3">
        <v>4</v>
      </c>
      <c r="O25" s="3">
        <v>5</v>
      </c>
      <c r="P25" s="3"/>
      <c r="Q25" s="3"/>
      <c r="R25" s="3"/>
      <c r="S25" s="3"/>
      <c r="T25" s="3"/>
      <c r="U25" s="3"/>
      <c r="V25" s="2">
        <f>SUM(J25:U25)</f>
        <v>33</v>
      </c>
    </row>
    <row r="26" spans="2:25" x14ac:dyDescent="0.25">
      <c r="B26" s="3">
        <v>2</v>
      </c>
      <c r="C26" s="260" t="s">
        <v>223</v>
      </c>
      <c r="D26" s="260"/>
      <c r="E26" s="260"/>
      <c r="F26" s="260"/>
      <c r="G26" s="260"/>
      <c r="H26" s="260"/>
      <c r="I26" s="260"/>
      <c r="J26" s="3"/>
      <c r="K26" s="3"/>
      <c r="L26" s="3"/>
      <c r="M26" s="3"/>
      <c r="N26" s="3"/>
      <c r="O26" s="3">
        <v>140</v>
      </c>
      <c r="P26" s="3"/>
      <c r="Q26" s="3"/>
      <c r="R26" s="3"/>
      <c r="S26" s="3"/>
      <c r="T26" s="3"/>
      <c r="U26" s="3"/>
      <c r="V26" s="2">
        <f t="shared" ref="V26:V31" si="2">SUM(J26:U26)</f>
        <v>140</v>
      </c>
    </row>
    <row r="27" spans="2:25" x14ac:dyDescent="0.25">
      <c r="B27" s="3">
        <v>3</v>
      </c>
      <c r="C27" s="260" t="s">
        <v>224</v>
      </c>
      <c r="D27" s="260"/>
      <c r="E27" s="260"/>
      <c r="F27" s="260"/>
      <c r="G27" s="260"/>
      <c r="H27" s="260"/>
      <c r="I27" s="260"/>
      <c r="J27" s="3">
        <v>68</v>
      </c>
      <c r="K27" s="3">
        <v>37</v>
      </c>
      <c r="L27" s="3">
        <v>178</v>
      </c>
      <c r="M27" s="3">
        <v>98</v>
      </c>
      <c r="N27" s="3">
        <v>122</v>
      </c>
      <c r="O27" s="3">
        <v>140</v>
      </c>
      <c r="P27" s="3"/>
      <c r="Q27" s="3"/>
      <c r="R27" s="3"/>
      <c r="S27" s="3"/>
      <c r="T27" s="3"/>
      <c r="U27" s="3"/>
      <c r="V27" s="2">
        <f t="shared" si="2"/>
        <v>643</v>
      </c>
    </row>
    <row r="28" spans="2:25" x14ac:dyDescent="0.25">
      <c r="B28" s="3">
        <v>4</v>
      </c>
      <c r="C28" s="260" t="s">
        <v>225</v>
      </c>
      <c r="D28" s="260"/>
      <c r="E28" s="260"/>
      <c r="F28" s="260"/>
      <c r="G28" s="260"/>
      <c r="H28" s="260"/>
      <c r="I28" s="260"/>
      <c r="J28" s="3">
        <v>54</v>
      </c>
      <c r="K28" s="3">
        <v>208</v>
      </c>
      <c r="L28" s="3">
        <v>103</v>
      </c>
      <c r="M28" s="3">
        <v>77</v>
      </c>
      <c r="N28" s="3">
        <v>75</v>
      </c>
      <c r="O28" s="3">
        <v>289</v>
      </c>
      <c r="P28" s="3"/>
      <c r="Q28" s="3"/>
      <c r="R28" s="3"/>
      <c r="S28" s="3"/>
      <c r="T28" s="3"/>
      <c r="U28" s="3"/>
      <c r="V28" s="2">
        <f t="shared" si="2"/>
        <v>806</v>
      </c>
    </row>
    <row r="29" spans="2:25" x14ac:dyDescent="0.25">
      <c r="B29" s="3">
        <v>5</v>
      </c>
      <c r="C29" s="260" t="s">
        <v>226</v>
      </c>
      <c r="D29" s="260"/>
      <c r="E29" s="260"/>
      <c r="F29" s="260"/>
      <c r="G29" s="260"/>
      <c r="H29" s="260"/>
      <c r="I29" s="260"/>
      <c r="J29" s="3">
        <v>28</v>
      </c>
      <c r="K29" s="3">
        <v>1</v>
      </c>
      <c r="L29" s="3"/>
      <c r="M29" s="3"/>
      <c r="N29" s="3">
        <v>2</v>
      </c>
      <c r="O29" s="3">
        <v>4</v>
      </c>
      <c r="P29" s="3"/>
      <c r="Q29" s="3"/>
      <c r="R29" s="3"/>
      <c r="S29" s="3"/>
      <c r="T29" s="3"/>
      <c r="U29" s="3"/>
      <c r="V29" s="2">
        <f t="shared" si="2"/>
        <v>35</v>
      </c>
    </row>
    <row r="30" spans="2:25" x14ac:dyDescent="0.25">
      <c r="B30" s="3">
        <v>6</v>
      </c>
      <c r="C30" s="260" t="s">
        <v>227</v>
      </c>
      <c r="D30" s="260"/>
      <c r="E30" s="260"/>
      <c r="F30" s="260"/>
      <c r="G30" s="260"/>
      <c r="H30" s="260"/>
      <c r="I30" s="260"/>
      <c r="J30" s="3"/>
      <c r="K30" s="3"/>
      <c r="L30" s="3"/>
      <c r="M30" s="3"/>
      <c r="N30" s="3"/>
      <c r="O30" s="3"/>
      <c r="P30" s="3"/>
      <c r="Q30" s="3"/>
      <c r="R30" s="3"/>
      <c r="S30" s="3"/>
      <c r="T30" s="3"/>
      <c r="U30" s="3"/>
      <c r="V30" s="2">
        <f t="shared" si="2"/>
        <v>0</v>
      </c>
    </row>
    <row r="31" spans="2:25" x14ac:dyDescent="0.25">
      <c r="B31" s="3">
        <v>7</v>
      </c>
      <c r="C31" s="260" t="s">
        <v>228</v>
      </c>
      <c r="D31" s="260"/>
      <c r="E31" s="260"/>
      <c r="F31" s="260"/>
      <c r="G31" s="260"/>
      <c r="H31" s="260"/>
      <c r="I31" s="260"/>
      <c r="J31" s="3">
        <v>10</v>
      </c>
      <c r="K31" s="3">
        <v>10</v>
      </c>
      <c r="L31" s="3">
        <v>7</v>
      </c>
      <c r="M31" s="3">
        <v>5</v>
      </c>
      <c r="N31" s="3">
        <v>7</v>
      </c>
      <c r="O31" s="3">
        <v>6</v>
      </c>
      <c r="P31" s="3"/>
      <c r="Q31" s="3"/>
      <c r="R31" s="3"/>
      <c r="S31" s="3"/>
      <c r="T31" s="3"/>
      <c r="U31" s="3"/>
      <c r="V31" s="2">
        <f t="shared" si="2"/>
        <v>45</v>
      </c>
    </row>
    <row r="32" spans="2:25" x14ac:dyDescent="0.25">
      <c r="B32" s="200" t="s">
        <v>42</v>
      </c>
      <c r="C32" s="200"/>
      <c r="D32" s="200"/>
      <c r="E32" s="200"/>
      <c r="F32" s="200"/>
      <c r="G32" s="200"/>
      <c r="H32" s="200"/>
      <c r="I32" s="200"/>
      <c r="J32" s="3">
        <f>SUM(J25:J31)</f>
        <v>166</v>
      </c>
      <c r="K32" s="3">
        <f t="shared" ref="K32:U32" si="3">SUM(K25:K31)</f>
        <v>265</v>
      </c>
      <c r="L32" s="3">
        <f t="shared" si="3"/>
        <v>295</v>
      </c>
      <c r="M32" s="3">
        <f t="shared" si="3"/>
        <v>182</v>
      </c>
      <c r="N32" s="3">
        <f t="shared" si="3"/>
        <v>210</v>
      </c>
      <c r="O32" s="3">
        <f t="shared" si="3"/>
        <v>584</v>
      </c>
      <c r="P32" s="3">
        <f t="shared" si="3"/>
        <v>0</v>
      </c>
      <c r="Q32" s="3">
        <f t="shared" si="3"/>
        <v>0</v>
      </c>
      <c r="R32" s="3">
        <f t="shared" si="3"/>
        <v>0</v>
      </c>
      <c r="S32" s="3">
        <f t="shared" si="3"/>
        <v>0</v>
      </c>
      <c r="T32" s="3">
        <f t="shared" si="3"/>
        <v>0</v>
      </c>
      <c r="U32" s="3">
        <f t="shared" si="3"/>
        <v>0</v>
      </c>
      <c r="V32" s="25"/>
    </row>
    <row r="33" spans="2:22" x14ac:dyDescent="0.25">
      <c r="B33" s="255" t="s">
        <v>55</v>
      </c>
      <c r="C33" s="256"/>
      <c r="D33" s="256"/>
      <c r="E33" s="256"/>
      <c r="F33" s="256"/>
      <c r="G33" s="256"/>
      <c r="H33" s="256"/>
      <c r="I33" s="256"/>
      <c r="J33" s="257">
        <f>SUM(J32:U32)</f>
        <v>1702</v>
      </c>
      <c r="K33" s="258"/>
      <c r="L33" s="258"/>
      <c r="M33" s="258"/>
      <c r="N33" s="258"/>
      <c r="O33" s="258"/>
      <c r="P33" s="258"/>
      <c r="Q33" s="258"/>
      <c r="R33" s="258"/>
      <c r="S33" s="258"/>
      <c r="T33" s="258"/>
      <c r="U33" s="259"/>
      <c r="V33" s="25"/>
    </row>
  </sheetData>
  <mergeCells count="42">
    <mergeCell ref="B21:C21"/>
    <mergeCell ref="B33:I33"/>
    <mergeCell ref="J33:U33"/>
    <mergeCell ref="V23:V24"/>
    <mergeCell ref="C27:I27"/>
    <mergeCell ref="C28:I28"/>
    <mergeCell ref="C29:I29"/>
    <mergeCell ref="C30:I30"/>
    <mergeCell ref="C31:I31"/>
    <mergeCell ref="B32:I32"/>
    <mergeCell ref="C26:I26"/>
    <mergeCell ref="B23:B24"/>
    <mergeCell ref="C23:I24"/>
    <mergeCell ref="J23:U23"/>
    <mergeCell ref="C25:I25"/>
    <mergeCell ref="K7:K8"/>
    <mergeCell ref="L7:L8"/>
    <mergeCell ref="M7:M8"/>
    <mergeCell ref="N7:N8"/>
    <mergeCell ref="X7:Y7"/>
    <mergeCell ref="V7:W7"/>
    <mergeCell ref="O7:O8"/>
    <mergeCell ref="P7:P8"/>
    <mergeCell ref="Q7:Q8"/>
    <mergeCell ref="R7:S7"/>
    <mergeCell ref="T7:U7"/>
    <mergeCell ref="B2:Y2"/>
    <mergeCell ref="B3:Y3"/>
    <mergeCell ref="B4:Y4"/>
    <mergeCell ref="B6:B8"/>
    <mergeCell ref="C6:C8"/>
    <mergeCell ref="D6:G6"/>
    <mergeCell ref="H6:I6"/>
    <mergeCell ref="J6:J8"/>
    <mergeCell ref="K6:L6"/>
    <mergeCell ref="M6:Q6"/>
    <mergeCell ref="R6:Y6"/>
    <mergeCell ref="D7:E7"/>
    <mergeCell ref="F7:F8"/>
    <mergeCell ref="G7:G8"/>
    <mergeCell ref="H7:H8"/>
    <mergeCell ref="I7:I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02E2-EBF6-43F7-85F9-B8EF19EA32DC}">
  <sheetPr codeName="Sheet14"/>
  <dimension ref="B2:J28"/>
  <sheetViews>
    <sheetView topLeftCell="A4" zoomScale="101" zoomScaleNormal="101" workbookViewId="0">
      <selection activeCell="Q6" sqref="Q6"/>
    </sheetView>
  </sheetViews>
  <sheetFormatPr defaultColWidth="3.109375" defaultRowHeight="13.2" x14ac:dyDescent="0.25"/>
  <cols>
    <col min="2" max="2" width="4.109375" customWidth="1"/>
    <col min="3" max="3" width="16.44140625" bestFit="1" customWidth="1"/>
    <col min="4" max="4" width="10.6640625" customWidth="1"/>
    <col min="5" max="5" width="32" bestFit="1" customWidth="1"/>
    <col min="6" max="6" width="34.44140625" style="88" bestFit="1" customWidth="1"/>
    <col min="7" max="7" width="11.88671875" style="88" bestFit="1" customWidth="1"/>
    <col min="8" max="8" width="10" bestFit="1" customWidth="1"/>
    <col min="9" max="9" width="8.5546875" bestFit="1" customWidth="1"/>
  </cols>
  <sheetData>
    <row r="2" spans="2:10" x14ac:dyDescent="0.25">
      <c r="B2" s="261" t="s">
        <v>259</v>
      </c>
      <c r="C2" s="261"/>
      <c r="D2" s="261"/>
      <c r="E2" s="261"/>
      <c r="F2" s="261"/>
      <c r="G2" s="84"/>
    </row>
    <row r="3" spans="2:10" x14ac:dyDescent="0.25">
      <c r="B3" s="262" t="s">
        <v>260</v>
      </c>
      <c r="C3" s="262"/>
      <c r="D3" s="262"/>
      <c r="E3" s="262"/>
      <c r="F3" s="262"/>
      <c r="G3" s="85"/>
    </row>
    <row r="5" spans="2:10" ht="26.4" x14ac:dyDescent="0.25">
      <c r="B5" s="87" t="s">
        <v>2</v>
      </c>
      <c r="C5" s="87" t="s">
        <v>252</v>
      </c>
      <c r="D5" s="87" t="s">
        <v>253</v>
      </c>
      <c r="E5" s="87" t="s">
        <v>350</v>
      </c>
      <c r="F5" s="87" t="s">
        <v>255</v>
      </c>
      <c r="G5" s="87" t="s">
        <v>355</v>
      </c>
      <c r="H5" s="87" t="s">
        <v>512</v>
      </c>
      <c r="I5" s="87" t="s">
        <v>521</v>
      </c>
    </row>
    <row r="6" spans="2:10" ht="52.8" x14ac:dyDescent="0.25">
      <c r="B6" s="115">
        <v>1</v>
      </c>
      <c r="C6" s="116" t="s">
        <v>256</v>
      </c>
      <c r="D6" s="116" t="s">
        <v>20</v>
      </c>
      <c r="E6" s="116" t="s">
        <v>356</v>
      </c>
      <c r="F6" s="116" t="s">
        <v>348</v>
      </c>
      <c r="G6" s="116" t="s">
        <v>254</v>
      </c>
      <c r="H6" s="116" t="s">
        <v>513</v>
      </c>
      <c r="I6" s="116" t="s">
        <v>517</v>
      </c>
    </row>
    <row r="7" spans="2:10" ht="51" customHeight="1" x14ac:dyDescent="0.3">
      <c r="B7" s="89">
        <v>2</v>
      </c>
      <c r="C7" s="22" t="s">
        <v>349</v>
      </c>
      <c r="D7" s="22" t="s">
        <v>21</v>
      </c>
      <c r="E7" s="22" t="s">
        <v>357</v>
      </c>
      <c r="F7" s="22" t="s">
        <v>348</v>
      </c>
      <c r="G7" s="22" t="s">
        <v>511</v>
      </c>
      <c r="H7" s="22" t="s">
        <v>515</v>
      </c>
      <c r="I7" s="22" t="s">
        <v>518</v>
      </c>
      <c r="J7" s="86"/>
    </row>
    <row r="8" spans="2:10" ht="66" x14ac:dyDescent="0.25">
      <c r="B8" s="89">
        <v>3</v>
      </c>
      <c r="C8" s="22" t="s">
        <v>257</v>
      </c>
      <c r="D8" s="22" t="s">
        <v>23</v>
      </c>
      <c r="E8" s="22" t="s">
        <v>358</v>
      </c>
      <c r="F8" s="22" t="s">
        <v>351</v>
      </c>
      <c r="G8" s="22" t="s">
        <v>514</v>
      </c>
      <c r="H8" s="22" t="s">
        <v>516</v>
      </c>
      <c r="I8" s="22" t="s">
        <v>519</v>
      </c>
    </row>
    <row r="9" spans="2:10" ht="105.6" x14ac:dyDescent="0.25">
      <c r="B9" s="89">
        <v>4</v>
      </c>
      <c r="C9" s="22" t="s">
        <v>258</v>
      </c>
      <c r="D9" s="22" t="s">
        <v>22</v>
      </c>
      <c r="E9" s="22" t="s">
        <v>352</v>
      </c>
      <c r="F9" s="22" t="s">
        <v>353</v>
      </c>
      <c r="G9" s="22" t="s">
        <v>354</v>
      </c>
      <c r="H9" s="22" t="s">
        <v>516</v>
      </c>
      <c r="I9" s="22" t="s">
        <v>520</v>
      </c>
    </row>
    <row r="12" spans="2:10" x14ac:dyDescent="0.25">
      <c r="B12" s="71" t="s">
        <v>274</v>
      </c>
    </row>
    <row r="13" spans="2:10" x14ac:dyDescent="0.25">
      <c r="B13" s="71" t="s">
        <v>275</v>
      </c>
    </row>
    <row r="14" spans="2:10" x14ac:dyDescent="0.25">
      <c r="B14" s="71" t="s">
        <v>276</v>
      </c>
    </row>
    <row r="15" spans="2:10" x14ac:dyDescent="0.25">
      <c r="B15" s="71" t="s">
        <v>277</v>
      </c>
    </row>
    <row r="16" spans="2:10" x14ac:dyDescent="0.25">
      <c r="B16" s="71" t="s">
        <v>278</v>
      </c>
    </row>
    <row r="17" spans="2:2" x14ac:dyDescent="0.25">
      <c r="B17" s="71" t="s">
        <v>280</v>
      </c>
    </row>
    <row r="18" spans="2:2" x14ac:dyDescent="0.25">
      <c r="B18" s="71" t="s">
        <v>279</v>
      </c>
    </row>
    <row r="19" spans="2:2" x14ac:dyDescent="0.25">
      <c r="B19" s="71" t="s">
        <v>281</v>
      </c>
    </row>
    <row r="20" spans="2:2" x14ac:dyDescent="0.25">
      <c r="B20" s="71" t="s">
        <v>282</v>
      </c>
    </row>
    <row r="21" spans="2:2" x14ac:dyDescent="0.25">
      <c r="B21" s="71" t="s">
        <v>283</v>
      </c>
    </row>
    <row r="22" spans="2:2" x14ac:dyDescent="0.25">
      <c r="B22" s="71" t="s">
        <v>284</v>
      </c>
    </row>
    <row r="23" spans="2:2" x14ac:dyDescent="0.25">
      <c r="B23" s="71" t="s">
        <v>285</v>
      </c>
    </row>
    <row r="24" spans="2:2" x14ac:dyDescent="0.25">
      <c r="B24" s="71" t="s">
        <v>286</v>
      </c>
    </row>
    <row r="26" spans="2:2" x14ac:dyDescent="0.25">
      <c r="B26" s="71" t="s">
        <v>287</v>
      </c>
    </row>
    <row r="27" spans="2:2" x14ac:dyDescent="0.25">
      <c r="B27" s="71" t="s">
        <v>288</v>
      </c>
    </row>
    <row r="28" spans="2:2" x14ac:dyDescent="0.25">
      <c r="B28" s="71" t="s">
        <v>289</v>
      </c>
    </row>
  </sheetData>
  <mergeCells count="2">
    <mergeCell ref="B2:F2"/>
    <mergeCell ref="B3:F3"/>
  </mergeCells>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outlinePr summaryBelow="0" summaryRight="0"/>
  </sheetPr>
  <dimension ref="A1:AK999"/>
  <sheetViews>
    <sheetView tabSelected="1" topLeftCell="A39" zoomScale="98" zoomScaleNormal="98" workbookViewId="0">
      <selection activeCell="E85" sqref="E85"/>
    </sheetView>
  </sheetViews>
  <sheetFormatPr defaultColWidth="12.6640625" defaultRowHeight="13.2" x14ac:dyDescent="0.25"/>
  <cols>
    <col min="1" max="1" width="12.6640625" style="31"/>
    <col min="2" max="2" width="3.21875" style="31" bestFit="1" customWidth="1"/>
    <col min="3" max="3" width="9.77734375" style="31" bestFit="1" customWidth="1"/>
    <col min="4" max="4" width="9.88671875" style="31" bestFit="1" customWidth="1"/>
    <col min="5" max="6" width="17.6640625" style="31" bestFit="1" customWidth="1"/>
    <col min="7" max="7" width="12.109375" style="31" bestFit="1" customWidth="1"/>
    <col min="8" max="8" width="5.109375" style="31" bestFit="1" customWidth="1"/>
    <col min="9" max="9" width="3.33203125" style="31" bestFit="1" customWidth="1"/>
    <col min="10" max="10" width="6.77734375" style="31" bestFit="1" customWidth="1"/>
    <col min="11" max="11" width="8.21875" style="31" bestFit="1" customWidth="1"/>
    <col min="12" max="12" width="5.6640625" style="31" bestFit="1" customWidth="1"/>
    <col min="13" max="13" width="6.109375" style="31" bestFit="1" customWidth="1"/>
    <col min="14" max="14" width="8.21875" style="31" bestFit="1" customWidth="1"/>
    <col min="15" max="15" width="20.77734375" style="31" bestFit="1" customWidth="1"/>
    <col min="16" max="16" width="6.109375" style="31" bestFit="1" customWidth="1"/>
    <col min="17" max="17" width="8.21875" style="31" bestFit="1" customWidth="1"/>
    <col min="18" max="18" width="28.5546875" style="31" bestFit="1" customWidth="1"/>
    <col min="19" max="19" width="20.109375" style="31" bestFit="1" customWidth="1"/>
    <col min="20" max="20" width="8.21875" style="31" bestFit="1" customWidth="1"/>
    <col min="21" max="21" width="6.6640625" style="31" bestFit="1" customWidth="1"/>
    <col min="22" max="22" width="8.77734375" style="31" customWidth="1"/>
    <col min="23" max="23" width="8.21875" style="31" bestFit="1" customWidth="1"/>
    <col min="24" max="24" width="7.21875" style="31" bestFit="1" customWidth="1"/>
    <col min="25" max="25" width="6.109375" style="31" bestFit="1" customWidth="1"/>
    <col min="26" max="26" width="8.21875" style="31" bestFit="1" customWidth="1"/>
    <col min="27" max="27" width="5.6640625" style="31" customWidth="1"/>
    <col min="28" max="28" width="6.109375" style="31" bestFit="1" customWidth="1"/>
    <col min="29" max="29" width="8.21875" style="31" bestFit="1" customWidth="1"/>
    <col min="30" max="30" width="5.6640625" style="31" bestFit="1" customWidth="1"/>
    <col min="31" max="31" width="5" style="31" bestFit="1" customWidth="1"/>
    <col min="32" max="33" width="6" style="31" bestFit="1" customWidth="1"/>
    <col min="34" max="34" width="5" style="31" bestFit="1" customWidth="1"/>
    <col min="35" max="35" width="14.5546875" style="31" bestFit="1" customWidth="1"/>
    <col min="36" max="36" width="10.44140625" style="31" bestFit="1" customWidth="1"/>
    <col min="37" max="37" width="18.109375" style="31" bestFit="1" customWidth="1"/>
    <col min="38" max="16384" width="12.6640625" style="31"/>
  </cols>
  <sheetData>
    <row r="1" spans="2:37" x14ac:dyDescent="0.25">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row>
    <row r="2" spans="2:37" ht="13.8" x14ac:dyDescent="0.25">
      <c r="B2" s="296" t="s">
        <v>50</v>
      </c>
      <c r="C2" s="296"/>
      <c r="D2" s="296"/>
      <c r="E2" s="296"/>
      <c r="F2" s="296"/>
      <c r="G2" s="296"/>
      <c r="H2" s="296"/>
      <c r="I2" s="296"/>
      <c r="J2" s="296"/>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row>
    <row r="3" spans="2:37" ht="13.8" x14ac:dyDescent="0.25">
      <c r="B3" s="296" t="s">
        <v>1</v>
      </c>
      <c r="C3" s="296"/>
      <c r="D3" s="296"/>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row>
    <row r="4" spans="2:37" x14ac:dyDescent="0.25">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row>
    <row r="5" spans="2:37" x14ac:dyDescent="0.25">
      <c r="B5" s="30" t="s">
        <v>624</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row>
    <row r="6" spans="2:37" x14ac:dyDescent="0.25">
      <c r="B6" s="289" t="s">
        <v>2</v>
      </c>
      <c r="C6" s="286" t="s">
        <v>3</v>
      </c>
      <c r="D6" s="299" t="s">
        <v>4</v>
      </c>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300"/>
      <c r="AE6" s="302" t="s">
        <v>5</v>
      </c>
      <c r="AF6" s="303"/>
      <c r="AG6" s="303"/>
      <c r="AH6" s="304"/>
      <c r="AI6" s="269" t="s">
        <v>6</v>
      </c>
      <c r="AJ6" s="269" t="s">
        <v>7</v>
      </c>
      <c r="AK6" s="269" t="s">
        <v>8</v>
      </c>
    </row>
    <row r="7" spans="2:37" x14ac:dyDescent="0.25">
      <c r="B7" s="301"/>
      <c r="C7" s="287"/>
      <c r="D7" s="272" t="s">
        <v>9</v>
      </c>
      <c r="E7" s="273"/>
      <c r="F7" s="273"/>
      <c r="G7" s="273"/>
      <c r="H7" s="273"/>
      <c r="I7" s="273"/>
      <c r="J7" s="273"/>
      <c r="K7" s="273"/>
      <c r="L7" s="274"/>
      <c r="M7" s="275" t="s">
        <v>10</v>
      </c>
      <c r="N7" s="273"/>
      <c r="O7" s="274"/>
      <c r="P7" s="275" t="s">
        <v>11</v>
      </c>
      <c r="Q7" s="273"/>
      <c r="R7" s="274"/>
      <c r="S7" s="275" t="s">
        <v>12</v>
      </c>
      <c r="T7" s="273"/>
      <c r="U7" s="274"/>
      <c r="V7" s="275" t="s">
        <v>13</v>
      </c>
      <c r="W7" s="273"/>
      <c r="X7" s="274"/>
      <c r="Y7" s="276" t="s">
        <v>193</v>
      </c>
      <c r="Z7" s="273"/>
      <c r="AA7" s="274"/>
      <c r="AB7" s="307" t="s">
        <v>142</v>
      </c>
      <c r="AC7" s="273"/>
      <c r="AD7" s="274"/>
      <c r="AE7" s="305"/>
      <c r="AF7" s="305"/>
      <c r="AG7" s="305"/>
      <c r="AH7" s="306"/>
      <c r="AI7" s="270"/>
      <c r="AJ7" s="270"/>
      <c r="AK7" s="270"/>
    </row>
    <row r="8" spans="2:37" x14ac:dyDescent="0.25">
      <c r="B8" s="301"/>
      <c r="C8" s="287"/>
      <c r="D8" s="289" t="s">
        <v>16</v>
      </c>
      <c r="E8" s="293" t="s">
        <v>17</v>
      </c>
      <c r="F8" s="294"/>
      <c r="G8" s="294"/>
      <c r="H8" s="294"/>
      <c r="I8" s="295"/>
      <c r="J8" s="297" t="s">
        <v>53</v>
      </c>
      <c r="K8" s="269" t="s">
        <v>18</v>
      </c>
      <c r="L8" s="291" t="s">
        <v>19</v>
      </c>
      <c r="M8" s="292" t="s">
        <v>16</v>
      </c>
      <c r="N8" s="285" t="s">
        <v>18</v>
      </c>
      <c r="O8" s="277" t="s">
        <v>19</v>
      </c>
      <c r="P8" s="292" t="s">
        <v>16</v>
      </c>
      <c r="Q8" s="285" t="s">
        <v>18</v>
      </c>
      <c r="R8" s="277" t="s">
        <v>19</v>
      </c>
      <c r="S8" s="292" t="s">
        <v>16</v>
      </c>
      <c r="T8" s="285" t="s">
        <v>18</v>
      </c>
      <c r="U8" s="277" t="s">
        <v>19</v>
      </c>
      <c r="V8" s="292" t="s">
        <v>16</v>
      </c>
      <c r="W8" s="285" t="s">
        <v>18</v>
      </c>
      <c r="X8" s="277" t="s">
        <v>19</v>
      </c>
      <c r="Y8" s="280" t="s">
        <v>16</v>
      </c>
      <c r="Z8" s="282" t="s">
        <v>18</v>
      </c>
      <c r="AA8" s="283" t="s">
        <v>19</v>
      </c>
      <c r="AB8" s="284" t="s">
        <v>16</v>
      </c>
      <c r="AC8" s="279" t="s">
        <v>18</v>
      </c>
      <c r="AD8" s="33" t="s">
        <v>19</v>
      </c>
      <c r="AE8" s="273"/>
      <c r="AF8" s="273"/>
      <c r="AG8" s="273"/>
      <c r="AH8" s="281"/>
      <c r="AI8" s="270"/>
      <c r="AJ8" s="270"/>
      <c r="AK8" s="270"/>
    </row>
    <row r="9" spans="2:37" x14ac:dyDescent="0.25">
      <c r="B9" s="290"/>
      <c r="C9" s="288"/>
      <c r="D9" s="290"/>
      <c r="E9" s="34" t="s">
        <v>20</v>
      </c>
      <c r="F9" s="35" t="s">
        <v>21</v>
      </c>
      <c r="G9" s="35" t="s">
        <v>22</v>
      </c>
      <c r="H9" s="32" t="s">
        <v>23</v>
      </c>
      <c r="I9" s="36" t="s">
        <v>24</v>
      </c>
      <c r="J9" s="298"/>
      <c r="K9" s="271"/>
      <c r="L9" s="278"/>
      <c r="M9" s="281"/>
      <c r="N9" s="271"/>
      <c r="O9" s="278"/>
      <c r="P9" s="281"/>
      <c r="Q9" s="271"/>
      <c r="R9" s="278"/>
      <c r="S9" s="281"/>
      <c r="T9" s="271"/>
      <c r="U9" s="278"/>
      <c r="V9" s="281"/>
      <c r="W9" s="271"/>
      <c r="X9" s="278"/>
      <c r="Y9" s="281"/>
      <c r="Z9" s="271"/>
      <c r="AA9" s="278"/>
      <c r="AB9" s="281"/>
      <c r="AC9" s="271"/>
      <c r="AD9" s="37"/>
      <c r="AE9" s="38" t="s">
        <v>25</v>
      </c>
      <c r="AF9" s="35" t="s">
        <v>26</v>
      </c>
      <c r="AG9" s="35" t="s">
        <v>27</v>
      </c>
      <c r="AH9" s="32" t="s">
        <v>28</v>
      </c>
      <c r="AI9" s="271"/>
      <c r="AJ9" s="271"/>
      <c r="AK9" s="271"/>
    </row>
    <row r="10" spans="2:37" x14ac:dyDescent="0.25">
      <c r="B10" s="34">
        <v>1</v>
      </c>
      <c r="C10" s="39" t="s">
        <v>29</v>
      </c>
      <c r="D10" s="40">
        <v>1300</v>
      </c>
      <c r="E10" s="41">
        <v>28</v>
      </c>
      <c r="F10" s="42">
        <v>867</v>
      </c>
      <c r="G10" s="42">
        <v>54</v>
      </c>
      <c r="H10" s="43">
        <v>272</v>
      </c>
      <c r="I10" s="44" t="s">
        <v>31</v>
      </c>
      <c r="J10" s="40">
        <f>SUM(E10:I10)</f>
        <v>1221</v>
      </c>
      <c r="K10" s="38">
        <v>1221</v>
      </c>
      <c r="L10" s="45">
        <f>K10/D10</f>
        <v>0.9392307692307692</v>
      </c>
      <c r="M10" s="46">
        <v>250</v>
      </c>
      <c r="N10" s="47">
        <v>417</v>
      </c>
      <c r="O10" s="48">
        <f>N10/M10</f>
        <v>1.6679999999999999</v>
      </c>
      <c r="P10" s="46">
        <v>275</v>
      </c>
      <c r="Q10" s="47">
        <v>213</v>
      </c>
      <c r="R10" s="48">
        <f>Q10/P10</f>
        <v>0.77454545454545454</v>
      </c>
      <c r="S10" s="46">
        <v>175</v>
      </c>
      <c r="T10" s="47">
        <v>162</v>
      </c>
      <c r="U10" s="48">
        <f>T10/S10</f>
        <v>0.92571428571428571</v>
      </c>
      <c r="V10" s="46">
        <v>0</v>
      </c>
      <c r="W10" s="47"/>
      <c r="X10" s="48" t="e">
        <f>W10/V10</f>
        <v>#DIV/0!</v>
      </c>
      <c r="Y10" s="49">
        <v>600</v>
      </c>
      <c r="Z10" s="50">
        <v>601</v>
      </c>
      <c r="AA10" s="51">
        <f>Z10/Y10</f>
        <v>1.0016666666666667</v>
      </c>
      <c r="AB10" s="52">
        <v>200</v>
      </c>
      <c r="AC10" s="53">
        <v>219</v>
      </c>
      <c r="AD10" s="54">
        <f>AC10/AB10</f>
        <v>1.095</v>
      </c>
      <c r="AE10" s="38">
        <v>675</v>
      </c>
      <c r="AF10" s="35">
        <v>854</v>
      </c>
      <c r="AG10" s="35">
        <v>918</v>
      </c>
      <c r="AH10" s="32">
        <v>167</v>
      </c>
      <c r="AI10" s="35">
        <f>AE10+AF10+AG10+AH10</f>
        <v>2614</v>
      </c>
      <c r="AJ10" s="55">
        <f>AI10/AK10</f>
        <v>1.0053846153846153</v>
      </c>
      <c r="AK10" s="35">
        <v>2600</v>
      </c>
    </row>
    <row r="11" spans="2:37" x14ac:dyDescent="0.25">
      <c r="B11" s="34">
        <v>2</v>
      </c>
      <c r="C11" s="39" t="s">
        <v>30</v>
      </c>
      <c r="D11" s="40">
        <v>1300</v>
      </c>
      <c r="E11" s="41">
        <v>13</v>
      </c>
      <c r="F11" s="42">
        <v>783</v>
      </c>
      <c r="G11" s="42">
        <v>37</v>
      </c>
      <c r="H11" s="43">
        <v>136</v>
      </c>
      <c r="I11" s="44" t="s">
        <v>31</v>
      </c>
      <c r="J11" s="40">
        <f t="shared" ref="J11:J21" si="0">SUM(E11:I11)</f>
        <v>969</v>
      </c>
      <c r="K11" s="38">
        <v>969</v>
      </c>
      <c r="L11" s="45">
        <f t="shared" ref="L11:L21" si="1">K11/D11</f>
        <v>0.74538461538461542</v>
      </c>
      <c r="M11" s="46">
        <v>250</v>
      </c>
      <c r="N11" s="47">
        <v>406</v>
      </c>
      <c r="O11" s="48">
        <f t="shared" ref="O11:O21" si="2">N11/M11</f>
        <v>1.6240000000000001</v>
      </c>
      <c r="P11" s="46">
        <v>275</v>
      </c>
      <c r="Q11" s="47">
        <v>234</v>
      </c>
      <c r="R11" s="48">
        <f t="shared" ref="R11:R21" si="3">Q11/P11</f>
        <v>0.85090909090909095</v>
      </c>
      <c r="S11" s="46">
        <v>175</v>
      </c>
      <c r="T11" s="47">
        <v>169</v>
      </c>
      <c r="U11" s="48">
        <f t="shared" ref="U11:U21" si="4">T11/S11</f>
        <v>0.96571428571428575</v>
      </c>
      <c r="V11" s="46">
        <v>0</v>
      </c>
      <c r="W11" s="47"/>
      <c r="X11" s="48" t="e">
        <f t="shared" ref="X11:X21" si="5">W11/V11</f>
        <v>#DIV/0!</v>
      </c>
      <c r="Y11" s="49">
        <v>600</v>
      </c>
      <c r="Z11" s="50">
        <v>963</v>
      </c>
      <c r="AA11" s="51">
        <f t="shared" ref="AA11:AA21" si="6">Z11/Y11</f>
        <v>1.605</v>
      </c>
      <c r="AB11" s="52">
        <v>200</v>
      </c>
      <c r="AC11" s="53">
        <v>132</v>
      </c>
      <c r="AD11" s="54">
        <f t="shared" ref="AD11:AD21" si="7">AC11/AB11</f>
        <v>0.66</v>
      </c>
      <c r="AE11" s="38">
        <v>569</v>
      </c>
      <c r="AF11" s="35">
        <v>831</v>
      </c>
      <c r="AG11" s="35">
        <v>1132</v>
      </c>
      <c r="AH11" s="32">
        <v>209</v>
      </c>
      <c r="AI11" s="35">
        <f t="shared" ref="AI11:AI21" si="8">AE11+AF11+AG11+AH11</f>
        <v>2741</v>
      </c>
      <c r="AJ11" s="55">
        <f t="shared" ref="AJ11:AJ21" si="9">AI11/AK11</f>
        <v>0.52711538461538465</v>
      </c>
      <c r="AK11" s="35">
        <v>5200</v>
      </c>
    </row>
    <row r="12" spans="2:37" x14ac:dyDescent="0.25">
      <c r="B12" s="34">
        <v>3</v>
      </c>
      <c r="C12" s="39" t="s">
        <v>32</v>
      </c>
      <c r="D12" s="40">
        <v>1300</v>
      </c>
      <c r="E12" s="41">
        <v>10</v>
      </c>
      <c r="F12" s="42">
        <v>860</v>
      </c>
      <c r="G12" s="42">
        <v>45</v>
      </c>
      <c r="H12" s="43">
        <v>105</v>
      </c>
      <c r="I12" s="44" t="s">
        <v>31</v>
      </c>
      <c r="J12" s="40">
        <f t="shared" si="0"/>
        <v>1020</v>
      </c>
      <c r="K12" s="38">
        <v>1020</v>
      </c>
      <c r="L12" s="45">
        <f t="shared" si="1"/>
        <v>0.7846153846153846</v>
      </c>
      <c r="M12" s="46">
        <v>250</v>
      </c>
      <c r="N12" s="47">
        <v>442</v>
      </c>
      <c r="O12" s="48">
        <f t="shared" si="2"/>
        <v>1.768</v>
      </c>
      <c r="P12" s="46">
        <v>275</v>
      </c>
      <c r="Q12" s="47">
        <v>215</v>
      </c>
      <c r="R12" s="48">
        <f t="shared" si="3"/>
        <v>0.78181818181818186</v>
      </c>
      <c r="S12" s="46">
        <v>175</v>
      </c>
      <c r="T12" s="47">
        <v>140</v>
      </c>
      <c r="U12" s="48">
        <f t="shared" si="4"/>
        <v>0.8</v>
      </c>
      <c r="V12" s="46">
        <v>0</v>
      </c>
      <c r="W12" s="47"/>
      <c r="X12" s="48" t="e">
        <f t="shared" si="5"/>
        <v>#DIV/0!</v>
      </c>
      <c r="Y12" s="49">
        <v>600</v>
      </c>
      <c r="Z12" s="50">
        <v>1022</v>
      </c>
      <c r="AA12" s="51">
        <f t="shared" si="6"/>
        <v>1.7033333333333334</v>
      </c>
      <c r="AB12" s="52">
        <v>200</v>
      </c>
      <c r="AC12" s="53">
        <v>169</v>
      </c>
      <c r="AD12" s="54">
        <f t="shared" si="7"/>
        <v>0.84499999999999997</v>
      </c>
      <c r="AE12" s="38">
        <v>559</v>
      </c>
      <c r="AF12" s="35">
        <v>907</v>
      </c>
      <c r="AG12" s="35">
        <v>1163</v>
      </c>
      <c r="AH12" s="32">
        <v>210</v>
      </c>
      <c r="AI12" s="35">
        <f t="shared" si="8"/>
        <v>2839</v>
      </c>
      <c r="AJ12" s="55">
        <f t="shared" si="9"/>
        <v>0.36397435897435898</v>
      </c>
      <c r="AK12" s="35">
        <v>7800</v>
      </c>
    </row>
    <row r="13" spans="2:37" x14ac:dyDescent="0.25">
      <c r="B13" s="34">
        <v>4</v>
      </c>
      <c r="C13" s="39" t="s">
        <v>33</v>
      </c>
      <c r="D13" s="40">
        <v>1300</v>
      </c>
      <c r="E13" s="41">
        <v>204</v>
      </c>
      <c r="F13" s="42">
        <v>340</v>
      </c>
      <c r="G13" s="42">
        <v>65</v>
      </c>
      <c r="H13" s="43">
        <v>402</v>
      </c>
      <c r="I13" s="44" t="s">
        <v>31</v>
      </c>
      <c r="J13" s="40">
        <f t="shared" si="0"/>
        <v>1011</v>
      </c>
      <c r="K13" s="38">
        <v>1011</v>
      </c>
      <c r="L13" s="45">
        <f t="shared" si="1"/>
        <v>0.77769230769230768</v>
      </c>
      <c r="M13" s="46">
        <v>250</v>
      </c>
      <c r="N13" s="47">
        <v>236</v>
      </c>
      <c r="O13" s="48">
        <f t="shared" si="2"/>
        <v>0.94399999999999995</v>
      </c>
      <c r="P13" s="46">
        <v>275</v>
      </c>
      <c r="Q13" s="47">
        <v>254</v>
      </c>
      <c r="R13" s="48">
        <f t="shared" si="3"/>
        <v>0.92363636363636359</v>
      </c>
      <c r="S13" s="46">
        <v>175</v>
      </c>
      <c r="T13" s="47">
        <v>150</v>
      </c>
      <c r="U13" s="48">
        <f t="shared" si="4"/>
        <v>0.8571428571428571</v>
      </c>
      <c r="V13" s="46">
        <v>0</v>
      </c>
      <c r="W13" s="47"/>
      <c r="X13" s="48" t="e">
        <f t="shared" si="5"/>
        <v>#DIV/0!</v>
      </c>
      <c r="Y13" s="49">
        <v>600</v>
      </c>
      <c r="Z13" s="50">
        <v>1034</v>
      </c>
      <c r="AA13" s="51">
        <f t="shared" si="6"/>
        <v>1.7233333333333334</v>
      </c>
      <c r="AB13" s="52">
        <v>200</v>
      </c>
      <c r="AC13" s="53">
        <v>157</v>
      </c>
      <c r="AD13" s="54">
        <f t="shared" si="7"/>
        <v>0.78500000000000003</v>
      </c>
      <c r="AE13" s="38">
        <v>568</v>
      </c>
      <c r="AF13" s="35">
        <v>904</v>
      </c>
      <c r="AG13" s="35">
        <v>1030</v>
      </c>
      <c r="AH13" s="32">
        <v>183</v>
      </c>
      <c r="AI13" s="35">
        <f t="shared" si="8"/>
        <v>2685</v>
      </c>
      <c r="AJ13" s="55">
        <f t="shared" si="9"/>
        <v>0.25817307692307695</v>
      </c>
      <c r="AK13" s="35">
        <v>10400</v>
      </c>
    </row>
    <row r="14" spans="2:37" x14ac:dyDescent="0.25">
      <c r="B14" s="34">
        <v>5</v>
      </c>
      <c r="C14" s="39" t="s">
        <v>34</v>
      </c>
      <c r="D14" s="40">
        <v>1300</v>
      </c>
      <c r="E14" s="41">
        <v>24</v>
      </c>
      <c r="F14" s="42">
        <v>991</v>
      </c>
      <c r="G14" s="42">
        <v>38</v>
      </c>
      <c r="H14" s="43">
        <v>122</v>
      </c>
      <c r="I14" s="44" t="s">
        <v>31</v>
      </c>
      <c r="J14" s="40">
        <f t="shared" si="0"/>
        <v>1175</v>
      </c>
      <c r="K14" s="38">
        <v>1175</v>
      </c>
      <c r="L14" s="45">
        <f t="shared" si="1"/>
        <v>0.90384615384615385</v>
      </c>
      <c r="M14" s="46">
        <v>250</v>
      </c>
      <c r="N14" s="47">
        <v>313</v>
      </c>
      <c r="O14" s="48">
        <f t="shared" si="2"/>
        <v>1.252</v>
      </c>
      <c r="P14" s="46">
        <v>275</v>
      </c>
      <c r="Q14" s="47">
        <v>263</v>
      </c>
      <c r="R14" s="48">
        <f t="shared" si="3"/>
        <v>0.95636363636363642</v>
      </c>
      <c r="S14" s="46">
        <v>175</v>
      </c>
      <c r="T14" s="47">
        <v>232</v>
      </c>
      <c r="U14" s="48">
        <f t="shared" si="4"/>
        <v>1.3257142857142856</v>
      </c>
      <c r="V14" s="46">
        <v>0</v>
      </c>
      <c r="W14" s="47"/>
      <c r="X14" s="48" t="e">
        <f t="shared" si="5"/>
        <v>#DIV/0!</v>
      </c>
      <c r="Y14" s="49">
        <v>600</v>
      </c>
      <c r="Z14" s="50">
        <v>920</v>
      </c>
      <c r="AA14" s="51">
        <f t="shared" si="6"/>
        <v>1.5333333333333334</v>
      </c>
      <c r="AB14" s="52">
        <v>200</v>
      </c>
      <c r="AC14" s="53">
        <v>199</v>
      </c>
      <c r="AD14" s="54">
        <f t="shared" si="7"/>
        <v>0.995</v>
      </c>
      <c r="AE14" s="38">
        <v>604</v>
      </c>
      <c r="AF14" s="35">
        <v>970</v>
      </c>
      <c r="AG14" s="35">
        <v>1167</v>
      </c>
      <c r="AH14" s="32">
        <v>162</v>
      </c>
      <c r="AI14" s="35">
        <f t="shared" si="8"/>
        <v>2903</v>
      </c>
      <c r="AJ14" s="55">
        <f t="shared" si="9"/>
        <v>0.22330769230769232</v>
      </c>
      <c r="AK14" s="35">
        <v>13000</v>
      </c>
    </row>
    <row r="15" spans="2:37" x14ac:dyDescent="0.25">
      <c r="B15" s="34">
        <v>6</v>
      </c>
      <c r="C15" s="39" t="s">
        <v>35</v>
      </c>
      <c r="D15" s="40">
        <v>1300</v>
      </c>
      <c r="E15" s="41">
        <v>25</v>
      </c>
      <c r="F15" s="42">
        <v>830</v>
      </c>
      <c r="G15" s="42">
        <v>50</v>
      </c>
      <c r="H15" s="43">
        <v>108</v>
      </c>
      <c r="I15" s="44" t="s">
        <v>31</v>
      </c>
      <c r="J15" s="40">
        <f t="shared" si="0"/>
        <v>1013</v>
      </c>
      <c r="K15" s="38">
        <v>1013</v>
      </c>
      <c r="L15" s="45">
        <f t="shared" si="1"/>
        <v>0.77923076923076928</v>
      </c>
      <c r="M15" s="46">
        <v>250</v>
      </c>
      <c r="N15" s="47">
        <v>331</v>
      </c>
      <c r="O15" s="48">
        <f t="shared" si="2"/>
        <v>1.3240000000000001</v>
      </c>
      <c r="P15" s="46">
        <v>275</v>
      </c>
      <c r="Q15" s="47">
        <v>213</v>
      </c>
      <c r="R15" s="48">
        <f t="shared" si="3"/>
        <v>0.77454545454545454</v>
      </c>
      <c r="S15" s="46">
        <v>175</v>
      </c>
      <c r="T15" s="47">
        <v>211</v>
      </c>
      <c r="U15" s="48">
        <f t="shared" si="4"/>
        <v>1.2057142857142857</v>
      </c>
      <c r="V15" s="46">
        <v>0</v>
      </c>
      <c r="W15" s="47"/>
      <c r="X15" s="48" t="e">
        <f t="shared" si="5"/>
        <v>#DIV/0!</v>
      </c>
      <c r="Y15" s="49">
        <v>600</v>
      </c>
      <c r="Z15" s="50">
        <v>976</v>
      </c>
      <c r="AA15" s="51">
        <f t="shared" si="6"/>
        <v>1.6266666666666667</v>
      </c>
      <c r="AB15" s="52">
        <v>200</v>
      </c>
      <c r="AC15" s="53">
        <v>186</v>
      </c>
      <c r="AD15" s="54">
        <f t="shared" si="7"/>
        <v>0.93</v>
      </c>
      <c r="AE15" s="38">
        <v>616</v>
      </c>
      <c r="AF15" s="35">
        <v>906</v>
      </c>
      <c r="AG15" s="35">
        <v>1019</v>
      </c>
      <c r="AH15" s="32">
        <v>203</v>
      </c>
      <c r="AI15" s="35">
        <f t="shared" si="8"/>
        <v>2744</v>
      </c>
      <c r="AJ15" s="55">
        <f t="shared" si="9"/>
        <v>0.17589743589743589</v>
      </c>
      <c r="AK15" s="35">
        <v>15600</v>
      </c>
    </row>
    <row r="16" spans="2:37" x14ac:dyDescent="0.25">
      <c r="B16" s="158">
        <v>7</v>
      </c>
      <c r="C16" s="159" t="s">
        <v>36</v>
      </c>
      <c r="D16" s="40">
        <v>1300</v>
      </c>
      <c r="E16" s="41">
        <v>12</v>
      </c>
      <c r="F16" s="42">
        <v>758</v>
      </c>
      <c r="G16" s="42">
        <v>29</v>
      </c>
      <c r="H16" s="43">
        <v>105</v>
      </c>
      <c r="I16" s="44">
        <v>3</v>
      </c>
      <c r="J16" s="40">
        <f>SUM(E16:I16)</f>
        <v>907</v>
      </c>
      <c r="K16" s="38">
        <v>907</v>
      </c>
      <c r="L16" s="45">
        <f t="shared" si="1"/>
        <v>0.69769230769230772</v>
      </c>
      <c r="M16" s="46">
        <v>250</v>
      </c>
      <c r="N16" s="47">
        <v>347</v>
      </c>
      <c r="O16" s="48">
        <f t="shared" si="2"/>
        <v>1.3879999999999999</v>
      </c>
      <c r="P16" s="46">
        <v>275</v>
      </c>
      <c r="Q16" s="47">
        <v>195</v>
      </c>
      <c r="R16" s="48">
        <f t="shared" si="3"/>
        <v>0.70909090909090911</v>
      </c>
      <c r="S16" s="46">
        <v>175</v>
      </c>
      <c r="T16" s="47">
        <v>320</v>
      </c>
      <c r="U16" s="48">
        <f t="shared" si="4"/>
        <v>1.8285714285714285</v>
      </c>
      <c r="V16" s="46">
        <v>0</v>
      </c>
      <c r="W16" s="47"/>
      <c r="X16" s="48" t="e">
        <f t="shared" si="5"/>
        <v>#DIV/0!</v>
      </c>
      <c r="Y16" s="49">
        <v>600</v>
      </c>
      <c r="Z16" s="50">
        <v>1024</v>
      </c>
      <c r="AA16" s="51">
        <f t="shared" si="6"/>
        <v>1.7066666666666668</v>
      </c>
      <c r="AB16" s="52">
        <v>200</v>
      </c>
      <c r="AC16" s="53">
        <v>182</v>
      </c>
      <c r="AD16" s="54">
        <f t="shared" si="7"/>
        <v>0.91</v>
      </c>
      <c r="AE16" s="38">
        <v>598</v>
      </c>
      <c r="AF16" s="35">
        <v>871</v>
      </c>
      <c r="AG16" s="35">
        <v>1129</v>
      </c>
      <c r="AH16" s="32">
        <v>195</v>
      </c>
      <c r="AI16" s="35">
        <f t="shared" si="8"/>
        <v>2793</v>
      </c>
      <c r="AJ16" s="55">
        <f t="shared" si="9"/>
        <v>0.15346153846153845</v>
      </c>
      <c r="AK16" s="35">
        <v>18200</v>
      </c>
    </row>
    <row r="17" spans="1:37" x14ac:dyDescent="0.25">
      <c r="B17" s="158">
        <v>8</v>
      </c>
      <c r="C17" s="159" t="s">
        <v>37</v>
      </c>
      <c r="D17" s="40">
        <v>1300</v>
      </c>
      <c r="E17" s="41">
        <v>10</v>
      </c>
      <c r="F17" s="42">
        <v>751</v>
      </c>
      <c r="G17" s="42">
        <v>36</v>
      </c>
      <c r="H17" s="43">
        <v>104</v>
      </c>
      <c r="I17" s="44" t="s">
        <v>31</v>
      </c>
      <c r="J17" s="40">
        <f t="shared" si="0"/>
        <v>901</v>
      </c>
      <c r="K17" s="38">
        <v>901</v>
      </c>
      <c r="L17" s="45">
        <f t="shared" si="1"/>
        <v>0.69307692307692303</v>
      </c>
      <c r="M17" s="46">
        <v>250</v>
      </c>
      <c r="N17" s="47">
        <v>476</v>
      </c>
      <c r="O17" s="48">
        <f t="shared" si="2"/>
        <v>1.9039999999999999</v>
      </c>
      <c r="P17" s="46">
        <v>275</v>
      </c>
      <c r="Q17" s="47">
        <v>245</v>
      </c>
      <c r="R17" s="48">
        <f t="shared" si="3"/>
        <v>0.89090909090909087</v>
      </c>
      <c r="S17" s="46">
        <v>175</v>
      </c>
      <c r="T17" s="47">
        <v>278</v>
      </c>
      <c r="U17" s="48">
        <f t="shared" si="4"/>
        <v>1.5885714285714285</v>
      </c>
      <c r="V17" s="46">
        <v>0</v>
      </c>
      <c r="W17" s="47"/>
      <c r="X17" s="48" t="e">
        <f t="shared" si="5"/>
        <v>#DIV/0!</v>
      </c>
      <c r="Y17" s="49">
        <v>600</v>
      </c>
      <c r="Z17" s="50">
        <v>1282</v>
      </c>
      <c r="AA17" s="51">
        <f t="shared" si="6"/>
        <v>2.1366666666666667</v>
      </c>
      <c r="AB17" s="52">
        <v>200</v>
      </c>
      <c r="AC17" s="53">
        <v>154</v>
      </c>
      <c r="AD17" s="54">
        <f t="shared" si="7"/>
        <v>0.77</v>
      </c>
      <c r="AE17" s="38">
        <v>696</v>
      </c>
      <c r="AF17" s="35">
        <v>1024</v>
      </c>
      <c r="AG17" s="35">
        <v>1275</v>
      </c>
      <c r="AH17" s="32">
        <v>187</v>
      </c>
      <c r="AI17" s="35">
        <f t="shared" si="8"/>
        <v>3182</v>
      </c>
      <c r="AJ17" s="55">
        <f t="shared" si="9"/>
        <v>0.15298076923076923</v>
      </c>
      <c r="AK17" s="35">
        <v>20800</v>
      </c>
    </row>
    <row r="18" spans="1:37" x14ac:dyDescent="0.25">
      <c r="B18" s="158">
        <v>9</v>
      </c>
      <c r="C18" s="159" t="s">
        <v>38</v>
      </c>
      <c r="D18" s="40">
        <v>1300</v>
      </c>
      <c r="E18" s="41">
        <v>20</v>
      </c>
      <c r="F18" s="42">
        <v>825</v>
      </c>
      <c r="G18" s="42">
        <v>38</v>
      </c>
      <c r="H18" s="43">
        <v>68</v>
      </c>
      <c r="I18" s="44" t="s">
        <v>31</v>
      </c>
      <c r="J18" s="40">
        <f t="shared" si="0"/>
        <v>951</v>
      </c>
      <c r="K18" s="38">
        <v>951</v>
      </c>
      <c r="L18" s="45">
        <f t="shared" si="1"/>
        <v>0.73153846153846158</v>
      </c>
      <c r="M18" s="46">
        <v>250</v>
      </c>
      <c r="N18" s="47">
        <v>382</v>
      </c>
      <c r="O18" s="48">
        <f t="shared" si="2"/>
        <v>1.528</v>
      </c>
      <c r="P18" s="46">
        <v>275</v>
      </c>
      <c r="Q18" s="47">
        <v>250</v>
      </c>
      <c r="R18" s="48">
        <f t="shared" si="3"/>
        <v>0.90909090909090906</v>
      </c>
      <c r="S18" s="46">
        <v>175</v>
      </c>
      <c r="T18" s="47">
        <v>293</v>
      </c>
      <c r="U18" s="48">
        <f t="shared" si="4"/>
        <v>1.6742857142857144</v>
      </c>
      <c r="V18" s="46">
        <v>0</v>
      </c>
      <c r="W18" s="47"/>
      <c r="X18" s="48" t="e">
        <f t="shared" si="5"/>
        <v>#DIV/0!</v>
      </c>
      <c r="Y18" s="49">
        <v>600</v>
      </c>
      <c r="Z18" s="50">
        <v>880</v>
      </c>
      <c r="AA18" s="51">
        <f t="shared" si="6"/>
        <v>1.4666666666666666</v>
      </c>
      <c r="AB18" s="52">
        <v>200</v>
      </c>
      <c r="AC18" s="53">
        <v>189</v>
      </c>
      <c r="AD18" s="54">
        <f t="shared" si="7"/>
        <v>0.94499999999999995</v>
      </c>
      <c r="AE18" s="38">
        <v>686</v>
      </c>
      <c r="AF18" s="35">
        <v>914</v>
      </c>
      <c r="AG18" s="35">
        <v>968</v>
      </c>
      <c r="AH18" s="32">
        <v>188</v>
      </c>
      <c r="AI18" s="35">
        <f t="shared" si="8"/>
        <v>2756</v>
      </c>
      <c r="AJ18" s="55">
        <f t="shared" si="9"/>
        <v>0.11777777777777777</v>
      </c>
      <c r="AK18" s="35">
        <v>23400</v>
      </c>
    </row>
    <row r="19" spans="1:37" x14ac:dyDescent="0.25">
      <c r="B19" s="158">
        <v>10</v>
      </c>
      <c r="C19" s="159" t="s">
        <v>39</v>
      </c>
      <c r="D19" s="40">
        <v>1300</v>
      </c>
      <c r="E19" s="41">
        <v>24</v>
      </c>
      <c r="F19" s="42">
        <v>872</v>
      </c>
      <c r="G19" s="42">
        <v>37</v>
      </c>
      <c r="H19" s="43">
        <v>114</v>
      </c>
      <c r="I19" s="44" t="s">
        <v>31</v>
      </c>
      <c r="J19" s="40">
        <f t="shared" si="0"/>
        <v>1047</v>
      </c>
      <c r="K19" s="38">
        <v>1047</v>
      </c>
      <c r="L19" s="45">
        <f t="shared" si="1"/>
        <v>0.80538461538461537</v>
      </c>
      <c r="M19" s="46">
        <v>250</v>
      </c>
      <c r="N19" s="47">
        <v>420</v>
      </c>
      <c r="O19" s="48">
        <f t="shared" si="2"/>
        <v>1.68</v>
      </c>
      <c r="P19" s="46">
        <v>275</v>
      </c>
      <c r="Q19" s="47">
        <v>231</v>
      </c>
      <c r="R19" s="48">
        <f t="shared" si="3"/>
        <v>0.84</v>
      </c>
      <c r="S19" s="46">
        <v>175</v>
      </c>
      <c r="T19" s="47">
        <v>253</v>
      </c>
      <c r="U19" s="48">
        <f t="shared" si="4"/>
        <v>1.4457142857142857</v>
      </c>
      <c r="V19" s="46">
        <v>0</v>
      </c>
      <c r="W19" s="47"/>
      <c r="X19" s="48" t="e">
        <f t="shared" si="5"/>
        <v>#DIV/0!</v>
      </c>
      <c r="Y19" s="49">
        <v>600</v>
      </c>
      <c r="Z19" s="50">
        <v>1199</v>
      </c>
      <c r="AA19" s="51">
        <f t="shared" si="6"/>
        <v>1.9983333333333333</v>
      </c>
      <c r="AB19" s="52">
        <v>200</v>
      </c>
      <c r="AC19" s="53">
        <v>208</v>
      </c>
      <c r="AD19" s="54">
        <f t="shared" si="7"/>
        <v>1.04</v>
      </c>
      <c r="AE19" s="38">
        <v>669</v>
      </c>
      <c r="AF19" s="35">
        <v>1065</v>
      </c>
      <c r="AG19" s="35">
        <v>1238</v>
      </c>
      <c r="AH19" s="32">
        <v>178</v>
      </c>
      <c r="AI19" s="35">
        <f t="shared" si="8"/>
        <v>3150</v>
      </c>
      <c r="AJ19" s="55">
        <f t="shared" si="9"/>
        <v>0.12115384615384615</v>
      </c>
      <c r="AK19" s="35">
        <v>26000</v>
      </c>
    </row>
    <row r="20" spans="1:37" x14ac:dyDescent="0.25">
      <c r="B20" s="158">
        <v>11</v>
      </c>
      <c r="C20" s="159" t="s">
        <v>40</v>
      </c>
      <c r="D20" s="40">
        <v>1300</v>
      </c>
      <c r="E20" s="41">
        <v>25</v>
      </c>
      <c r="F20" s="42">
        <v>830</v>
      </c>
      <c r="G20" s="42">
        <v>67</v>
      </c>
      <c r="H20" s="43">
        <v>163</v>
      </c>
      <c r="I20" s="44">
        <v>2</v>
      </c>
      <c r="J20" s="40">
        <f t="shared" si="0"/>
        <v>1087</v>
      </c>
      <c r="K20" s="38">
        <v>1087</v>
      </c>
      <c r="L20" s="45">
        <f t="shared" si="1"/>
        <v>0.83615384615384614</v>
      </c>
      <c r="M20" s="46">
        <v>250</v>
      </c>
      <c r="N20" s="47">
        <v>420</v>
      </c>
      <c r="O20" s="48">
        <f t="shared" si="2"/>
        <v>1.68</v>
      </c>
      <c r="P20" s="46">
        <v>275</v>
      </c>
      <c r="Q20" s="47">
        <v>205</v>
      </c>
      <c r="R20" s="48">
        <f t="shared" si="3"/>
        <v>0.74545454545454548</v>
      </c>
      <c r="S20" s="46">
        <v>175</v>
      </c>
      <c r="T20" s="47">
        <v>251</v>
      </c>
      <c r="U20" s="48">
        <f t="shared" si="4"/>
        <v>1.4342857142857144</v>
      </c>
      <c r="V20" s="46">
        <v>0</v>
      </c>
      <c r="W20" s="47">
        <v>275</v>
      </c>
      <c r="X20" s="48" t="e">
        <f>W20/V20</f>
        <v>#DIV/0!</v>
      </c>
      <c r="Y20" s="49">
        <v>600</v>
      </c>
      <c r="Z20" s="50">
        <v>1123</v>
      </c>
      <c r="AA20" s="51">
        <f t="shared" si="6"/>
        <v>1.8716666666666666</v>
      </c>
      <c r="AB20" s="52">
        <v>200</v>
      </c>
      <c r="AC20" s="53">
        <v>178</v>
      </c>
      <c r="AD20" s="54">
        <f t="shared" si="7"/>
        <v>0.89</v>
      </c>
      <c r="AE20" s="38">
        <v>738</v>
      </c>
      <c r="AF20" s="35">
        <v>1146</v>
      </c>
      <c r="AG20" s="35">
        <v>1250</v>
      </c>
      <c r="AH20" s="32">
        <v>227</v>
      </c>
      <c r="AI20" s="35">
        <f t="shared" si="8"/>
        <v>3361</v>
      </c>
      <c r="AJ20" s="55">
        <f t="shared" si="9"/>
        <v>0.11751748251748252</v>
      </c>
      <c r="AK20" s="35">
        <v>28600</v>
      </c>
    </row>
    <row r="21" spans="1:37" x14ac:dyDescent="0.25">
      <c r="B21" s="158">
        <v>12</v>
      </c>
      <c r="C21" s="159" t="s">
        <v>41</v>
      </c>
      <c r="D21" s="40">
        <v>1300</v>
      </c>
      <c r="E21" s="41">
        <v>22</v>
      </c>
      <c r="F21" s="42">
        <v>962</v>
      </c>
      <c r="G21" s="42">
        <v>35</v>
      </c>
      <c r="H21" s="43">
        <v>130</v>
      </c>
      <c r="I21" s="44" t="s">
        <v>31</v>
      </c>
      <c r="J21" s="40">
        <f t="shared" si="0"/>
        <v>1149</v>
      </c>
      <c r="K21" s="38">
        <v>1149</v>
      </c>
      <c r="L21" s="45">
        <f t="shared" si="1"/>
        <v>0.88384615384615384</v>
      </c>
      <c r="M21" s="46">
        <v>250</v>
      </c>
      <c r="N21" s="47">
        <v>250</v>
      </c>
      <c r="O21" s="48">
        <f t="shared" si="2"/>
        <v>1</v>
      </c>
      <c r="P21" s="46">
        <v>275</v>
      </c>
      <c r="Q21" s="47">
        <v>257</v>
      </c>
      <c r="R21" s="48">
        <f t="shared" si="3"/>
        <v>0.93454545454545457</v>
      </c>
      <c r="S21" s="46">
        <v>175</v>
      </c>
      <c r="T21" s="47">
        <v>263</v>
      </c>
      <c r="U21" s="48">
        <f t="shared" si="4"/>
        <v>1.5028571428571429</v>
      </c>
      <c r="V21" s="46">
        <v>0</v>
      </c>
      <c r="W21" s="47">
        <v>404</v>
      </c>
      <c r="X21" s="48" t="e">
        <f t="shared" si="5"/>
        <v>#DIV/0!</v>
      </c>
      <c r="Y21" s="49">
        <v>600</v>
      </c>
      <c r="Z21" s="50">
        <v>1043</v>
      </c>
      <c r="AA21" s="51">
        <f t="shared" si="6"/>
        <v>1.7383333333333333</v>
      </c>
      <c r="AB21" s="52">
        <v>200</v>
      </c>
      <c r="AC21" s="53">
        <v>126</v>
      </c>
      <c r="AD21" s="54">
        <f t="shared" si="7"/>
        <v>0.63</v>
      </c>
      <c r="AE21" s="38">
        <v>742</v>
      </c>
      <c r="AF21" s="35">
        <v>1044</v>
      </c>
      <c r="AG21" s="35">
        <v>1405</v>
      </c>
      <c r="AH21" s="32">
        <v>175</v>
      </c>
      <c r="AI21" s="35">
        <f t="shared" si="8"/>
        <v>3366</v>
      </c>
      <c r="AJ21" s="55">
        <f t="shared" si="9"/>
        <v>0.10788461538461538</v>
      </c>
      <c r="AK21" s="35">
        <v>31200</v>
      </c>
    </row>
    <row r="22" spans="1:37" x14ac:dyDescent="0.25">
      <c r="B22" s="299" t="s">
        <v>42</v>
      </c>
      <c r="C22" s="300"/>
      <c r="D22" s="40">
        <v>12000</v>
      </c>
      <c r="E22" s="41">
        <f>SUM(E10:E21)</f>
        <v>417</v>
      </c>
      <c r="F22" s="41">
        <f t="shared" ref="F22:AK22" si="10">SUM(F10:F21)</f>
        <v>9669</v>
      </c>
      <c r="G22" s="41">
        <f t="shared" si="10"/>
        <v>531</v>
      </c>
      <c r="H22" s="41">
        <f t="shared" si="10"/>
        <v>1829</v>
      </c>
      <c r="I22" s="41">
        <f t="shared" si="10"/>
        <v>5</v>
      </c>
      <c r="J22" s="41">
        <f t="shared" si="10"/>
        <v>12451</v>
      </c>
      <c r="K22" s="41">
        <f t="shared" si="10"/>
        <v>12451</v>
      </c>
      <c r="L22" s="113">
        <f>SUM(L10:L21)</f>
        <v>9.5776923076923079</v>
      </c>
      <c r="M22" s="41">
        <f t="shared" si="10"/>
        <v>3000</v>
      </c>
      <c r="N22" s="41">
        <f t="shared" si="10"/>
        <v>4440</v>
      </c>
      <c r="O22" s="113">
        <f t="shared" si="10"/>
        <v>17.760000000000002</v>
      </c>
      <c r="P22" s="41">
        <f t="shared" si="10"/>
        <v>3300</v>
      </c>
      <c r="Q22" s="41">
        <f t="shared" si="10"/>
        <v>2775</v>
      </c>
      <c r="R22" s="113">
        <f t="shared" si="10"/>
        <v>10.09090909090909</v>
      </c>
      <c r="S22" s="41">
        <f t="shared" si="10"/>
        <v>2100</v>
      </c>
      <c r="T22" s="41">
        <f t="shared" si="10"/>
        <v>2722</v>
      </c>
      <c r="U22" s="113">
        <f t="shared" si="10"/>
        <v>15.554285714285713</v>
      </c>
      <c r="V22" s="41">
        <f t="shared" si="10"/>
        <v>0</v>
      </c>
      <c r="W22" s="41">
        <f t="shared" si="10"/>
        <v>679</v>
      </c>
      <c r="X22" s="41" t="e">
        <f t="shared" si="10"/>
        <v>#DIV/0!</v>
      </c>
      <c r="Y22" s="41">
        <f t="shared" si="10"/>
        <v>7200</v>
      </c>
      <c r="Z22" s="41">
        <f t="shared" si="10"/>
        <v>12067</v>
      </c>
      <c r="AA22" s="41">
        <f t="shared" si="10"/>
        <v>20.111666666666668</v>
      </c>
      <c r="AB22" s="41">
        <f t="shared" si="10"/>
        <v>2400</v>
      </c>
      <c r="AC22" s="41">
        <f t="shared" si="10"/>
        <v>2099</v>
      </c>
      <c r="AD22" s="41">
        <f t="shared" si="10"/>
        <v>10.495000000000003</v>
      </c>
      <c r="AE22" s="41">
        <f t="shared" si="10"/>
        <v>7720</v>
      </c>
      <c r="AF22" s="41">
        <f t="shared" si="10"/>
        <v>11436</v>
      </c>
      <c r="AG22" s="41">
        <f t="shared" si="10"/>
        <v>13694</v>
      </c>
      <c r="AH22" s="41">
        <f t="shared" si="10"/>
        <v>2284</v>
      </c>
      <c r="AI22" s="41">
        <f t="shared" si="10"/>
        <v>35134</v>
      </c>
      <c r="AJ22" s="113">
        <f t="shared" si="10"/>
        <v>3.324628593628594</v>
      </c>
      <c r="AK22" s="41">
        <f t="shared" si="10"/>
        <v>202800</v>
      </c>
    </row>
    <row r="23" spans="1:37" x14ac:dyDescent="0.25">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row>
    <row r="24" spans="1:37" x14ac:dyDescent="0.25">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row>
    <row r="25" spans="1:37" x14ac:dyDescent="0.25">
      <c r="A25" s="31" t="s">
        <v>634</v>
      </c>
      <c r="B25" s="30"/>
      <c r="C25" s="30" t="s">
        <v>629</v>
      </c>
      <c r="D25" s="30"/>
      <c r="E25" s="30"/>
      <c r="F25" s="30"/>
      <c r="G25" s="30"/>
      <c r="H25" s="30"/>
      <c r="I25" s="30"/>
      <c r="J25" s="30"/>
      <c r="K25" s="30"/>
      <c r="L25" s="30"/>
      <c r="M25" s="30"/>
      <c r="N25" s="30"/>
      <c r="O25" s="30" t="s">
        <v>631</v>
      </c>
      <c r="P25" s="30" t="s">
        <v>630</v>
      </c>
      <c r="Q25" s="219" t="s">
        <v>194</v>
      </c>
      <c r="R25" s="220"/>
      <c r="S25" s="221"/>
      <c r="T25" s="30"/>
      <c r="U25" s="30"/>
      <c r="V25" s="30"/>
      <c r="W25" s="30"/>
      <c r="X25" s="30"/>
      <c r="Y25" s="30"/>
      <c r="Z25" s="30"/>
      <c r="AA25" s="30"/>
      <c r="AB25" s="30"/>
      <c r="AC25" s="30"/>
      <c r="AD25" s="30"/>
      <c r="AE25" s="30"/>
      <c r="AF25" s="30"/>
      <c r="AG25" s="30"/>
      <c r="AH25" s="30"/>
      <c r="AI25" s="30"/>
      <c r="AJ25" s="30"/>
      <c r="AK25" s="30"/>
    </row>
    <row r="26" spans="1:37" x14ac:dyDescent="0.25">
      <c r="B26" s="30"/>
      <c r="C26" s="30" t="s">
        <v>632</v>
      </c>
      <c r="D26" s="30"/>
      <c r="E26" s="30"/>
      <c r="F26" s="30"/>
      <c r="G26" s="30"/>
      <c r="H26" s="30"/>
      <c r="I26" s="30"/>
      <c r="J26" s="30"/>
      <c r="K26" s="30"/>
      <c r="L26" s="30"/>
      <c r="M26" s="30"/>
      <c r="N26" s="30"/>
      <c r="O26" s="30"/>
      <c r="P26" s="30"/>
      <c r="Q26" s="3">
        <v>1</v>
      </c>
      <c r="R26" s="9" t="s">
        <v>141</v>
      </c>
      <c r="S26" s="9" t="s">
        <v>107</v>
      </c>
      <c r="T26" s="30"/>
      <c r="U26" s="30" t="s">
        <v>142</v>
      </c>
      <c r="V26" s="30" t="s">
        <v>267</v>
      </c>
      <c r="W26" s="30"/>
      <c r="X26" s="30"/>
      <c r="Y26" s="30"/>
      <c r="Z26" s="30"/>
      <c r="AA26" s="30"/>
      <c r="AB26" s="30"/>
      <c r="AC26" s="30"/>
      <c r="AD26" s="30"/>
      <c r="AE26" s="30"/>
      <c r="AF26" s="30"/>
      <c r="AG26" s="30"/>
      <c r="AH26" s="30"/>
      <c r="AI26" s="30"/>
      <c r="AJ26" s="30"/>
      <c r="AK26" s="30"/>
    </row>
    <row r="27" spans="1:37" x14ac:dyDescent="0.25">
      <c r="B27" s="30"/>
      <c r="C27" s="30" t="s">
        <v>633</v>
      </c>
      <c r="D27" s="30"/>
      <c r="E27" s="30"/>
      <c r="F27" s="30"/>
      <c r="G27" s="30"/>
      <c r="H27" s="30"/>
      <c r="I27" s="30"/>
      <c r="J27" s="30"/>
      <c r="K27" s="30"/>
      <c r="L27" s="30"/>
      <c r="M27" s="30"/>
      <c r="N27" s="30"/>
      <c r="O27" s="30"/>
      <c r="P27" s="30"/>
      <c r="Q27" s="3">
        <v>2</v>
      </c>
      <c r="R27" s="9" t="s">
        <v>812</v>
      </c>
      <c r="S27" s="9" t="s">
        <v>156</v>
      </c>
      <c r="T27" s="30"/>
      <c r="U27" s="30" t="s">
        <v>193</v>
      </c>
      <c r="V27" s="30" t="s">
        <v>268</v>
      </c>
      <c r="W27" s="30"/>
      <c r="X27" s="30"/>
      <c r="Y27" s="30"/>
      <c r="Z27" s="30"/>
      <c r="AA27" s="30"/>
      <c r="AB27" s="30"/>
      <c r="AC27" s="30"/>
      <c r="AD27" s="30"/>
      <c r="AE27" s="30"/>
      <c r="AF27" s="30"/>
      <c r="AG27" s="30"/>
      <c r="AH27" s="30"/>
      <c r="AI27" s="30"/>
      <c r="AJ27" s="30"/>
      <c r="AK27" s="30"/>
    </row>
    <row r="28" spans="1:37" x14ac:dyDescent="0.25">
      <c r="B28" s="30"/>
      <c r="C28" s="30"/>
      <c r="D28" s="30"/>
      <c r="E28" s="30"/>
      <c r="F28" s="30"/>
      <c r="G28" s="30"/>
      <c r="H28" s="30"/>
      <c r="I28" s="30"/>
      <c r="J28" s="30"/>
      <c r="K28" s="30"/>
      <c r="L28" s="30"/>
      <c r="M28" s="30"/>
      <c r="N28" s="30"/>
      <c r="O28" s="30"/>
      <c r="P28" s="30"/>
      <c r="Q28" s="3">
        <v>3</v>
      </c>
      <c r="R28" s="9" t="s">
        <v>144</v>
      </c>
      <c r="S28" s="9" t="s">
        <v>157</v>
      </c>
      <c r="T28" s="30"/>
      <c r="U28" s="30"/>
      <c r="V28" s="30"/>
      <c r="W28" s="30"/>
      <c r="X28" s="30"/>
      <c r="Y28" s="30"/>
      <c r="Z28" s="30"/>
      <c r="AA28" s="30"/>
      <c r="AB28" s="30"/>
      <c r="AC28" s="30"/>
      <c r="AD28" s="30"/>
      <c r="AE28" s="30"/>
      <c r="AF28" s="30"/>
      <c r="AG28" s="30"/>
      <c r="AH28" s="30"/>
      <c r="AI28" s="30"/>
      <c r="AJ28" s="30"/>
      <c r="AK28" s="30"/>
    </row>
    <row r="29" spans="1:37" x14ac:dyDescent="0.25">
      <c r="B29" s="30"/>
      <c r="C29" s="30" t="s">
        <v>635</v>
      </c>
      <c r="D29" s="30"/>
      <c r="E29" s="30"/>
      <c r="F29" s="30"/>
      <c r="G29" s="30"/>
      <c r="H29" s="30"/>
      <c r="I29" s="30"/>
      <c r="J29" s="30"/>
      <c r="K29" s="30"/>
      <c r="L29" s="30"/>
      <c r="M29" s="30"/>
      <c r="N29" s="30"/>
      <c r="O29" s="30"/>
      <c r="P29" s="30"/>
      <c r="Q29" s="3">
        <v>4</v>
      </c>
      <c r="R29" s="9" t="s">
        <v>145</v>
      </c>
      <c r="S29" s="9" t="s">
        <v>158</v>
      </c>
      <c r="T29" s="30"/>
      <c r="U29" s="30"/>
      <c r="V29" s="30"/>
      <c r="W29" s="30"/>
      <c r="X29" s="30"/>
      <c r="Y29" s="30"/>
      <c r="Z29" s="30"/>
      <c r="AA29" s="30"/>
      <c r="AB29" s="30"/>
      <c r="AC29" s="30"/>
      <c r="AD29" s="30"/>
      <c r="AE29" s="30"/>
      <c r="AF29" s="30"/>
      <c r="AG29" s="30"/>
      <c r="AH29" s="30"/>
      <c r="AI29" s="30"/>
      <c r="AJ29" s="30"/>
      <c r="AK29" s="30"/>
    </row>
    <row r="30" spans="1:37" x14ac:dyDescent="0.25">
      <c r="B30" s="30"/>
      <c r="C30" s="30"/>
      <c r="D30" s="30"/>
      <c r="E30" s="30"/>
      <c r="F30" s="30"/>
      <c r="G30" s="30"/>
      <c r="H30" s="30"/>
      <c r="I30" s="30"/>
      <c r="J30" s="30"/>
      <c r="K30" s="30"/>
      <c r="L30" s="30"/>
      <c r="M30" s="30"/>
      <c r="N30" s="30"/>
      <c r="O30" s="30"/>
      <c r="P30" s="30"/>
      <c r="Q30" s="3">
        <v>5</v>
      </c>
      <c r="R30" s="9" t="s">
        <v>146</v>
      </c>
      <c r="S30" s="9" t="s">
        <v>159</v>
      </c>
      <c r="T30" s="30"/>
      <c r="U30" s="30"/>
      <c r="V30" s="30"/>
      <c r="W30" s="30"/>
      <c r="X30" s="30"/>
      <c r="Y30" s="30"/>
      <c r="Z30" s="30"/>
      <c r="AA30" s="30"/>
      <c r="AB30" s="30"/>
      <c r="AC30" s="30"/>
      <c r="AD30" s="30"/>
      <c r="AE30" s="30"/>
      <c r="AF30" s="30"/>
      <c r="AG30" s="30"/>
      <c r="AH30" s="30"/>
      <c r="AI30" s="30"/>
      <c r="AJ30" s="30"/>
      <c r="AK30" s="30"/>
    </row>
    <row r="31" spans="1:37" x14ac:dyDescent="0.25">
      <c r="B31" s="30"/>
      <c r="C31" s="30"/>
      <c r="D31" s="30"/>
      <c r="E31" s="30"/>
      <c r="F31" s="30"/>
      <c r="G31" s="30"/>
      <c r="H31" s="30"/>
      <c r="I31" s="30"/>
      <c r="J31" s="30"/>
      <c r="K31" s="30"/>
      <c r="L31" s="30"/>
      <c r="M31" s="30"/>
      <c r="N31" s="30"/>
      <c r="O31" s="30"/>
      <c r="P31" s="30"/>
      <c r="Q31" s="3">
        <v>6</v>
      </c>
      <c r="R31" s="9" t="s">
        <v>147</v>
      </c>
      <c r="S31" s="9" t="s">
        <v>160</v>
      </c>
      <c r="T31" s="30"/>
      <c r="U31" s="30"/>
      <c r="V31" s="30"/>
      <c r="W31" s="30"/>
      <c r="X31" s="30"/>
      <c r="Y31" s="30"/>
      <c r="Z31" s="30"/>
      <c r="AA31" s="30"/>
      <c r="AB31" s="30"/>
      <c r="AC31" s="30"/>
      <c r="AD31" s="30"/>
      <c r="AE31" s="30"/>
      <c r="AF31" s="30"/>
      <c r="AG31" s="30"/>
      <c r="AH31" s="30"/>
      <c r="AI31" s="30"/>
      <c r="AJ31" s="30"/>
      <c r="AK31" s="30"/>
    </row>
    <row r="32" spans="1:37" x14ac:dyDescent="0.25">
      <c r="B32" s="30"/>
      <c r="C32" s="30"/>
      <c r="D32" s="30"/>
      <c r="E32" s="30"/>
      <c r="F32" s="30"/>
      <c r="G32" s="30"/>
      <c r="H32" s="30"/>
      <c r="I32" s="30"/>
      <c r="J32" s="30"/>
      <c r="K32" s="30"/>
      <c r="L32" s="30"/>
      <c r="M32" s="30"/>
      <c r="N32" s="30"/>
      <c r="O32" s="30"/>
      <c r="P32" s="30"/>
      <c r="Q32" s="3">
        <v>7</v>
      </c>
      <c r="R32" s="9" t="s">
        <v>148</v>
      </c>
      <c r="S32" s="9" t="s">
        <v>161</v>
      </c>
      <c r="T32" s="30"/>
      <c r="U32" s="30"/>
      <c r="V32" s="30"/>
      <c r="W32" s="30"/>
      <c r="X32" s="30"/>
      <c r="Y32" s="30"/>
      <c r="Z32" s="30"/>
      <c r="AA32" s="30"/>
      <c r="AB32" s="30"/>
      <c r="AC32" s="30"/>
      <c r="AD32" s="30"/>
      <c r="AE32" s="30"/>
      <c r="AF32" s="30"/>
      <c r="AG32" s="30"/>
      <c r="AH32" s="30"/>
      <c r="AI32" s="30"/>
      <c r="AJ32" s="30"/>
      <c r="AK32" s="30"/>
    </row>
    <row r="33" spans="1:37" x14ac:dyDescent="0.25">
      <c r="B33" s="30"/>
      <c r="C33" s="30"/>
      <c r="D33" s="30"/>
      <c r="E33" s="30"/>
      <c r="F33" s="30"/>
      <c r="G33" s="30"/>
      <c r="H33" s="30"/>
      <c r="I33" s="30"/>
      <c r="J33" s="30"/>
      <c r="K33" s="30"/>
      <c r="L33" s="30"/>
      <c r="M33" s="30"/>
      <c r="N33" s="30"/>
      <c r="O33" s="30"/>
      <c r="P33" s="30"/>
      <c r="Q33" s="3">
        <v>8</v>
      </c>
      <c r="R33" s="9" t="s">
        <v>149</v>
      </c>
      <c r="S33" s="9" t="s">
        <v>162</v>
      </c>
      <c r="T33" s="30"/>
      <c r="U33" s="30"/>
      <c r="V33" s="30"/>
      <c r="W33" s="30"/>
      <c r="X33" s="30"/>
      <c r="Y33" s="30"/>
      <c r="Z33" s="30"/>
      <c r="AA33" s="30"/>
      <c r="AB33" s="30"/>
      <c r="AC33" s="30"/>
      <c r="AD33" s="30"/>
      <c r="AE33" s="30"/>
      <c r="AF33" s="30"/>
      <c r="AG33" s="30"/>
      <c r="AH33" s="30"/>
      <c r="AI33" s="30"/>
      <c r="AJ33" s="30"/>
      <c r="AK33" s="30"/>
    </row>
    <row r="34" spans="1:37" x14ac:dyDescent="0.25">
      <c r="B34" s="30"/>
      <c r="C34" s="30"/>
      <c r="D34" s="30"/>
      <c r="E34" s="30"/>
      <c r="F34" s="30"/>
      <c r="G34" s="30"/>
      <c r="H34" s="30"/>
      <c r="I34" s="30"/>
      <c r="J34" s="30"/>
      <c r="K34" s="30"/>
      <c r="L34" s="30"/>
      <c r="M34" s="30"/>
      <c r="N34" s="30"/>
      <c r="O34" s="30"/>
      <c r="P34" s="30"/>
      <c r="Q34" s="3">
        <v>9</v>
      </c>
      <c r="R34" s="9" t="s">
        <v>150</v>
      </c>
      <c r="S34" s="9" t="s">
        <v>163</v>
      </c>
      <c r="T34" s="30"/>
      <c r="U34" s="30"/>
      <c r="V34" s="30"/>
      <c r="W34" s="30"/>
      <c r="X34" s="30"/>
      <c r="Y34" s="30"/>
      <c r="Z34" s="30"/>
      <c r="AA34" s="30"/>
      <c r="AB34" s="30"/>
      <c r="AC34" s="30"/>
      <c r="AD34" s="30"/>
      <c r="AE34" s="30"/>
      <c r="AF34" s="30"/>
      <c r="AG34" s="30"/>
      <c r="AH34" s="30"/>
      <c r="AI34" s="30"/>
      <c r="AJ34" s="30"/>
      <c r="AK34" s="30"/>
    </row>
    <row r="35" spans="1:37" x14ac:dyDescent="0.25">
      <c r="B35" s="30"/>
      <c r="C35" s="30"/>
      <c r="D35" s="30"/>
      <c r="E35" s="30"/>
      <c r="F35" s="30"/>
      <c r="G35" s="30"/>
      <c r="H35" s="30"/>
      <c r="I35" s="30"/>
      <c r="J35" s="30"/>
      <c r="K35" s="30"/>
      <c r="L35" s="30"/>
      <c r="M35" s="30"/>
      <c r="N35" s="30"/>
      <c r="O35" s="30"/>
      <c r="P35" s="30"/>
      <c r="Q35" s="3">
        <v>10</v>
      </c>
      <c r="R35" s="9" t="s">
        <v>151</v>
      </c>
      <c r="S35" s="9" t="s">
        <v>164</v>
      </c>
      <c r="T35" s="30"/>
      <c r="U35" s="30"/>
      <c r="V35" s="30"/>
      <c r="W35" s="30"/>
      <c r="X35" s="30"/>
      <c r="Y35" s="30"/>
      <c r="Z35" s="30"/>
      <c r="AA35" s="30"/>
      <c r="AB35" s="30"/>
      <c r="AC35" s="30"/>
      <c r="AD35" s="30"/>
      <c r="AE35" s="30"/>
      <c r="AF35" s="30"/>
      <c r="AG35" s="30"/>
      <c r="AH35" s="30"/>
      <c r="AI35" s="30"/>
      <c r="AJ35" s="30"/>
      <c r="AK35" s="30"/>
    </row>
    <row r="36" spans="1:37" x14ac:dyDescent="0.25">
      <c r="B36" s="30"/>
      <c r="C36" s="30"/>
      <c r="D36" s="30"/>
      <c r="E36" s="30"/>
      <c r="F36" s="30"/>
      <c r="G36" s="30"/>
      <c r="H36" s="30"/>
      <c r="I36" s="30"/>
      <c r="J36" s="30"/>
      <c r="K36" s="30"/>
      <c r="L36" s="30"/>
      <c r="M36" s="30"/>
      <c r="N36" s="30"/>
      <c r="O36" s="30"/>
      <c r="P36" s="30"/>
      <c r="Q36" s="3">
        <v>11</v>
      </c>
      <c r="R36" s="9" t="s">
        <v>152</v>
      </c>
      <c r="S36" s="9" t="s">
        <v>165</v>
      </c>
      <c r="T36" s="30"/>
      <c r="U36" s="30"/>
      <c r="V36" s="30"/>
      <c r="W36" s="30"/>
      <c r="X36" s="30"/>
      <c r="Y36" s="30"/>
      <c r="Z36" s="30"/>
      <c r="AA36" s="30"/>
      <c r="AB36" s="30"/>
      <c r="AC36" s="30"/>
      <c r="AD36" s="30"/>
      <c r="AE36" s="30"/>
      <c r="AF36" s="30"/>
      <c r="AG36" s="30"/>
      <c r="AH36" s="30"/>
      <c r="AI36" s="30"/>
      <c r="AJ36" s="30"/>
      <c r="AK36" s="30"/>
    </row>
    <row r="37" spans="1:37" x14ac:dyDescent="0.25">
      <c r="B37" s="30"/>
      <c r="C37" s="30"/>
      <c r="D37" s="30"/>
      <c r="E37" s="30"/>
      <c r="F37" s="30"/>
      <c r="G37" s="30"/>
      <c r="H37" s="30"/>
      <c r="I37" s="30"/>
      <c r="J37" s="30"/>
      <c r="K37" s="30"/>
      <c r="L37" s="30"/>
      <c r="M37" s="30"/>
      <c r="N37" s="30"/>
      <c r="O37" s="30"/>
      <c r="P37" s="30"/>
      <c r="Q37" s="3">
        <v>12</v>
      </c>
      <c r="R37" s="9" t="s">
        <v>153</v>
      </c>
      <c r="S37" s="9" t="s">
        <v>166</v>
      </c>
      <c r="T37" s="30"/>
      <c r="U37" s="30"/>
      <c r="V37" s="30"/>
      <c r="W37" s="30"/>
      <c r="X37" s="30"/>
      <c r="Y37" s="30"/>
      <c r="Z37" s="30"/>
      <c r="AA37" s="30"/>
      <c r="AB37" s="30"/>
      <c r="AC37" s="30"/>
      <c r="AD37" s="30"/>
      <c r="AE37" s="30"/>
      <c r="AF37" s="30"/>
      <c r="AG37" s="30"/>
      <c r="AH37" s="30"/>
      <c r="AI37" s="30"/>
      <c r="AJ37" s="30"/>
      <c r="AK37" s="30"/>
    </row>
    <row r="38" spans="1:37" x14ac:dyDescent="0.25">
      <c r="B38" s="30"/>
      <c r="C38" s="30"/>
      <c r="D38" s="30"/>
      <c r="E38" s="30"/>
      <c r="F38" s="30"/>
      <c r="G38" s="30"/>
      <c r="H38" s="30"/>
      <c r="I38" s="30"/>
      <c r="J38" s="30"/>
      <c r="K38" s="30"/>
      <c r="L38" s="30"/>
      <c r="M38" s="30"/>
      <c r="N38" s="30"/>
      <c r="O38" s="30"/>
      <c r="P38" s="30"/>
      <c r="Q38" s="3">
        <v>13</v>
      </c>
      <c r="R38" s="9" t="s">
        <v>154</v>
      </c>
      <c r="S38" s="9" t="s">
        <v>167</v>
      </c>
      <c r="T38" s="30"/>
      <c r="U38" s="30"/>
      <c r="V38" s="30"/>
      <c r="W38" s="30"/>
      <c r="X38" s="30"/>
      <c r="Y38" s="30"/>
      <c r="Z38" s="30"/>
      <c r="AA38" s="30"/>
      <c r="AB38" s="30"/>
      <c r="AC38" s="30"/>
      <c r="AD38" s="30"/>
      <c r="AE38" s="30"/>
      <c r="AF38" s="30"/>
      <c r="AG38" s="30"/>
      <c r="AH38" s="30"/>
      <c r="AI38" s="30"/>
      <c r="AJ38" s="30"/>
      <c r="AK38" s="30"/>
    </row>
    <row r="39" spans="1:37" x14ac:dyDescent="0.25">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row>
    <row r="40" spans="1:37" s="170" customFormat="1" x14ac:dyDescent="0.25">
      <c r="A40" s="267" t="s">
        <v>813</v>
      </c>
      <c r="B40" s="268"/>
      <c r="C40" s="268"/>
      <c r="D40" s="268"/>
      <c r="E40" s="268"/>
      <c r="F40" s="268"/>
      <c r="G40" s="268"/>
      <c r="H40" s="268"/>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row>
    <row r="41" spans="1:37" s="170" customFormat="1" x14ac:dyDescent="0.25">
      <c r="A41" s="268"/>
      <c r="B41" s="268"/>
      <c r="C41" s="268"/>
      <c r="D41" s="268"/>
      <c r="E41" s="268"/>
      <c r="F41" s="268"/>
      <c r="G41" s="268"/>
      <c r="H41" s="268"/>
      <c r="I41" s="171"/>
      <c r="J41" s="171"/>
      <c r="K41" s="171"/>
      <c r="L41" s="171"/>
      <c r="M41" s="171"/>
      <c r="N41" s="171"/>
      <c r="O41" s="171"/>
      <c r="P41" s="171"/>
      <c r="Q41" s="171"/>
      <c r="R41" s="171"/>
      <c r="S41" s="171"/>
      <c r="T41" s="171"/>
      <c r="U41" s="171"/>
      <c r="V41" s="171"/>
      <c r="W41" s="171"/>
      <c r="X41" s="171"/>
      <c r="Y41" s="171"/>
      <c r="Z41" s="171"/>
      <c r="AA41" s="171"/>
      <c r="AB41" s="171"/>
      <c r="AC41" s="171"/>
      <c r="AD41" s="171"/>
      <c r="AE41" s="171"/>
      <c r="AF41" s="171"/>
      <c r="AG41" s="171"/>
      <c r="AH41" s="171"/>
      <c r="AI41" s="171"/>
      <c r="AJ41" s="171"/>
      <c r="AK41" s="171"/>
    </row>
    <row r="42" spans="1:37" x14ac:dyDescent="0.25">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row>
    <row r="43" spans="1:37" x14ac:dyDescent="0.25">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row>
    <row r="44" spans="1:37" x14ac:dyDescent="0.25">
      <c r="B44" s="30"/>
      <c r="C44" s="169" t="s">
        <v>2</v>
      </c>
      <c r="D44" s="169" t="s">
        <v>3</v>
      </c>
      <c r="E44" s="168" t="s">
        <v>814</v>
      </c>
      <c r="F44" s="168" t="s">
        <v>4</v>
      </c>
      <c r="G44" s="168" t="s">
        <v>231</v>
      </c>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row>
    <row r="45" spans="1:37" x14ac:dyDescent="0.25">
      <c r="B45" s="30"/>
      <c r="C45" s="169">
        <v>1</v>
      </c>
      <c r="D45" s="168" t="s">
        <v>29</v>
      </c>
      <c r="E45" s="168">
        <f>'Input WB 2023'!J9</f>
        <v>2409</v>
      </c>
      <c r="F45" s="168">
        <f>'Permintaan 2023'!I10</f>
        <v>1221</v>
      </c>
      <c r="G45" s="168">
        <f>K10</f>
        <v>1221</v>
      </c>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row>
    <row r="46" spans="1:37" x14ac:dyDescent="0.25">
      <c r="B46" s="30"/>
      <c r="C46" s="169">
        <v>2</v>
      </c>
      <c r="D46" s="168" t="s">
        <v>30</v>
      </c>
      <c r="E46" s="168">
        <f>'Input WB 2023'!J10</f>
        <v>2244</v>
      </c>
      <c r="F46" s="168">
        <f>'Permintaan 2023'!I11</f>
        <v>969</v>
      </c>
      <c r="G46" s="168">
        <f t="shared" ref="G46:G56" si="11">K11</f>
        <v>969</v>
      </c>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row>
    <row r="47" spans="1:37" x14ac:dyDescent="0.25">
      <c r="B47" s="30"/>
      <c r="C47" s="169">
        <v>3</v>
      </c>
      <c r="D47" s="168" t="s">
        <v>32</v>
      </c>
      <c r="E47" s="168">
        <f>'Input WB 2023'!J11</f>
        <v>3033</v>
      </c>
      <c r="F47" s="168">
        <f>'Permintaan 2023'!I12</f>
        <v>1020</v>
      </c>
      <c r="G47" s="168">
        <f t="shared" si="11"/>
        <v>1020</v>
      </c>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row>
    <row r="48" spans="1:37" x14ac:dyDescent="0.25">
      <c r="B48" s="30"/>
      <c r="C48" s="169">
        <v>4</v>
      </c>
      <c r="D48" s="168" t="s">
        <v>33</v>
      </c>
      <c r="E48" s="168">
        <f>'Input WB 2023'!J12</f>
        <v>1664</v>
      </c>
      <c r="F48" s="168">
        <f>'Permintaan 2023'!I13</f>
        <v>1011</v>
      </c>
      <c r="G48" s="168">
        <f t="shared" si="11"/>
        <v>1011</v>
      </c>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row>
    <row r="49" spans="2:37" x14ac:dyDescent="0.25">
      <c r="B49" s="30"/>
      <c r="C49" s="169">
        <v>5</v>
      </c>
      <c r="D49" s="168" t="s">
        <v>34</v>
      </c>
      <c r="E49" s="168">
        <f>'Input WB 2023'!J13</f>
        <v>2958</v>
      </c>
      <c r="F49" s="168">
        <f>'Permintaan 2023'!I14</f>
        <v>1175</v>
      </c>
      <c r="G49" s="168">
        <f t="shared" si="11"/>
        <v>1175</v>
      </c>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row>
    <row r="50" spans="2:37" x14ac:dyDescent="0.25">
      <c r="B50" s="30"/>
      <c r="C50" s="169">
        <v>6</v>
      </c>
      <c r="D50" s="168" t="s">
        <v>35</v>
      </c>
      <c r="E50" s="168">
        <f>'Input WB 2023'!J14</f>
        <v>2653</v>
      </c>
      <c r="F50" s="168">
        <f>'Permintaan 2023'!I15</f>
        <v>1013</v>
      </c>
      <c r="G50" s="168">
        <f t="shared" si="11"/>
        <v>1013</v>
      </c>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row>
    <row r="51" spans="2:37" x14ac:dyDescent="0.25">
      <c r="B51" s="30"/>
      <c r="C51" s="169">
        <v>7</v>
      </c>
      <c r="D51" s="168" t="s">
        <v>36</v>
      </c>
      <c r="E51" s="168">
        <f>'Input WB 2023'!J15</f>
        <v>2173</v>
      </c>
      <c r="F51" s="168">
        <f>'Permintaan 2023'!I16</f>
        <v>907</v>
      </c>
      <c r="G51" s="168">
        <f t="shared" si="11"/>
        <v>907</v>
      </c>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row>
    <row r="52" spans="2:37" x14ac:dyDescent="0.25">
      <c r="B52" s="30"/>
      <c r="C52" s="169">
        <v>8</v>
      </c>
      <c r="D52" s="168" t="s">
        <v>37</v>
      </c>
      <c r="E52" s="168">
        <f>'Input WB 2023'!J16</f>
        <v>3106</v>
      </c>
      <c r="F52" s="168">
        <f>'Permintaan 2023'!I17</f>
        <v>901</v>
      </c>
      <c r="G52" s="168">
        <f t="shared" si="11"/>
        <v>901</v>
      </c>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row>
    <row r="53" spans="2:37" x14ac:dyDescent="0.25">
      <c r="B53" s="30"/>
      <c r="C53" s="169">
        <v>9</v>
      </c>
      <c r="D53" s="168" t="s">
        <v>38</v>
      </c>
      <c r="E53" s="168">
        <f>'Input WB 2023'!J17</f>
        <v>3216</v>
      </c>
      <c r="F53" s="168">
        <f>'Permintaan 2023'!I18</f>
        <v>951</v>
      </c>
      <c r="G53" s="168">
        <f t="shared" si="11"/>
        <v>951</v>
      </c>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row>
    <row r="54" spans="2:37" x14ac:dyDescent="0.25">
      <c r="B54" s="30"/>
      <c r="C54" s="169">
        <v>10</v>
      </c>
      <c r="D54" s="168" t="s">
        <v>39</v>
      </c>
      <c r="E54" s="168">
        <f>'Input WB 2023'!J18</f>
        <v>2500</v>
      </c>
      <c r="F54" s="168">
        <f>'Permintaan 2023'!I19</f>
        <v>1047</v>
      </c>
      <c r="G54" s="168">
        <f t="shared" si="11"/>
        <v>1047</v>
      </c>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row>
    <row r="55" spans="2:37" x14ac:dyDescent="0.25">
      <c r="B55" s="30"/>
      <c r="C55" s="169">
        <v>11</v>
      </c>
      <c r="D55" s="168" t="s">
        <v>40</v>
      </c>
      <c r="E55" s="168">
        <f>'Input WB 2023'!J19</f>
        <v>2773</v>
      </c>
      <c r="F55" s="168">
        <f>'Permintaan 2023'!I20</f>
        <v>1087</v>
      </c>
      <c r="G55" s="168">
        <f t="shared" si="11"/>
        <v>1087</v>
      </c>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row>
    <row r="56" spans="2:37" x14ac:dyDescent="0.25">
      <c r="B56" s="30"/>
      <c r="C56" s="169">
        <v>12</v>
      </c>
      <c r="D56" s="168" t="s">
        <v>41</v>
      </c>
      <c r="E56" s="168">
        <f>'Input WB 2023'!J20</f>
        <v>2607</v>
      </c>
      <c r="F56" s="168">
        <f>'Permintaan 2023'!I21</f>
        <v>1149</v>
      </c>
      <c r="G56" s="168">
        <f t="shared" si="11"/>
        <v>1149</v>
      </c>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row>
    <row r="57" spans="2:37" x14ac:dyDescent="0.25">
      <c r="B57" s="30"/>
      <c r="C57" s="265" t="s">
        <v>42</v>
      </c>
      <c r="D57" s="266"/>
      <c r="E57" s="172">
        <f t="shared" ref="E57:G57" si="12">SUM(E45:E56)</f>
        <v>31336</v>
      </c>
      <c r="F57" s="172">
        <f>SUM(F45:F56)</f>
        <v>12451</v>
      </c>
      <c r="G57" s="172">
        <f t="shared" si="12"/>
        <v>12451</v>
      </c>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row>
    <row r="58" spans="2:37" x14ac:dyDescent="0.25">
      <c r="B58" s="30"/>
      <c r="C58" s="263" t="s">
        <v>815</v>
      </c>
      <c r="D58" s="264"/>
      <c r="E58" s="173">
        <f>AVERAGE(E45:E56)</f>
        <v>2611.3333333333335</v>
      </c>
      <c r="F58" s="173">
        <f t="shared" ref="F58:G58" si="13">AVERAGE(F45:F56)</f>
        <v>1037.5833333333333</v>
      </c>
      <c r="G58" s="173">
        <f t="shared" si="13"/>
        <v>1037.5833333333333</v>
      </c>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row>
    <row r="59" spans="2:37" x14ac:dyDescent="0.25">
      <c r="B59" s="30"/>
      <c r="C59" s="263" t="s">
        <v>816</v>
      </c>
      <c r="D59" s="264"/>
      <c r="E59" s="173">
        <f>MAX(E45:E56)</f>
        <v>3216</v>
      </c>
      <c r="F59" s="173">
        <f t="shared" ref="F59:G59" si="14">MAX(F45:F56)</f>
        <v>1221</v>
      </c>
      <c r="G59" s="173">
        <f t="shared" si="14"/>
        <v>1221</v>
      </c>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row>
    <row r="60" spans="2:37" x14ac:dyDescent="0.25">
      <c r="B60" s="30"/>
      <c r="C60" s="263" t="s">
        <v>817</v>
      </c>
      <c r="D60" s="264"/>
      <c r="E60" s="173">
        <f>MIN(E45:E56)</f>
        <v>1664</v>
      </c>
      <c r="F60" s="173">
        <f t="shared" ref="F60:G60" si="15">MIN(F45:F56)</f>
        <v>901</v>
      </c>
      <c r="G60" s="173">
        <f t="shared" si="15"/>
        <v>901</v>
      </c>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row>
    <row r="61" spans="2:37" x14ac:dyDescent="0.25">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row>
    <row r="62" spans="2:37" x14ac:dyDescent="0.25">
      <c r="B62" s="30"/>
      <c r="C62" s="30" t="s">
        <v>830</v>
      </c>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row>
    <row r="63" spans="2:37" x14ac:dyDescent="0.25">
      <c r="B63" s="30"/>
      <c r="C63" s="30" t="s">
        <v>831</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row>
    <row r="64" spans="2:37" x14ac:dyDescent="0.25">
      <c r="B64" s="30"/>
      <c r="C64" s="30" t="s">
        <v>832</v>
      </c>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row>
    <row r="65" spans="2:37" x14ac:dyDescent="0.25">
      <c r="B65" s="30"/>
      <c r="C65" s="30" t="s">
        <v>833</v>
      </c>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row>
    <row r="66" spans="2:37" x14ac:dyDescent="0.25">
      <c r="B66" s="30"/>
      <c r="C66" s="30" t="s">
        <v>834</v>
      </c>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row>
    <row r="67" spans="2:37" x14ac:dyDescent="0.25">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row>
    <row r="68" spans="2:37" x14ac:dyDescent="0.25">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row>
    <row r="69" spans="2:37" x14ac:dyDescent="0.25">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row>
    <row r="70" spans="2:37" x14ac:dyDescent="0.25">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row>
    <row r="71" spans="2:37" x14ac:dyDescent="0.25">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row>
    <row r="72" spans="2:37" x14ac:dyDescent="0.25">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row>
    <row r="73" spans="2:37" x14ac:dyDescent="0.25">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row>
    <row r="74" spans="2:37" x14ac:dyDescent="0.25">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row>
    <row r="75" spans="2:37" x14ac:dyDescent="0.25">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row>
    <row r="76" spans="2:37" x14ac:dyDescent="0.25">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row>
    <row r="77" spans="2:37" x14ac:dyDescent="0.25">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row>
    <row r="78" spans="2:37" x14ac:dyDescent="0.25">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row>
    <row r="79" spans="2:37" x14ac:dyDescent="0.2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row>
    <row r="80" spans="2:37" x14ac:dyDescent="0.25">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row>
    <row r="81" spans="2:37" x14ac:dyDescent="0.25">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row>
    <row r="82" spans="2:37" x14ac:dyDescent="0.25">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row>
    <row r="83" spans="2:37" x14ac:dyDescent="0.25">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row>
    <row r="84" spans="2:37" x14ac:dyDescent="0.25">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row>
    <row r="85" spans="2:37" x14ac:dyDescent="0.25">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row>
    <row r="86" spans="2:37" x14ac:dyDescent="0.2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row>
    <row r="87" spans="2:37" x14ac:dyDescent="0.25">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row>
    <row r="88" spans="2:37" x14ac:dyDescent="0.25">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row>
    <row r="89" spans="2:37" x14ac:dyDescent="0.25">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row>
    <row r="90" spans="2:37" x14ac:dyDescent="0.25">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row>
    <row r="91" spans="2:37" x14ac:dyDescent="0.25">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row>
    <row r="92" spans="2:37" x14ac:dyDescent="0.25">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row>
    <row r="93" spans="2:37" x14ac:dyDescent="0.25">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row>
    <row r="94" spans="2:37" x14ac:dyDescent="0.25">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row>
    <row r="95" spans="2:37" x14ac:dyDescent="0.25">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row>
    <row r="96" spans="2:37" x14ac:dyDescent="0.25">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row>
    <row r="97" spans="2:37" x14ac:dyDescent="0.25">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row>
    <row r="98" spans="2:37" x14ac:dyDescent="0.25">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row>
    <row r="99" spans="2:37" x14ac:dyDescent="0.25">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row>
    <row r="100" spans="2:37" x14ac:dyDescent="0.25">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row>
    <row r="101" spans="2:37" x14ac:dyDescent="0.25">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row>
    <row r="102" spans="2:37" x14ac:dyDescent="0.25">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row>
    <row r="103" spans="2:37" x14ac:dyDescent="0.25">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row>
    <row r="104" spans="2:37" x14ac:dyDescent="0.25">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row>
    <row r="105" spans="2:37" x14ac:dyDescent="0.25">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row>
    <row r="106" spans="2:37" x14ac:dyDescent="0.25">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row>
    <row r="107" spans="2:37" x14ac:dyDescent="0.25">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row>
    <row r="108" spans="2:37" x14ac:dyDescent="0.25">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row>
    <row r="109" spans="2:37" x14ac:dyDescent="0.25">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row>
    <row r="110" spans="2:37" x14ac:dyDescent="0.25">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row>
    <row r="111" spans="2:37" x14ac:dyDescent="0.25">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row>
    <row r="112" spans="2:37" x14ac:dyDescent="0.2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row>
    <row r="113" spans="2:37" x14ac:dyDescent="0.25">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row>
    <row r="114" spans="2:37" x14ac:dyDescent="0.25">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row>
    <row r="115" spans="2:37" x14ac:dyDescent="0.25">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row>
    <row r="116" spans="2:37" x14ac:dyDescent="0.25">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row>
    <row r="117" spans="2:37" x14ac:dyDescent="0.25">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row>
    <row r="118" spans="2:37" x14ac:dyDescent="0.25">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row>
    <row r="119" spans="2:37" x14ac:dyDescent="0.2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row>
    <row r="120" spans="2:37" x14ac:dyDescent="0.25">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row>
    <row r="121" spans="2:37" x14ac:dyDescent="0.25">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row>
    <row r="122" spans="2:37" x14ac:dyDescent="0.25">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row>
    <row r="123" spans="2:37" x14ac:dyDescent="0.25">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row>
    <row r="124" spans="2:37" x14ac:dyDescent="0.2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row>
    <row r="125" spans="2:37" x14ac:dyDescent="0.25">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row>
    <row r="126" spans="2:37" x14ac:dyDescent="0.25">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row>
    <row r="127" spans="2:37" x14ac:dyDescent="0.25">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row>
    <row r="128" spans="2:37" x14ac:dyDescent="0.25">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row>
    <row r="129" spans="2:37" x14ac:dyDescent="0.25">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row>
    <row r="130" spans="2:37" x14ac:dyDescent="0.25">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row>
    <row r="131" spans="2:37" x14ac:dyDescent="0.25">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row>
    <row r="132" spans="2:37" x14ac:dyDescent="0.25">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row>
    <row r="133" spans="2:37" x14ac:dyDescent="0.25">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row>
    <row r="134" spans="2:37" x14ac:dyDescent="0.25">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row>
    <row r="135" spans="2:37" x14ac:dyDescent="0.25">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row>
    <row r="136" spans="2:37" x14ac:dyDescent="0.25">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row>
    <row r="137" spans="2:37" x14ac:dyDescent="0.25">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row>
    <row r="138" spans="2:37" x14ac:dyDescent="0.25">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row>
    <row r="139" spans="2:37" x14ac:dyDescent="0.25">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row>
    <row r="140" spans="2:37" x14ac:dyDescent="0.25">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row>
    <row r="141" spans="2:37" x14ac:dyDescent="0.25">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row>
    <row r="142" spans="2:37" x14ac:dyDescent="0.25">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row>
    <row r="143" spans="2:37" x14ac:dyDescent="0.25">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row>
    <row r="144" spans="2:37" x14ac:dyDescent="0.25">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row>
    <row r="145" spans="2:37" x14ac:dyDescent="0.25">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row>
    <row r="146" spans="2:37" x14ac:dyDescent="0.25">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row>
    <row r="147" spans="2:37" x14ac:dyDescent="0.25">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row>
    <row r="148" spans="2:37" x14ac:dyDescent="0.25">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row>
    <row r="149" spans="2:37" x14ac:dyDescent="0.25">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row>
    <row r="150" spans="2:37" x14ac:dyDescent="0.25">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row>
    <row r="151" spans="2:37" x14ac:dyDescent="0.25">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row>
    <row r="152" spans="2:37" x14ac:dyDescent="0.25">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row>
    <row r="153" spans="2:37" x14ac:dyDescent="0.25">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row>
    <row r="154" spans="2:37" x14ac:dyDescent="0.25">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row>
    <row r="155" spans="2:37" x14ac:dyDescent="0.25">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row>
    <row r="156" spans="2:37" x14ac:dyDescent="0.25">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row>
    <row r="157" spans="2:37" x14ac:dyDescent="0.25">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row>
    <row r="158" spans="2:37" x14ac:dyDescent="0.25">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row>
    <row r="159" spans="2:37" x14ac:dyDescent="0.25">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row>
    <row r="160" spans="2:37" x14ac:dyDescent="0.25">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row>
    <row r="161" spans="2:37" x14ac:dyDescent="0.25">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row>
    <row r="162" spans="2:37" x14ac:dyDescent="0.25">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row>
    <row r="163" spans="2:37" x14ac:dyDescent="0.25">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row>
    <row r="164" spans="2:37" x14ac:dyDescent="0.25">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row>
    <row r="165" spans="2:37" x14ac:dyDescent="0.25">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row>
    <row r="166" spans="2:37" x14ac:dyDescent="0.25">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row>
    <row r="167" spans="2:37" x14ac:dyDescent="0.25">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row>
    <row r="168" spans="2:37" x14ac:dyDescent="0.25">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row>
    <row r="169" spans="2:37" x14ac:dyDescent="0.25">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row>
    <row r="170" spans="2:37" x14ac:dyDescent="0.25">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row>
    <row r="171" spans="2:37" x14ac:dyDescent="0.25">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row>
    <row r="172" spans="2:37" x14ac:dyDescent="0.25">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row>
    <row r="173" spans="2:37" x14ac:dyDescent="0.25">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row>
    <row r="174" spans="2:37" x14ac:dyDescent="0.25">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row>
    <row r="175" spans="2:37" x14ac:dyDescent="0.25">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row>
    <row r="176" spans="2:37" x14ac:dyDescent="0.25">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row>
    <row r="177" spans="2:37" x14ac:dyDescent="0.25">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row>
    <row r="178" spans="2:37" x14ac:dyDescent="0.25">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row>
    <row r="179" spans="2:37" x14ac:dyDescent="0.25">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row>
    <row r="180" spans="2:37" x14ac:dyDescent="0.25">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row>
    <row r="181" spans="2:37" x14ac:dyDescent="0.25">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row>
    <row r="182" spans="2:37" x14ac:dyDescent="0.25">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row>
    <row r="183" spans="2:37" x14ac:dyDescent="0.25">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row>
    <row r="184" spans="2:37" x14ac:dyDescent="0.25">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row>
    <row r="185" spans="2:37" x14ac:dyDescent="0.25">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row>
    <row r="186" spans="2:37" x14ac:dyDescent="0.25">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row>
    <row r="187" spans="2:37" x14ac:dyDescent="0.25">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row>
    <row r="188" spans="2:37" x14ac:dyDescent="0.25">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row>
    <row r="189" spans="2:37" x14ac:dyDescent="0.25">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row>
    <row r="190" spans="2:37" x14ac:dyDescent="0.25">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row>
    <row r="191" spans="2:37" x14ac:dyDescent="0.25">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row>
    <row r="192" spans="2:37" x14ac:dyDescent="0.25">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row>
    <row r="193" spans="2:37" x14ac:dyDescent="0.25">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row>
    <row r="194" spans="2:37" x14ac:dyDescent="0.25">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row>
    <row r="195" spans="2:37" x14ac:dyDescent="0.25">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row>
    <row r="196" spans="2:37" x14ac:dyDescent="0.25">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row>
    <row r="197" spans="2:37" x14ac:dyDescent="0.25">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row>
    <row r="198" spans="2:37" x14ac:dyDescent="0.25">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row>
    <row r="199" spans="2:37" x14ac:dyDescent="0.25">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row>
    <row r="200" spans="2:37" x14ac:dyDescent="0.25">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row>
    <row r="201" spans="2:37" x14ac:dyDescent="0.25">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row>
    <row r="202" spans="2:37" x14ac:dyDescent="0.25">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row>
    <row r="203" spans="2:37" x14ac:dyDescent="0.25">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row>
    <row r="204" spans="2:37" x14ac:dyDescent="0.25">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row>
    <row r="205" spans="2:37" x14ac:dyDescent="0.25">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row>
    <row r="206" spans="2:37" x14ac:dyDescent="0.25">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row>
    <row r="207" spans="2:37" x14ac:dyDescent="0.25">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row>
    <row r="208" spans="2:37" x14ac:dyDescent="0.25">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row>
    <row r="209" spans="2:37" x14ac:dyDescent="0.25">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row>
    <row r="210" spans="2:37" x14ac:dyDescent="0.25">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row>
    <row r="211" spans="2:37" x14ac:dyDescent="0.25">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row>
    <row r="212" spans="2:37" x14ac:dyDescent="0.25">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row>
    <row r="213" spans="2:37" x14ac:dyDescent="0.25">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row>
    <row r="214" spans="2:37" x14ac:dyDescent="0.25">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row>
    <row r="215" spans="2:37" x14ac:dyDescent="0.25">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row>
    <row r="216" spans="2:37" x14ac:dyDescent="0.25">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row>
    <row r="217" spans="2:37" x14ac:dyDescent="0.25">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row>
    <row r="218" spans="2:37" x14ac:dyDescent="0.25">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row>
    <row r="219" spans="2:37" x14ac:dyDescent="0.25">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row>
    <row r="220" spans="2:37" x14ac:dyDescent="0.25">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row>
    <row r="221" spans="2:37" x14ac:dyDescent="0.25">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row>
    <row r="222" spans="2:37" x14ac:dyDescent="0.25">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row>
    <row r="223" spans="2:37" x14ac:dyDescent="0.25">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row>
    <row r="224" spans="2:37" x14ac:dyDescent="0.25">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row>
    <row r="225" spans="2:37" x14ac:dyDescent="0.25">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row>
    <row r="226" spans="2:37" x14ac:dyDescent="0.25">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row>
    <row r="227" spans="2:37" x14ac:dyDescent="0.25">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row>
    <row r="228" spans="2:37" x14ac:dyDescent="0.25">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row>
    <row r="229" spans="2:37" x14ac:dyDescent="0.25">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row>
    <row r="230" spans="2:37" x14ac:dyDescent="0.25">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row>
    <row r="231" spans="2:37" x14ac:dyDescent="0.25">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row>
    <row r="232" spans="2:37" x14ac:dyDescent="0.25">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row>
    <row r="233" spans="2:37" x14ac:dyDescent="0.25">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row>
    <row r="234" spans="2:37" x14ac:dyDescent="0.25">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row>
    <row r="235" spans="2:37" x14ac:dyDescent="0.25">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row>
    <row r="236" spans="2:37" x14ac:dyDescent="0.25">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row>
    <row r="237" spans="2:37" x14ac:dyDescent="0.25">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row>
    <row r="238" spans="2:37" x14ac:dyDescent="0.25">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row>
    <row r="239" spans="2:37" x14ac:dyDescent="0.25">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row>
    <row r="240" spans="2:37" x14ac:dyDescent="0.25">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row>
    <row r="241" spans="2:37" x14ac:dyDescent="0.25">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row>
    <row r="242" spans="2:37" x14ac:dyDescent="0.25">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row>
    <row r="243" spans="2:37" x14ac:dyDescent="0.25">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row>
    <row r="244" spans="2:37" x14ac:dyDescent="0.25">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row>
    <row r="245" spans="2:37" x14ac:dyDescent="0.25">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row>
    <row r="246" spans="2:37" x14ac:dyDescent="0.25">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row>
    <row r="247" spans="2:37" x14ac:dyDescent="0.25">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row>
    <row r="248" spans="2:37" x14ac:dyDescent="0.25">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row>
    <row r="249" spans="2:37" x14ac:dyDescent="0.25">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row>
    <row r="250" spans="2:37" x14ac:dyDescent="0.25">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row>
    <row r="251" spans="2:37" x14ac:dyDescent="0.25">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row>
    <row r="252" spans="2:37" x14ac:dyDescent="0.25">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row>
    <row r="253" spans="2:37" x14ac:dyDescent="0.25">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row>
    <row r="254" spans="2:37" x14ac:dyDescent="0.25">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row>
    <row r="255" spans="2:37" x14ac:dyDescent="0.25">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row>
    <row r="256" spans="2:37" x14ac:dyDescent="0.25">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row>
    <row r="257" spans="2:37" x14ac:dyDescent="0.25">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row>
    <row r="258" spans="2:37" x14ac:dyDescent="0.25">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row>
    <row r="259" spans="2:37" x14ac:dyDescent="0.25">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row>
    <row r="260" spans="2:37" x14ac:dyDescent="0.25">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row>
    <row r="261" spans="2:37" x14ac:dyDescent="0.25">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row>
    <row r="262" spans="2:37" x14ac:dyDescent="0.25">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row>
    <row r="263" spans="2:37" x14ac:dyDescent="0.25">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row>
    <row r="264" spans="2:37" x14ac:dyDescent="0.25">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row>
    <row r="265" spans="2:37" x14ac:dyDescent="0.25">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row>
    <row r="266" spans="2:37" x14ac:dyDescent="0.25">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row>
    <row r="267" spans="2:37" x14ac:dyDescent="0.25">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row>
    <row r="268" spans="2:37" x14ac:dyDescent="0.25">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row>
    <row r="269" spans="2:37" x14ac:dyDescent="0.25">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row>
    <row r="270" spans="2:37" x14ac:dyDescent="0.25">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row>
    <row r="271" spans="2:37" x14ac:dyDescent="0.25">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row>
    <row r="272" spans="2:37" x14ac:dyDescent="0.25">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row>
    <row r="273" spans="2:37" x14ac:dyDescent="0.25">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row>
    <row r="274" spans="2:37" x14ac:dyDescent="0.25">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row>
    <row r="275" spans="2:37" x14ac:dyDescent="0.25">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row>
    <row r="276" spans="2:37" x14ac:dyDescent="0.25">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row>
    <row r="277" spans="2:37" x14ac:dyDescent="0.25">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row>
    <row r="278" spans="2:37" x14ac:dyDescent="0.25">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row>
    <row r="279" spans="2:37" x14ac:dyDescent="0.25">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row>
    <row r="280" spans="2:37" x14ac:dyDescent="0.25">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row>
    <row r="281" spans="2:37" x14ac:dyDescent="0.25">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row>
    <row r="282" spans="2:37" x14ac:dyDescent="0.25">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row>
    <row r="283" spans="2:37" x14ac:dyDescent="0.25">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row>
    <row r="284" spans="2:37" x14ac:dyDescent="0.25">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row>
    <row r="285" spans="2:37" x14ac:dyDescent="0.25">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row>
    <row r="286" spans="2:37" x14ac:dyDescent="0.25">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row>
    <row r="287" spans="2:37" x14ac:dyDescent="0.25">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row>
    <row r="288" spans="2:37" x14ac:dyDescent="0.25">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row>
    <row r="289" spans="2:37" x14ac:dyDescent="0.25">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row>
    <row r="290" spans="2:37" x14ac:dyDescent="0.25">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row>
    <row r="291" spans="2:37" x14ac:dyDescent="0.25">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row>
    <row r="292" spans="2:37" x14ac:dyDescent="0.25">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row>
    <row r="293" spans="2:37" x14ac:dyDescent="0.25">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row>
    <row r="294" spans="2:37" x14ac:dyDescent="0.25">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row>
    <row r="295" spans="2:37" x14ac:dyDescent="0.25">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row>
    <row r="296" spans="2:37" x14ac:dyDescent="0.25">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row>
    <row r="297" spans="2:37" x14ac:dyDescent="0.25">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row>
    <row r="298" spans="2:37" x14ac:dyDescent="0.25">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row>
    <row r="299" spans="2:37" x14ac:dyDescent="0.25">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row>
    <row r="300" spans="2:37" x14ac:dyDescent="0.25">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row>
    <row r="301" spans="2:37" x14ac:dyDescent="0.25">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row>
    <row r="302" spans="2:37" x14ac:dyDescent="0.25">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row>
    <row r="303" spans="2:37" x14ac:dyDescent="0.25">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row>
    <row r="304" spans="2:37" x14ac:dyDescent="0.25">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row>
    <row r="305" spans="2:37" x14ac:dyDescent="0.25">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row>
    <row r="306" spans="2:37" x14ac:dyDescent="0.25">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row>
    <row r="307" spans="2:37" x14ac:dyDescent="0.25">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row>
    <row r="308" spans="2:37" x14ac:dyDescent="0.25">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row>
    <row r="309" spans="2:37" x14ac:dyDescent="0.25">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row>
    <row r="310" spans="2:37" x14ac:dyDescent="0.25">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row>
    <row r="311" spans="2:37" x14ac:dyDescent="0.25">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row>
    <row r="312" spans="2:37" x14ac:dyDescent="0.25">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row>
    <row r="313" spans="2:37" x14ac:dyDescent="0.25">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row>
    <row r="314" spans="2:37" x14ac:dyDescent="0.25">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row>
    <row r="315" spans="2:37" x14ac:dyDescent="0.25">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row>
    <row r="316" spans="2:37" x14ac:dyDescent="0.25">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row>
    <row r="317" spans="2:37" x14ac:dyDescent="0.25">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row>
    <row r="318" spans="2:37" x14ac:dyDescent="0.25">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row>
    <row r="319" spans="2:37" x14ac:dyDescent="0.25">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row>
    <row r="320" spans="2:37" x14ac:dyDescent="0.25">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row>
    <row r="321" spans="2:37" x14ac:dyDescent="0.25">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row>
    <row r="322" spans="2:37" x14ac:dyDescent="0.25">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row>
    <row r="323" spans="2:37" x14ac:dyDescent="0.25">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row>
    <row r="324" spans="2:37" x14ac:dyDescent="0.25">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row>
    <row r="325" spans="2:37" x14ac:dyDescent="0.25">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row>
    <row r="326" spans="2:37" x14ac:dyDescent="0.25">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row>
    <row r="327" spans="2:37" x14ac:dyDescent="0.25">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row>
    <row r="328" spans="2:37" x14ac:dyDescent="0.25">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row>
    <row r="329" spans="2:37" x14ac:dyDescent="0.25">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row>
    <row r="330" spans="2:37" x14ac:dyDescent="0.25">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row>
    <row r="331" spans="2:37" x14ac:dyDescent="0.25">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row>
    <row r="332" spans="2:37" x14ac:dyDescent="0.25">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row>
    <row r="333" spans="2:37" x14ac:dyDescent="0.25">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row>
    <row r="334" spans="2:37" x14ac:dyDescent="0.25">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row>
    <row r="335" spans="2:37" x14ac:dyDescent="0.25">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row>
    <row r="336" spans="2:37" x14ac:dyDescent="0.25">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row>
    <row r="337" spans="2:37" x14ac:dyDescent="0.25">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row>
    <row r="338" spans="2:37" x14ac:dyDescent="0.25">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row>
    <row r="339" spans="2:37" x14ac:dyDescent="0.25">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row>
    <row r="340" spans="2:37" x14ac:dyDescent="0.25">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row>
    <row r="341" spans="2:37" x14ac:dyDescent="0.25">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row>
    <row r="342" spans="2:37" x14ac:dyDescent="0.25">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row>
    <row r="343" spans="2:37" x14ac:dyDescent="0.25">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row>
    <row r="344" spans="2:37" x14ac:dyDescent="0.25">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row>
    <row r="345" spans="2:37" x14ac:dyDescent="0.25">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row>
    <row r="346" spans="2:37" x14ac:dyDescent="0.25">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row>
    <row r="347" spans="2:37" x14ac:dyDescent="0.25">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row>
    <row r="348" spans="2:37" x14ac:dyDescent="0.25">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row>
    <row r="349" spans="2:37" x14ac:dyDescent="0.25">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row>
    <row r="350" spans="2:37" x14ac:dyDescent="0.25">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row>
    <row r="351" spans="2:37" x14ac:dyDescent="0.25">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row>
    <row r="352" spans="2:37" x14ac:dyDescent="0.25">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row>
    <row r="353" spans="2:37" x14ac:dyDescent="0.25">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row>
    <row r="354" spans="2:37" x14ac:dyDescent="0.25">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row>
    <row r="355" spans="2:37" x14ac:dyDescent="0.25">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row>
    <row r="356" spans="2:37" x14ac:dyDescent="0.25">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row>
    <row r="357" spans="2:37" x14ac:dyDescent="0.25">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row>
    <row r="358" spans="2:37" x14ac:dyDescent="0.25">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row>
    <row r="359" spans="2:37" x14ac:dyDescent="0.25">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row>
    <row r="360" spans="2:37" x14ac:dyDescent="0.25">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row>
    <row r="361" spans="2:37" x14ac:dyDescent="0.25">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row>
    <row r="362" spans="2:37" x14ac:dyDescent="0.25">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row>
    <row r="363" spans="2:37" x14ac:dyDescent="0.25">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row>
    <row r="364" spans="2:37" x14ac:dyDescent="0.25">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row>
    <row r="365" spans="2:37" x14ac:dyDescent="0.25">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row>
    <row r="366" spans="2:37" x14ac:dyDescent="0.25">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row>
    <row r="367" spans="2:37" x14ac:dyDescent="0.25">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row>
    <row r="368" spans="2:37" x14ac:dyDescent="0.25">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row>
    <row r="369" spans="2:37" x14ac:dyDescent="0.25">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row>
    <row r="370" spans="2:37" x14ac:dyDescent="0.25">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row>
    <row r="371" spans="2:37" x14ac:dyDescent="0.25">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row>
    <row r="372" spans="2:37" x14ac:dyDescent="0.25">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row>
    <row r="373" spans="2:37" x14ac:dyDescent="0.25">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row>
    <row r="374" spans="2:37" x14ac:dyDescent="0.25">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row>
    <row r="375" spans="2:37" x14ac:dyDescent="0.25">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row>
    <row r="376" spans="2:37" x14ac:dyDescent="0.25">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row>
    <row r="377" spans="2:37" x14ac:dyDescent="0.25">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row>
    <row r="378" spans="2:37" x14ac:dyDescent="0.25">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row>
    <row r="379" spans="2:37" x14ac:dyDescent="0.25">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row>
    <row r="380" spans="2:37" x14ac:dyDescent="0.25">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row>
    <row r="381" spans="2:37" x14ac:dyDescent="0.25">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row>
    <row r="382" spans="2:37" x14ac:dyDescent="0.25">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row>
    <row r="383" spans="2:37" x14ac:dyDescent="0.25">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row>
    <row r="384" spans="2:37" x14ac:dyDescent="0.25">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row>
    <row r="385" spans="2:37" x14ac:dyDescent="0.25">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row>
    <row r="386" spans="2:37" x14ac:dyDescent="0.25">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row>
    <row r="387" spans="2:37" x14ac:dyDescent="0.25">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row>
    <row r="388" spans="2:37" x14ac:dyDescent="0.25">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row>
    <row r="389" spans="2:37" x14ac:dyDescent="0.25">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row>
    <row r="390" spans="2:37" x14ac:dyDescent="0.25">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row>
    <row r="391" spans="2:37" x14ac:dyDescent="0.25">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row>
    <row r="392" spans="2:37" x14ac:dyDescent="0.25">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row>
    <row r="393" spans="2:37" x14ac:dyDescent="0.25">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row>
    <row r="394" spans="2:37" x14ac:dyDescent="0.25">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row>
    <row r="395" spans="2:37" x14ac:dyDescent="0.25">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row>
    <row r="396" spans="2:37" x14ac:dyDescent="0.25">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row>
    <row r="397" spans="2:37" x14ac:dyDescent="0.25">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row>
    <row r="398" spans="2:37" x14ac:dyDescent="0.25">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row>
    <row r="399" spans="2:37" x14ac:dyDescent="0.25">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row>
    <row r="400" spans="2:37" x14ac:dyDescent="0.25">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row>
    <row r="401" spans="2:37" x14ac:dyDescent="0.25">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row>
    <row r="402" spans="2:37" x14ac:dyDescent="0.25">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row>
    <row r="403" spans="2:37" x14ac:dyDescent="0.25">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row>
    <row r="404" spans="2:37" x14ac:dyDescent="0.25">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row>
    <row r="405" spans="2:37" x14ac:dyDescent="0.25">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row>
    <row r="406" spans="2:37" x14ac:dyDescent="0.25">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row>
    <row r="407" spans="2:37" x14ac:dyDescent="0.25">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row>
    <row r="408" spans="2:37" x14ac:dyDescent="0.25">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row>
    <row r="409" spans="2:37" x14ac:dyDescent="0.25">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row>
    <row r="410" spans="2:37" x14ac:dyDescent="0.25">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row>
    <row r="411" spans="2:37" x14ac:dyDescent="0.25">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row>
    <row r="412" spans="2:37" x14ac:dyDescent="0.25">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row>
    <row r="413" spans="2:37" x14ac:dyDescent="0.25">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row>
    <row r="414" spans="2:37" x14ac:dyDescent="0.25">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row>
    <row r="415" spans="2:37" x14ac:dyDescent="0.25">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row>
    <row r="416" spans="2:37" x14ac:dyDescent="0.25">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row>
    <row r="417" spans="2:37" x14ac:dyDescent="0.25">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row>
    <row r="418" spans="2:37" x14ac:dyDescent="0.25">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row>
    <row r="419" spans="2:37" x14ac:dyDescent="0.25">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row>
    <row r="420" spans="2:37" x14ac:dyDescent="0.25">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row>
    <row r="421" spans="2:37" x14ac:dyDescent="0.25">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row>
    <row r="422" spans="2:37" x14ac:dyDescent="0.25">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row>
    <row r="423" spans="2:37" x14ac:dyDescent="0.25">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row>
    <row r="424" spans="2:37" x14ac:dyDescent="0.25">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row>
    <row r="425" spans="2:37" x14ac:dyDescent="0.25">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row>
    <row r="426" spans="2:37" x14ac:dyDescent="0.25">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row>
    <row r="427" spans="2:37" x14ac:dyDescent="0.25">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row>
    <row r="428" spans="2:37" x14ac:dyDescent="0.25">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row>
    <row r="429" spans="2:37" x14ac:dyDescent="0.25">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row>
    <row r="430" spans="2:37" x14ac:dyDescent="0.25">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row>
    <row r="431" spans="2:37" x14ac:dyDescent="0.25">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row>
    <row r="432" spans="2:37" x14ac:dyDescent="0.25">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row>
    <row r="433" spans="2:37" x14ac:dyDescent="0.25">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row>
    <row r="434" spans="2:37" x14ac:dyDescent="0.25">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row>
    <row r="435" spans="2:37" x14ac:dyDescent="0.25">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row>
    <row r="436" spans="2:37" x14ac:dyDescent="0.25">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row>
    <row r="437" spans="2:37" x14ac:dyDescent="0.25">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row>
    <row r="438" spans="2:37" x14ac:dyDescent="0.25">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row>
    <row r="439" spans="2:37" x14ac:dyDescent="0.25">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row>
    <row r="440" spans="2:37" x14ac:dyDescent="0.25">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row>
    <row r="441" spans="2:37" x14ac:dyDescent="0.25">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row>
    <row r="442" spans="2:37" x14ac:dyDescent="0.25">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row>
    <row r="443" spans="2:37" x14ac:dyDescent="0.25">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row>
    <row r="444" spans="2:37" x14ac:dyDescent="0.25">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row>
    <row r="445" spans="2:37" x14ac:dyDescent="0.25">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row>
    <row r="446" spans="2:37" x14ac:dyDescent="0.25">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row>
    <row r="447" spans="2:37" x14ac:dyDescent="0.25">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row>
    <row r="448" spans="2:37" x14ac:dyDescent="0.25">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row>
    <row r="449" spans="2:37" x14ac:dyDescent="0.25">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row>
    <row r="450" spans="2:37" x14ac:dyDescent="0.25">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row>
    <row r="451" spans="2:37" x14ac:dyDescent="0.25">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row>
    <row r="452" spans="2:37" x14ac:dyDescent="0.25">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row>
    <row r="453" spans="2:37" x14ac:dyDescent="0.25">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row>
    <row r="454" spans="2:37" x14ac:dyDescent="0.25">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row>
    <row r="455" spans="2:37" x14ac:dyDescent="0.25">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row>
    <row r="456" spans="2:37" x14ac:dyDescent="0.25">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row>
    <row r="457" spans="2:37" x14ac:dyDescent="0.25">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row>
    <row r="458" spans="2:37" x14ac:dyDescent="0.25">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row>
    <row r="459" spans="2:37" x14ac:dyDescent="0.25">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row>
    <row r="460" spans="2:37" x14ac:dyDescent="0.25">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row>
    <row r="461" spans="2:37" x14ac:dyDescent="0.25">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row>
    <row r="462" spans="2:37" x14ac:dyDescent="0.25">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row>
    <row r="463" spans="2:37" x14ac:dyDescent="0.25">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row>
    <row r="464" spans="2:37" x14ac:dyDescent="0.25">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row>
    <row r="465" spans="2:37" x14ac:dyDescent="0.25">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row>
    <row r="466" spans="2:37" x14ac:dyDescent="0.25">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row>
    <row r="467" spans="2:37" x14ac:dyDescent="0.25">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row>
    <row r="468" spans="2:37" x14ac:dyDescent="0.25">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row>
    <row r="469" spans="2:37" x14ac:dyDescent="0.25">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row>
    <row r="470" spans="2:37" x14ac:dyDescent="0.25">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row>
    <row r="471" spans="2:37" x14ac:dyDescent="0.25">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row>
    <row r="472" spans="2:37" x14ac:dyDescent="0.25">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row>
    <row r="473" spans="2:37" x14ac:dyDescent="0.25">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row>
    <row r="474" spans="2:37" x14ac:dyDescent="0.25">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row>
    <row r="475" spans="2:37" x14ac:dyDescent="0.25">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row>
    <row r="476" spans="2:37" x14ac:dyDescent="0.25">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row>
    <row r="477" spans="2:37" x14ac:dyDescent="0.25">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row>
    <row r="478" spans="2:37" x14ac:dyDescent="0.25">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row>
    <row r="479" spans="2:37" x14ac:dyDescent="0.25">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row>
    <row r="480" spans="2:37" x14ac:dyDescent="0.25">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row>
    <row r="481" spans="2:37" x14ac:dyDescent="0.25">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row>
    <row r="482" spans="2:37" x14ac:dyDescent="0.25">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row>
    <row r="483" spans="2:37" x14ac:dyDescent="0.25">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row>
    <row r="484" spans="2:37" x14ac:dyDescent="0.25">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row>
    <row r="485" spans="2:37" x14ac:dyDescent="0.25">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row>
    <row r="486" spans="2:37" x14ac:dyDescent="0.25">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row>
    <row r="487" spans="2:37" x14ac:dyDescent="0.25">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row>
    <row r="488" spans="2:37" x14ac:dyDescent="0.25">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row>
    <row r="489" spans="2:37" x14ac:dyDescent="0.25">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row>
    <row r="490" spans="2:37" x14ac:dyDescent="0.25">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row>
    <row r="491" spans="2:37" x14ac:dyDescent="0.25">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row>
    <row r="492" spans="2:37" x14ac:dyDescent="0.25">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row>
    <row r="493" spans="2:37" x14ac:dyDescent="0.25">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row>
    <row r="494" spans="2:37" x14ac:dyDescent="0.25">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row>
    <row r="495" spans="2:37" x14ac:dyDescent="0.25">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row>
    <row r="496" spans="2:37" x14ac:dyDescent="0.25">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row>
    <row r="497" spans="2:37" x14ac:dyDescent="0.25">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row>
    <row r="498" spans="2:37" x14ac:dyDescent="0.25">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row>
    <row r="499" spans="2:37" x14ac:dyDescent="0.25">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row>
    <row r="500" spans="2:37" x14ac:dyDescent="0.25">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row>
    <row r="501" spans="2:37" x14ac:dyDescent="0.25">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row>
    <row r="502" spans="2:37" x14ac:dyDescent="0.25">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row>
    <row r="503" spans="2:37" x14ac:dyDescent="0.25">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row>
    <row r="504" spans="2:37" x14ac:dyDescent="0.25">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row>
    <row r="505" spans="2:37" x14ac:dyDescent="0.25">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row>
    <row r="506" spans="2:37" x14ac:dyDescent="0.25">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row>
    <row r="507" spans="2:37" x14ac:dyDescent="0.25">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row>
    <row r="508" spans="2:37" x14ac:dyDescent="0.25">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row>
    <row r="509" spans="2:37" x14ac:dyDescent="0.25">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row>
    <row r="510" spans="2:37" x14ac:dyDescent="0.25">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row>
    <row r="511" spans="2:37" x14ac:dyDescent="0.25">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row>
    <row r="512" spans="2:37" x14ac:dyDescent="0.25">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row>
    <row r="513" spans="2:37" x14ac:dyDescent="0.25">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row>
    <row r="514" spans="2:37" x14ac:dyDescent="0.25">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row>
    <row r="515" spans="2:37" x14ac:dyDescent="0.25">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row>
    <row r="516" spans="2:37" x14ac:dyDescent="0.25">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row>
    <row r="517" spans="2:37" x14ac:dyDescent="0.25">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row>
    <row r="518" spans="2:37" x14ac:dyDescent="0.25">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row>
    <row r="519" spans="2:37" x14ac:dyDescent="0.25">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row>
    <row r="520" spans="2:37" x14ac:dyDescent="0.25">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row>
    <row r="521" spans="2:37" x14ac:dyDescent="0.25">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row>
    <row r="522" spans="2:37" x14ac:dyDescent="0.25">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row>
    <row r="523" spans="2:37" x14ac:dyDescent="0.25">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row>
    <row r="524" spans="2:37" x14ac:dyDescent="0.25">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row>
    <row r="525" spans="2:37" x14ac:dyDescent="0.25">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row>
    <row r="526" spans="2:37" x14ac:dyDescent="0.25">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row>
    <row r="527" spans="2:37" x14ac:dyDescent="0.25">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row>
    <row r="528" spans="2:37" x14ac:dyDescent="0.25">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row>
    <row r="529" spans="2:37" x14ac:dyDescent="0.25">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row>
    <row r="530" spans="2:37" x14ac:dyDescent="0.25">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row>
    <row r="531" spans="2:37" x14ac:dyDescent="0.25">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row>
    <row r="532" spans="2:37" x14ac:dyDescent="0.25">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row>
    <row r="533" spans="2:37" x14ac:dyDescent="0.25">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row>
    <row r="534" spans="2:37" x14ac:dyDescent="0.25">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row>
    <row r="535" spans="2:37" x14ac:dyDescent="0.25">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row>
    <row r="536" spans="2:37" x14ac:dyDescent="0.25">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row>
    <row r="537" spans="2:37" x14ac:dyDescent="0.25">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row>
    <row r="538" spans="2:37" x14ac:dyDescent="0.25">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row>
    <row r="539" spans="2:37" x14ac:dyDescent="0.25">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row>
    <row r="540" spans="2:37" x14ac:dyDescent="0.25">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row>
    <row r="541" spans="2:37" x14ac:dyDescent="0.25">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row>
    <row r="542" spans="2:37" x14ac:dyDescent="0.25">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row>
    <row r="543" spans="2:37" x14ac:dyDescent="0.25">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row>
    <row r="544" spans="2:37" x14ac:dyDescent="0.25">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row>
    <row r="545" spans="2:37" x14ac:dyDescent="0.25">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row>
    <row r="546" spans="2:37" x14ac:dyDescent="0.25">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row>
    <row r="547" spans="2:37" x14ac:dyDescent="0.25">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row>
    <row r="548" spans="2:37" x14ac:dyDescent="0.25">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row>
    <row r="549" spans="2:37" x14ac:dyDescent="0.25">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row>
    <row r="550" spans="2:37" x14ac:dyDescent="0.25">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row>
    <row r="551" spans="2:37" x14ac:dyDescent="0.25">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row>
    <row r="552" spans="2:37" x14ac:dyDescent="0.25">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row>
    <row r="553" spans="2:37" x14ac:dyDescent="0.25">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row>
    <row r="554" spans="2:37" x14ac:dyDescent="0.25">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row>
    <row r="555" spans="2:37" x14ac:dyDescent="0.25">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row>
    <row r="556" spans="2:37" x14ac:dyDescent="0.25">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row>
    <row r="557" spans="2:37" x14ac:dyDescent="0.25">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row>
    <row r="558" spans="2:37" x14ac:dyDescent="0.25">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row>
    <row r="559" spans="2:37" x14ac:dyDescent="0.25">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row>
    <row r="560" spans="2:37" x14ac:dyDescent="0.25">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row>
    <row r="561" spans="2:37" x14ac:dyDescent="0.25">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row>
    <row r="562" spans="2:37" x14ac:dyDescent="0.25">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row>
    <row r="563" spans="2:37" x14ac:dyDescent="0.25">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row>
    <row r="564" spans="2:37" x14ac:dyDescent="0.25">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row>
    <row r="565" spans="2:37" x14ac:dyDescent="0.25">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row>
    <row r="566" spans="2:37" x14ac:dyDescent="0.25">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row>
    <row r="567" spans="2:37" x14ac:dyDescent="0.25">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row>
    <row r="568" spans="2:37" x14ac:dyDescent="0.25">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row>
    <row r="569" spans="2:37" x14ac:dyDescent="0.25">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row>
    <row r="570" spans="2:37" x14ac:dyDescent="0.25">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row>
    <row r="571" spans="2:37" x14ac:dyDescent="0.25">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row>
    <row r="572" spans="2:37" x14ac:dyDescent="0.25">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row>
    <row r="573" spans="2:37" x14ac:dyDescent="0.25">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row>
    <row r="574" spans="2:37" x14ac:dyDescent="0.25">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row>
    <row r="575" spans="2:37" x14ac:dyDescent="0.25">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row>
    <row r="576" spans="2:37" x14ac:dyDescent="0.25">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row>
    <row r="577" spans="2:37" x14ac:dyDescent="0.25">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row>
    <row r="578" spans="2:37" x14ac:dyDescent="0.25">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row>
    <row r="579" spans="2:37" x14ac:dyDescent="0.25">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row>
    <row r="580" spans="2:37" x14ac:dyDescent="0.25">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row>
    <row r="581" spans="2:37" x14ac:dyDescent="0.25">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row>
    <row r="582" spans="2:37" x14ac:dyDescent="0.25">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row>
    <row r="583" spans="2:37" x14ac:dyDescent="0.25">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row>
    <row r="584" spans="2:37" x14ac:dyDescent="0.25">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row>
    <row r="585" spans="2:37" x14ac:dyDescent="0.25">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row>
    <row r="586" spans="2:37" x14ac:dyDescent="0.25">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row>
    <row r="587" spans="2:37" x14ac:dyDescent="0.25">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row>
    <row r="588" spans="2:37" x14ac:dyDescent="0.25">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row>
    <row r="589" spans="2:37" x14ac:dyDescent="0.25">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row>
    <row r="590" spans="2:37" x14ac:dyDescent="0.25">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row>
    <row r="591" spans="2:37" x14ac:dyDescent="0.25">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row>
    <row r="592" spans="2:37" x14ac:dyDescent="0.25">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row>
    <row r="593" spans="2:37" x14ac:dyDescent="0.25">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row>
    <row r="594" spans="2:37" x14ac:dyDescent="0.25">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row>
    <row r="595" spans="2:37" x14ac:dyDescent="0.25">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row>
    <row r="596" spans="2:37" x14ac:dyDescent="0.25">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row>
    <row r="597" spans="2:37" x14ac:dyDescent="0.25">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row>
    <row r="598" spans="2:37" x14ac:dyDescent="0.25">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row>
    <row r="599" spans="2:37" x14ac:dyDescent="0.25">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row>
    <row r="600" spans="2:37" x14ac:dyDescent="0.25">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row>
    <row r="601" spans="2:37" x14ac:dyDescent="0.25">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row>
    <row r="602" spans="2:37" x14ac:dyDescent="0.25">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row>
    <row r="603" spans="2:37" x14ac:dyDescent="0.25">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row>
    <row r="604" spans="2:37" x14ac:dyDescent="0.25">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row>
    <row r="605" spans="2:37" x14ac:dyDescent="0.25">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row>
    <row r="606" spans="2:37" x14ac:dyDescent="0.25">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row>
    <row r="607" spans="2:37" x14ac:dyDescent="0.25">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row>
    <row r="608" spans="2:37" x14ac:dyDescent="0.25">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row>
    <row r="609" spans="2:37" x14ac:dyDescent="0.25">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row>
    <row r="610" spans="2:37" x14ac:dyDescent="0.25">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row>
    <row r="611" spans="2:37" x14ac:dyDescent="0.25">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row>
    <row r="612" spans="2:37" x14ac:dyDescent="0.25">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row>
    <row r="613" spans="2:37" x14ac:dyDescent="0.25">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row>
    <row r="614" spans="2:37" x14ac:dyDescent="0.25">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row>
    <row r="615" spans="2:37" x14ac:dyDescent="0.25">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row>
    <row r="616" spans="2:37" x14ac:dyDescent="0.25">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row>
    <row r="617" spans="2:37" x14ac:dyDescent="0.25">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row>
    <row r="618" spans="2:37" x14ac:dyDescent="0.25">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row>
    <row r="619" spans="2:37" x14ac:dyDescent="0.25">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row>
    <row r="620" spans="2:37" x14ac:dyDescent="0.25">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row>
    <row r="621" spans="2:37" x14ac:dyDescent="0.25">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row>
    <row r="622" spans="2:37" x14ac:dyDescent="0.25">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row>
    <row r="623" spans="2:37" x14ac:dyDescent="0.25">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row>
    <row r="624" spans="2:37" x14ac:dyDescent="0.25">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row>
    <row r="625" spans="2:37" x14ac:dyDescent="0.25">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row>
    <row r="626" spans="2:37" x14ac:dyDescent="0.25">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row>
    <row r="627" spans="2:37" x14ac:dyDescent="0.25">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row>
    <row r="628" spans="2:37" x14ac:dyDescent="0.25">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row>
    <row r="629" spans="2:37" x14ac:dyDescent="0.25">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row>
    <row r="630" spans="2:37" x14ac:dyDescent="0.25">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row>
    <row r="631" spans="2:37" x14ac:dyDescent="0.25">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row>
    <row r="632" spans="2:37" x14ac:dyDescent="0.25">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row>
    <row r="633" spans="2:37" x14ac:dyDescent="0.25">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row>
    <row r="634" spans="2:37" x14ac:dyDescent="0.25">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row>
    <row r="635" spans="2:37" x14ac:dyDescent="0.25">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row>
    <row r="636" spans="2:37" x14ac:dyDescent="0.25">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row>
    <row r="637" spans="2:37" x14ac:dyDescent="0.25">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row>
    <row r="638" spans="2:37" x14ac:dyDescent="0.25">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row>
    <row r="639" spans="2:37" x14ac:dyDescent="0.25">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row>
    <row r="640" spans="2:37" x14ac:dyDescent="0.25">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row>
    <row r="641" spans="2:37" x14ac:dyDescent="0.25">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row>
    <row r="642" spans="2:37" x14ac:dyDescent="0.25">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row>
    <row r="643" spans="2:37" x14ac:dyDescent="0.25">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row>
    <row r="644" spans="2:37" x14ac:dyDescent="0.25">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row>
    <row r="645" spans="2:37" x14ac:dyDescent="0.25">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row>
    <row r="646" spans="2:37" x14ac:dyDescent="0.25">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row>
    <row r="647" spans="2:37" x14ac:dyDescent="0.25">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row>
    <row r="648" spans="2:37" x14ac:dyDescent="0.25">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row>
    <row r="649" spans="2:37" x14ac:dyDescent="0.25">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row>
    <row r="650" spans="2:37" x14ac:dyDescent="0.25">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row>
    <row r="651" spans="2:37" x14ac:dyDescent="0.25">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row>
    <row r="652" spans="2:37" x14ac:dyDescent="0.25">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row>
    <row r="653" spans="2:37" x14ac:dyDescent="0.25">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row>
    <row r="654" spans="2:37" x14ac:dyDescent="0.25">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row>
    <row r="655" spans="2:37" x14ac:dyDescent="0.25">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row>
    <row r="656" spans="2:37" x14ac:dyDescent="0.25">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row>
    <row r="657" spans="2:37" x14ac:dyDescent="0.25">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row>
    <row r="658" spans="2:37" x14ac:dyDescent="0.25">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row>
    <row r="659" spans="2:37" x14ac:dyDescent="0.25">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row>
    <row r="660" spans="2:37" x14ac:dyDescent="0.25">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row>
    <row r="661" spans="2:37" x14ac:dyDescent="0.25">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row>
    <row r="662" spans="2:37" x14ac:dyDescent="0.25">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row>
    <row r="663" spans="2:37" x14ac:dyDescent="0.25">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row>
    <row r="664" spans="2:37" x14ac:dyDescent="0.25">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row>
    <row r="665" spans="2:37" x14ac:dyDescent="0.25">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row>
    <row r="666" spans="2:37" x14ac:dyDescent="0.25">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row>
    <row r="667" spans="2:37" x14ac:dyDescent="0.25">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row>
    <row r="668" spans="2:37" x14ac:dyDescent="0.25">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row>
    <row r="669" spans="2:37" x14ac:dyDescent="0.25">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row>
    <row r="670" spans="2:37" x14ac:dyDescent="0.25">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row>
    <row r="671" spans="2:37" x14ac:dyDescent="0.25">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row>
    <row r="672" spans="2:37" x14ac:dyDescent="0.25">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row>
    <row r="673" spans="2:37" x14ac:dyDescent="0.25">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row>
    <row r="674" spans="2:37" x14ac:dyDescent="0.25">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row>
    <row r="675" spans="2:37" x14ac:dyDescent="0.25">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row>
    <row r="676" spans="2:37" x14ac:dyDescent="0.25">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row>
    <row r="677" spans="2:37" x14ac:dyDescent="0.25">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row>
    <row r="678" spans="2:37" x14ac:dyDescent="0.25">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row>
    <row r="679" spans="2:37" x14ac:dyDescent="0.25">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row>
    <row r="680" spans="2:37" x14ac:dyDescent="0.25">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row>
    <row r="681" spans="2:37" x14ac:dyDescent="0.25">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row>
    <row r="682" spans="2:37" x14ac:dyDescent="0.25">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row>
    <row r="683" spans="2:37" x14ac:dyDescent="0.25">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row>
    <row r="684" spans="2:37" x14ac:dyDescent="0.25">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row>
    <row r="685" spans="2:37" x14ac:dyDescent="0.25">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row>
    <row r="686" spans="2:37" x14ac:dyDescent="0.25">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row>
    <row r="687" spans="2:37" x14ac:dyDescent="0.25">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row>
    <row r="688" spans="2:37" x14ac:dyDescent="0.25">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row>
    <row r="689" spans="2:37" x14ac:dyDescent="0.25">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row>
    <row r="690" spans="2:37" x14ac:dyDescent="0.25">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row>
    <row r="691" spans="2:37" x14ac:dyDescent="0.25">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row>
    <row r="692" spans="2:37" x14ac:dyDescent="0.25">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row>
    <row r="693" spans="2:37" x14ac:dyDescent="0.25">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row>
    <row r="694" spans="2:37" x14ac:dyDescent="0.25">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row>
    <row r="695" spans="2:37" x14ac:dyDescent="0.25">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row>
    <row r="696" spans="2:37" x14ac:dyDescent="0.25">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row>
    <row r="697" spans="2:37" x14ac:dyDescent="0.25">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row>
    <row r="698" spans="2:37" x14ac:dyDescent="0.25">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row>
    <row r="699" spans="2:37" x14ac:dyDescent="0.25">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row>
    <row r="700" spans="2:37" x14ac:dyDescent="0.25">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row>
    <row r="701" spans="2:37" x14ac:dyDescent="0.25">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row>
    <row r="702" spans="2:37" x14ac:dyDescent="0.25">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row>
    <row r="703" spans="2:37" x14ac:dyDescent="0.25">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row>
    <row r="704" spans="2:37" x14ac:dyDescent="0.25">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row>
    <row r="705" spans="2:37" x14ac:dyDescent="0.25">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row>
    <row r="706" spans="2:37" x14ac:dyDescent="0.25">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row>
    <row r="707" spans="2:37" x14ac:dyDescent="0.25">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row>
    <row r="708" spans="2:37" x14ac:dyDescent="0.25">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row>
    <row r="709" spans="2:37" x14ac:dyDescent="0.25">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row>
    <row r="710" spans="2:37" x14ac:dyDescent="0.25">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row>
    <row r="711" spans="2:37" x14ac:dyDescent="0.25">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row>
    <row r="712" spans="2:37" x14ac:dyDescent="0.25">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row>
    <row r="713" spans="2:37" x14ac:dyDescent="0.25">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row>
    <row r="714" spans="2:37" x14ac:dyDescent="0.25">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row>
    <row r="715" spans="2:37" x14ac:dyDescent="0.25">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row>
    <row r="716" spans="2:37" x14ac:dyDescent="0.25">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row>
    <row r="717" spans="2:37" x14ac:dyDescent="0.25">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row>
    <row r="718" spans="2:37" x14ac:dyDescent="0.25">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row>
    <row r="719" spans="2:37" x14ac:dyDescent="0.25">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row>
    <row r="720" spans="2:37" x14ac:dyDescent="0.25">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row>
    <row r="721" spans="2:37" x14ac:dyDescent="0.25">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row>
    <row r="722" spans="2:37" x14ac:dyDescent="0.25">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row>
    <row r="723" spans="2:37" x14ac:dyDescent="0.25">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row>
    <row r="724" spans="2:37" x14ac:dyDescent="0.25">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row>
    <row r="725" spans="2:37" x14ac:dyDescent="0.25">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row>
    <row r="726" spans="2:37" x14ac:dyDescent="0.25">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row>
    <row r="727" spans="2:37" x14ac:dyDescent="0.25">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row>
    <row r="728" spans="2:37" x14ac:dyDescent="0.25">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row>
    <row r="729" spans="2:37" x14ac:dyDescent="0.25">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row>
    <row r="730" spans="2:37" x14ac:dyDescent="0.25">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row>
    <row r="731" spans="2:37" x14ac:dyDescent="0.25">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row>
    <row r="732" spans="2:37" x14ac:dyDescent="0.25">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row>
    <row r="733" spans="2:37" x14ac:dyDescent="0.25">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row>
    <row r="734" spans="2:37" x14ac:dyDescent="0.25">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row>
    <row r="735" spans="2:37" x14ac:dyDescent="0.25">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row>
    <row r="736" spans="2:37" x14ac:dyDescent="0.25">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row>
    <row r="737" spans="2:37" x14ac:dyDescent="0.25">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row>
    <row r="738" spans="2:37" x14ac:dyDescent="0.25">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row>
    <row r="739" spans="2:37" x14ac:dyDescent="0.25">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row>
    <row r="740" spans="2:37" x14ac:dyDescent="0.25">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row>
    <row r="741" spans="2:37" x14ac:dyDescent="0.25">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row>
    <row r="742" spans="2:37" x14ac:dyDescent="0.25">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row>
    <row r="743" spans="2:37" x14ac:dyDescent="0.25">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row>
    <row r="744" spans="2:37" x14ac:dyDescent="0.25">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row>
    <row r="745" spans="2:37" x14ac:dyDescent="0.25">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row>
    <row r="746" spans="2:37" x14ac:dyDescent="0.25">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row>
    <row r="747" spans="2:37" x14ac:dyDescent="0.25">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row>
    <row r="748" spans="2:37" x14ac:dyDescent="0.25">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row>
    <row r="749" spans="2:37" x14ac:dyDescent="0.25">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row>
    <row r="750" spans="2:37" x14ac:dyDescent="0.25">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row>
    <row r="751" spans="2:37" x14ac:dyDescent="0.25">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row>
    <row r="752" spans="2:37" x14ac:dyDescent="0.25">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row>
    <row r="753" spans="2:37" x14ac:dyDescent="0.25">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row>
    <row r="754" spans="2:37" x14ac:dyDescent="0.25">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row>
    <row r="755" spans="2:37" x14ac:dyDescent="0.25">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row>
    <row r="756" spans="2:37" x14ac:dyDescent="0.25">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row>
    <row r="757" spans="2:37" x14ac:dyDescent="0.25">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row>
    <row r="758" spans="2:37" x14ac:dyDescent="0.25">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row>
    <row r="759" spans="2:37" x14ac:dyDescent="0.25">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row>
    <row r="760" spans="2:37" x14ac:dyDescent="0.25">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row>
    <row r="761" spans="2:37" x14ac:dyDescent="0.25">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row>
    <row r="762" spans="2:37" x14ac:dyDescent="0.25">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row>
    <row r="763" spans="2:37" x14ac:dyDescent="0.25">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row>
    <row r="764" spans="2:37" x14ac:dyDescent="0.25">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row>
    <row r="765" spans="2:37" x14ac:dyDescent="0.25">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row>
    <row r="766" spans="2:37" x14ac:dyDescent="0.25">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row>
    <row r="767" spans="2:37" x14ac:dyDescent="0.25">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row>
    <row r="768" spans="2:37" x14ac:dyDescent="0.25">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row>
    <row r="769" spans="2:37" x14ac:dyDescent="0.25">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row>
    <row r="770" spans="2:37" x14ac:dyDescent="0.25">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row>
    <row r="771" spans="2:37" x14ac:dyDescent="0.25">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row>
    <row r="772" spans="2:37" x14ac:dyDescent="0.25">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row>
    <row r="773" spans="2:37" x14ac:dyDescent="0.25">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row>
    <row r="774" spans="2:37" x14ac:dyDescent="0.25">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row>
    <row r="775" spans="2:37" x14ac:dyDescent="0.25">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row>
    <row r="776" spans="2:37" x14ac:dyDescent="0.25">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row>
    <row r="777" spans="2:37" x14ac:dyDescent="0.25">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row>
    <row r="778" spans="2:37" x14ac:dyDescent="0.25">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row>
    <row r="779" spans="2:37" x14ac:dyDescent="0.25">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row>
    <row r="780" spans="2:37" x14ac:dyDescent="0.25">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row>
    <row r="781" spans="2:37" x14ac:dyDescent="0.25">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row>
    <row r="782" spans="2:37" x14ac:dyDescent="0.25">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row>
    <row r="783" spans="2:37" x14ac:dyDescent="0.25">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row>
    <row r="784" spans="2:37" x14ac:dyDescent="0.25">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row>
    <row r="785" spans="2:37" x14ac:dyDescent="0.25">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row>
    <row r="786" spans="2:37" x14ac:dyDescent="0.25">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row>
    <row r="787" spans="2:37" x14ac:dyDescent="0.25">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row>
    <row r="788" spans="2:37" x14ac:dyDescent="0.25">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row>
    <row r="789" spans="2:37" x14ac:dyDescent="0.25">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row>
    <row r="790" spans="2:37" x14ac:dyDescent="0.25">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row>
    <row r="791" spans="2:37" x14ac:dyDescent="0.25">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row>
    <row r="792" spans="2:37" x14ac:dyDescent="0.25">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row>
    <row r="793" spans="2:37" x14ac:dyDescent="0.25">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row>
    <row r="794" spans="2:37" x14ac:dyDescent="0.25">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row>
    <row r="795" spans="2:37" x14ac:dyDescent="0.25">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row>
    <row r="796" spans="2:37" x14ac:dyDescent="0.25">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row>
    <row r="797" spans="2:37" x14ac:dyDescent="0.25">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row>
    <row r="798" spans="2:37" x14ac:dyDescent="0.25">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row>
    <row r="799" spans="2:37" x14ac:dyDescent="0.25">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row>
    <row r="800" spans="2:37" x14ac:dyDescent="0.25">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row>
    <row r="801" spans="2:37" x14ac:dyDescent="0.25">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row>
    <row r="802" spans="2:37" x14ac:dyDescent="0.25">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row>
    <row r="803" spans="2:37" x14ac:dyDescent="0.25">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row>
    <row r="804" spans="2:37" x14ac:dyDescent="0.25">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row>
    <row r="805" spans="2:37" x14ac:dyDescent="0.25">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row>
    <row r="806" spans="2:37" x14ac:dyDescent="0.25">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row>
    <row r="807" spans="2:37" x14ac:dyDescent="0.25">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row>
    <row r="808" spans="2:37" x14ac:dyDescent="0.25">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row>
    <row r="809" spans="2:37" x14ac:dyDescent="0.25">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row>
    <row r="810" spans="2:37" x14ac:dyDescent="0.25">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row>
    <row r="811" spans="2:37" x14ac:dyDescent="0.25">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row>
    <row r="812" spans="2:37" x14ac:dyDescent="0.25">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row>
    <row r="813" spans="2:37" x14ac:dyDescent="0.25">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row>
    <row r="814" spans="2:37" x14ac:dyDescent="0.25">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row>
    <row r="815" spans="2:37" x14ac:dyDescent="0.25">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row>
    <row r="816" spans="2:37" x14ac:dyDescent="0.25">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row>
    <row r="817" spans="2:37" x14ac:dyDescent="0.25">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row>
    <row r="818" spans="2:37" x14ac:dyDescent="0.25">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row>
    <row r="819" spans="2:37" x14ac:dyDescent="0.25">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row>
    <row r="820" spans="2:37" x14ac:dyDescent="0.25">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row>
    <row r="821" spans="2:37" x14ac:dyDescent="0.25">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row>
    <row r="822" spans="2:37" x14ac:dyDescent="0.25">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row>
    <row r="823" spans="2:37" x14ac:dyDescent="0.25">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row>
    <row r="824" spans="2:37" x14ac:dyDescent="0.25">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row>
    <row r="825" spans="2:37" x14ac:dyDescent="0.25">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row>
    <row r="826" spans="2:37" x14ac:dyDescent="0.25">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row>
    <row r="827" spans="2:37" x14ac:dyDescent="0.25">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row>
    <row r="828" spans="2:37" x14ac:dyDescent="0.25">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row>
    <row r="829" spans="2:37" x14ac:dyDescent="0.25">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row>
    <row r="830" spans="2:37" x14ac:dyDescent="0.25">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row>
    <row r="831" spans="2:37" x14ac:dyDescent="0.25">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row>
    <row r="832" spans="2:37" x14ac:dyDescent="0.25">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row>
    <row r="833" spans="2:37" x14ac:dyDescent="0.25">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row>
    <row r="834" spans="2:37" x14ac:dyDescent="0.25">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row>
    <row r="835" spans="2:37" x14ac:dyDescent="0.25">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row>
    <row r="836" spans="2:37" x14ac:dyDescent="0.25">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row>
    <row r="837" spans="2:37" x14ac:dyDescent="0.25">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row>
    <row r="838" spans="2:37" x14ac:dyDescent="0.25">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row>
    <row r="839" spans="2:37" x14ac:dyDescent="0.25">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row>
    <row r="840" spans="2:37" x14ac:dyDescent="0.25">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row>
    <row r="841" spans="2:37" x14ac:dyDescent="0.25">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row>
    <row r="842" spans="2:37" x14ac:dyDescent="0.25">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row>
    <row r="843" spans="2:37" x14ac:dyDescent="0.25">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row>
    <row r="844" spans="2:37" x14ac:dyDescent="0.25">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row>
    <row r="845" spans="2:37" x14ac:dyDescent="0.25">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row>
    <row r="846" spans="2:37" x14ac:dyDescent="0.25">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row>
    <row r="847" spans="2:37" x14ac:dyDescent="0.25">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row>
    <row r="848" spans="2:37" x14ac:dyDescent="0.25">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row>
    <row r="849" spans="2:37" x14ac:dyDescent="0.25">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row>
    <row r="850" spans="2:37" x14ac:dyDescent="0.25">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row>
    <row r="851" spans="2:37" x14ac:dyDescent="0.25">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row>
    <row r="852" spans="2:37" x14ac:dyDescent="0.25">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row>
    <row r="853" spans="2:37" x14ac:dyDescent="0.25">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row>
    <row r="854" spans="2:37" x14ac:dyDescent="0.25">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row>
    <row r="855" spans="2:37" x14ac:dyDescent="0.25">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row>
    <row r="856" spans="2:37" x14ac:dyDescent="0.25">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row>
    <row r="857" spans="2:37" x14ac:dyDescent="0.25">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row>
    <row r="858" spans="2:37" x14ac:dyDescent="0.25">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row>
    <row r="859" spans="2:37" x14ac:dyDescent="0.25">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row>
    <row r="860" spans="2:37" x14ac:dyDescent="0.25">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row>
    <row r="861" spans="2:37" x14ac:dyDescent="0.25">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row>
    <row r="862" spans="2:37" x14ac:dyDescent="0.25">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row>
    <row r="863" spans="2:37" x14ac:dyDescent="0.25">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row>
    <row r="864" spans="2:37" x14ac:dyDescent="0.25">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row>
    <row r="865" spans="2:37" x14ac:dyDescent="0.25">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row>
    <row r="866" spans="2:37" x14ac:dyDescent="0.25">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row>
    <row r="867" spans="2:37" x14ac:dyDescent="0.25">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row>
    <row r="868" spans="2:37" x14ac:dyDescent="0.25">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row>
    <row r="869" spans="2:37" x14ac:dyDescent="0.25">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row>
    <row r="870" spans="2:37" x14ac:dyDescent="0.25">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row>
    <row r="871" spans="2:37" x14ac:dyDescent="0.25">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row>
    <row r="872" spans="2:37" x14ac:dyDescent="0.25">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row>
    <row r="873" spans="2:37" x14ac:dyDescent="0.25">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row>
    <row r="874" spans="2:37" x14ac:dyDescent="0.25">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row>
    <row r="875" spans="2:37" x14ac:dyDescent="0.25">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row>
    <row r="876" spans="2:37" x14ac:dyDescent="0.25">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row>
    <row r="877" spans="2:37" x14ac:dyDescent="0.25">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row>
    <row r="878" spans="2:37" x14ac:dyDescent="0.25">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row>
    <row r="879" spans="2:37" x14ac:dyDescent="0.25">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row>
    <row r="880" spans="2:37" x14ac:dyDescent="0.25">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row>
    <row r="881" spans="2:37" x14ac:dyDescent="0.25">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row>
    <row r="882" spans="2:37" x14ac:dyDescent="0.25">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row>
    <row r="883" spans="2:37" x14ac:dyDescent="0.25">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row>
    <row r="884" spans="2:37" x14ac:dyDescent="0.25">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row>
    <row r="885" spans="2:37" x14ac:dyDescent="0.25">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row>
    <row r="886" spans="2:37" x14ac:dyDescent="0.25">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row>
    <row r="887" spans="2:37" x14ac:dyDescent="0.25">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row>
    <row r="888" spans="2:37" x14ac:dyDescent="0.25">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row>
    <row r="889" spans="2:37" x14ac:dyDescent="0.25">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row>
    <row r="890" spans="2:37" x14ac:dyDescent="0.25">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row>
    <row r="891" spans="2:37" x14ac:dyDescent="0.25">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row>
    <row r="892" spans="2:37" x14ac:dyDescent="0.25">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row>
    <row r="893" spans="2:37" x14ac:dyDescent="0.25">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row>
    <row r="894" spans="2:37" x14ac:dyDescent="0.25">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row>
    <row r="895" spans="2:37" x14ac:dyDescent="0.25">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row>
    <row r="896" spans="2:37" x14ac:dyDescent="0.25">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row>
    <row r="897" spans="2:37" x14ac:dyDescent="0.25">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row>
    <row r="898" spans="2:37" x14ac:dyDescent="0.25">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row>
    <row r="899" spans="2:37" x14ac:dyDescent="0.25">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row>
    <row r="900" spans="2:37" x14ac:dyDescent="0.25">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row>
    <row r="901" spans="2:37" x14ac:dyDescent="0.25">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row>
    <row r="902" spans="2:37" x14ac:dyDescent="0.25">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row>
    <row r="903" spans="2:37" x14ac:dyDescent="0.25">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row>
    <row r="904" spans="2:37" x14ac:dyDescent="0.25">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row>
    <row r="905" spans="2:37" x14ac:dyDescent="0.25">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row>
    <row r="906" spans="2:37" x14ac:dyDescent="0.25">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row>
    <row r="907" spans="2:37" x14ac:dyDescent="0.25">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row>
    <row r="908" spans="2:37" x14ac:dyDescent="0.25">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row>
    <row r="909" spans="2:37" x14ac:dyDescent="0.25">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row>
    <row r="910" spans="2:37" x14ac:dyDescent="0.25">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row>
    <row r="911" spans="2:37" x14ac:dyDescent="0.25">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row>
    <row r="912" spans="2:37" x14ac:dyDescent="0.25">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row>
    <row r="913" spans="2:37" x14ac:dyDescent="0.25">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row>
    <row r="914" spans="2:37" x14ac:dyDescent="0.25">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row>
    <row r="915" spans="2:37" x14ac:dyDescent="0.25">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row>
    <row r="916" spans="2:37" x14ac:dyDescent="0.25">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row>
    <row r="917" spans="2:37" x14ac:dyDescent="0.25">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row>
    <row r="918" spans="2:37" x14ac:dyDescent="0.25">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row>
    <row r="919" spans="2:37" x14ac:dyDescent="0.25">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row>
    <row r="920" spans="2:37" x14ac:dyDescent="0.25">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row>
    <row r="921" spans="2:37" x14ac:dyDescent="0.25">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row>
    <row r="922" spans="2:37" x14ac:dyDescent="0.25">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row>
    <row r="923" spans="2:37" x14ac:dyDescent="0.25">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row>
    <row r="924" spans="2:37" x14ac:dyDescent="0.25">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row>
    <row r="925" spans="2:37" x14ac:dyDescent="0.25">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row>
    <row r="926" spans="2:37" x14ac:dyDescent="0.25">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row>
    <row r="927" spans="2:37" x14ac:dyDescent="0.25">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row>
    <row r="928" spans="2:37" x14ac:dyDescent="0.25">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row>
    <row r="929" spans="2:37" x14ac:dyDescent="0.25">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row>
    <row r="930" spans="2:37" x14ac:dyDescent="0.25">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row>
    <row r="931" spans="2:37" x14ac:dyDescent="0.25">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row>
    <row r="932" spans="2:37" x14ac:dyDescent="0.25">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row>
    <row r="933" spans="2:37" x14ac:dyDescent="0.25">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row>
    <row r="934" spans="2:37" x14ac:dyDescent="0.25">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row>
    <row r="935" spans="2:37" x14ac:dyDescent="0.25">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row>
    <row r="936" spans="2:37" x14ac:dyDescent="0.25">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row>
    <row r="937" spans="2:37" x14ac:dyDescent="0.25">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row>
    <row r="938" spans="2:37" x14ac:dyDescent="0.25">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row>
    <row r="939" spans="2:37" x14ac:dyDescent="0.25">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row>
    <row r="940" spans="2:37" x14ac:dyDescent="0.25">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row>
    <row r="941" spans="2:37" x14ac:dyDescent="0.25">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row>
    <row r="942" spans="2:37" x14ac:dyDescent="0.25">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row>
    <row r="943" spans="2:37" x14ac:dyDescent="0.25">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row>
    <row r="944" spans="2:37" x14ac:dyDescent="0.25">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row>
    <row r="945" spans="2:37" x14ac:dyDescent="0.25">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row>
    <row r="946" spans="2:37" x14ac:dyDescent="0.25">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row>
    <row r="947" spans="2:37" x14ac:dyDescent="0.25">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row>
    <row r="948" spans="2:37" x14ac:dyDescent="0.25">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row>
    <row r="949" spans="2:37" x14ac:dyDescent="0.25">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row>
    <row r="950" spans="2:37" x14ac:dyDescent="0.25">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row>
    <row r="951" spans="2:37" x14ac:dyDescent="0.25">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row>
    <row r="952" spans="2:37" x14ac:dyDescent="0.25">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row>
    <row r="953" spans="2:37" x14ac:dyDescent="0.25">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row>
    <row r="954" spans="2:37" x14ac:dyDescent="0.25">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row>
    <row r="955" spans="2:37" x14ac:dyDescent="0.25">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row>
    <row r="956" spans="2:37" x14ac:dyDescent="0.25">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row>
    <row r="957" spans="2:37" x14ac:dyDescent="0.25">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row>
    <row r="958" spans="2:37" x14ac:dyDescent="0.25">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row>
    <row r="959" spans="2:37" x14ac:dyDescent="0.25">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row>
    <row r="960" spans="2:37" x14ac:dyDescent="0.25">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row>
    <row r="961" spans="2:37" x14ac:dyDescent="0.25">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row>
    <row r="962" spans="2:37" x14ac:dyDescent="0.25">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row>
    <row r="963" spans="2:37" x14ac:dyDescent="0.25">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row>
    <row r="964" spans="2:37" x14ac:dyDescent="0.25">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row>
    <row r="965" spans="2:37" x14ac:dyDescent="0.25">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row>
    <row r="966" spans="2:37" x14ac:dyDescent="0.25">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row>
    <row r="967" spans="2:37" x14ac:dyDescent="0.25">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row>
    <row r="968" spans="2:37" x14ac:dyDescent="0.25">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row>
    <row r="969" spans="2:37" x14ac:dyDescent="0.25">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row>
    <row r="970" spans="2:37" x14ac:dyDescent="0.25">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row>
    <row r="971" spans="2:37" x14ac:dyDescent="0.25">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row>
    <row r="972" spans="2:37" x14ac:dyDescent="0.25">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row>
    <row r="973" spans="2:37" x14ac:dyDescent="0.25">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row>
    <row r="974" spans="2:37" x14ac:dyDescent="0.25">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row>
    <row r="975" spans="2:37" x14ac:dyDescent="0.25">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row>
    <row r="976" spans="2:37" x14ac:dyDescent="0.25">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row>
    <row r="977" spans="2:37" x14ac:dyDescent="0.25">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row>
    <row r="978" spans="2:37" x14ac:dyDescent="0.25">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row>
    <row r="979" spans="2:37" x14ac:dyDescent="0.25">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row>
    <row r="980" spans="2:37" x14ac:dyDescent="0.25">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row>
    <row r="981" spans="2:37" x14ac:dyDescent="0.25">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row>
    <row r="982" spans="2:37" x14ac:dyDescent="0.25">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row>
    <row r="983" spans="2:37" x14ac:dyDescent="0.25">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row>
    <row r="984" spans="2:37" x14ac:dyDescent="0.25">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row>
    <row r="985" spans="2:37" x14ac:dyDescent="0.25">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row>
    <row r="986" spans="2:37" x14ac:dyDescent="0.25">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row>
    <row r="987" spans="2:37" x14ac:dyDescent="0.25">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row>
    <row r="988" spans="2:37" x14ac:dyDescent="0.25">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row>
    <row r="989" spans="2:37" x14ac:dyDescent="0.25">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row>
    <row r="990" spans="2:37" x14ac:dyDescent="0.25">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row>
    <row r="991" spans="2:37" x14ac:dyDescent="0.25">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row>
    <row r="992" spans="2:37" x14ac:dyDescent="0.25">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row>
    <row r="993" spans="2:37" x14ac:dyDescent="0.25">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row>
    <row r="994" spans="2:37" x14ac:dyDescent="0.25">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row>
    <row r="995" spans="2:37" x14ac:dyDescent="0.25">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row>
    <row r="996" spans="2:37" x14ac:dyDescent="0.25">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row>
    <row r="997" spans="2:37" x14ac:dyDescent="0.25">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row>
    <row r="998" spans="2:37" x14ac:dyDescent="0.25">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row>
    <row r="999" spans="2:37" x14ac:dyDescent="0.25">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row>
  </sheetData>
  <mergeCells count="45">
    <mergeCell ref="Q25:S25"/>
    <mergeCell ref="B2:AK2"/>
    <mergeCell ref="B3:AK3"/>
    <mergeCell ref="J8:J9"/>
    <mergeCell ref="B22:C22"/>
    <mergeCell ref="R8:R9"/>
    <mergeCell ref="S8:S9"/>
    <mergeCell ref="T8:T9"/>
    <mergeCell ref="U8:U9"/>
    <mergeCell ref="B6:B9"/>
    <mergeCell ref="D6:AD6"/>
    <mergeCell ref="AE6:AH8"/>
    <mergeCell ref="AB7:AD7"/>
    <mergeCell ref="P8:P9"/>
    <mergeCell ref="Q8:Q9"/>
    <mergeCell ref="V8:V9"/>
    <mergeCell ref="W8:W9"/>
    <mergeCell ref="C6:C9"/>
    <mergeCell ref="D8:D9"/>
    <mergeCell ref="L8:L9"/>
    <mergeCell ref="M8:M9"/>
    <mergeCell ref="N8:N9"/>
    <mergeCell ref="E8:I8"/>
    <mergeCell ref="K8:K9"/>
    <mergeCell ref="AJ6:AJ9"/>
    <mergeCell ref="AK6:AK9"/>
    <mergeCell ref="D7:L7"/>
    <mergeCell ref="M7:O7"/>
    <mergeCell ref="P7:R7"/>
    <mergeCell ref="S7:U7"/>
    <mergeCell ref="V7:X7"/>
    <mergeCell ref="Y7:AA7"/>
    <mergeCell ref="O8:O9"/>
    <mergeCell ref="AI6:AI9"/>
    <mergeCell ref="AC8:AC9"/>
    <mergeCell ref="X8:X9"/>
    <mergeCell ref="Y8:Y9"/>
    <mergeCell ref="Z8:Z9"/>
    <mergeCell ref="AA8:AA9"/>
    <mergeCell ref="AB8:AB9"/>
    <mergeCell ref="C59:D59"/>
    <mergeCell ref="C60:D60"/>
    <mergeCell ref="C57:D57"/>
    <mergeCell ref="A40:H41"/>
    <mergeCell ref="C58:D5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outlinePr summaryBelow="0" summaryRight="0"/>
  </sheetPr>
  <dimension ref="B1:AK1001"/>
  <sheetViews>
    <sheetView zoomScale="66" zoomScaleNormal="66" workbookViewId="0">
      <selection activeCell="D40" sqref="D40"/>
    </sheetView>
  </sheetViews>
  <sheetFormatPr defaultColWidth="12.6640625" defaultRowHeight="13.2" x14ac:dyDescent="0.25"/>
  <cols>
    <col min="1" max="1" width="12.6640625" style="31"/>
    <col min="2" max="2" width="3.21875" style="31" bestFit="1" customWidth="1"/>
    <col min="3" max="3" width="9.77734375" style="31" bestFit="1" customWidth="1"/>
    <col min="4" max="4" width="18.77734375" style="31" customWidth="1"/>
    <col min="5" max="5" width="11.21875" style="31" bestFit="1" customWidth="1"/>
    <col min="6" max="6" width="11.88671875" style="31" bestFit="1" customWidth="1"/>
    <col min="7" max="7" width="4.44140625" style="31" bestFit="1" customWidth="1"/>
    <col min="8" max="8" width="5" style="31" bestFit="1" customWidth="1"/>
    <col min="9" max="9" width="4" style="31" bestFit="1" customWidth="1"/>
    <col min="10" max="10" width="8.21875" style="31" bestFit="1" customWidth="1"/>
    <col min="11" max="11" width="5.6640625" style="31" bestFit="1" customWidth="1"/>
    <col min="12" max="12" width="6.109375" style="31" bestFit="1" customWidth="1"/>
    <col min="13" max="13" width="8.21875" style="31" bestFit="1" customWidth="1"/>
    <col min="14" max="14" width="5.88671875" style="31" bestFit="1" customWidth="1"/>
    <col min="15" max="15" width="6.109375" style="31" bestFit="1" customWidth="1"/>
    <col min="16" max="16" width="8.21875" style="31" bestFit="1" customWidth="1"/>
    <col min="17" max="17" width="5.6640625" style="31" bestFit="1" customWidth="1"/>
    <col min="18" max="18" width="6.109375" style="31" bestFit="1" customWidth="1"/>
    <col min="19" max="19" width="8.21875" style="31" bestFit="1" customWidth="1"/>
    <col min="20" max="20" width="5.6640625" style="31" bestFit="1" customWidth="1"/>
    <col min="21" max="21" width="6.109375" style="31" bestFit="1" customWidth="1"/>
    <col min="22" max="22" width="8.21875" style="31" bestFit="1" customWidth="1"/>
    <col min="23" max="23" width="5.6640625" style="31" bestFit="1" customWidth="1"/>
    <col min="24" max="24" width="6.109375" style="31" bestFit="1" customWidth="1"/>
    <col min="25" max="25" width="8.21875" style="31" bestFit="1" customWidth="1"/>
    <col min="26" max="26" width="5.6640625" style="31" bestFit="1" customWidth="1"/>
    <col min="27" max="27" width="6.109375" style="31" bestFit="1" customWidth="1"/>
    <col min="28" max="28" width="8.21875" style="31" bestFit="1" customWidth="1"/>
    <col min="29" max="29" width="4.6640625" style="31" bestFit="1" customWidth="1"/>
    <col min="30" max="33" width="5" style="31" bestFit="1" customWidth="1"/>
    <col min="34" max="34" width="14.5546875" style="31" bestFit="1" customWidth="1"/>
    <col min="35" max="35" width="10.44140625" style="31" bestFit="1" customWidth="1"/>
    <col min="36" max="36" width="18.109375" style="31" bestFit="1" customWidth="1"/>
    <col min="37" max="37" width="16" style="31" customWidth="1"/>
    <col min="38" max="16384" width="12.6640625" style="31"/>
  </cols>
  <sheetData>
    <row r="1" spans="2:37" x14ac:dyDescent="0.25">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row>
    <row r="2" spans="2:37" ht="13.8" x14ac:dyDescent="0.25">
      <c r="B2" s="296" t="s">
        <v>0</v>
      </c>
      <c r="C2" s="296"/>
      <c r="D2" s="296"/>
      <c r="E2" s="296"/>
      <c r="F2" s="296"/>
      <c r="G2" s="296"/>
      <c r="H2" s="296"/>
      <c r="I2" s="296"/>
      <c r="J2" s="296"/>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30"/>
    </row>
    <row r="3" spans="2:37" ht="13.8" x14ac:dyDescent="0.25">
      <c r="B3" s="296" t="s">
        <v>1</v>
      </c>
      <c r="C3" s="296"/>
      <c r="D3" s="296"/>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30"/>
    </row>
    <row r="4" spans="2:37" x14ac:dyDescent="0.25">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row>
    <row r="5" spans="2:37" x14ac:dyDescent="0.25">
      <c r="B5" s="30" t="s">
        <v>624</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row>
    <row r="6" spans="2:37" x14ac:dyDescent="0.25">
      <c r="B6" s="289" t="s">
        <v>2</v>
      </c>
      <c r="C6" s="286" t="s">
        <v>3</v>
      </c>
      <c r="D6" s="299" t="s">
        <v>4</v>
      </c>
      <c r="E6" s="294"/>
      <c r="F6" s="294"/>
      <c r="G6" s="294"/>
      <c r="H6" s="294"/>
      <c r="I6" s="294"/>
      <c r="J6" s="294"/>
      <c r="K6" s="294"/>
      <c r="L6" s="294"/>
      <c r="M6" s="294"/>
      <c r="N6" s="294"/>
      <c r="O6" s="294"/>
      <c r="P6" s="294"/>
      <c r="Q6" s="294"/>
      <c r="R6" s="294"/>
      <c r="S6" s="294"/>
      <c r="T6" s="294"/>
      <c r="U6" s="294"/>
      <c r="V6" s="294"/>
      <c r="W6" s="294"/>
      <c r="X6" s="294"/>
      <c r="Y6" s="294"/>
      <c r="Z6" s="294"/>
      <c r="AA6" s="294"/>
      <c r="AB6" s="294"/>
      <c r="AC6" s="300"/>
      <c r="AD6" s="302" t="s">
        <v>5</v>
      </c>
      <c r="AE6" s="303"/>
      <c r="AF6" s="303"/>
      <c r="AG6" s="317"/>
      <c r="AH6" s="314" t="s">
        <v>6</v>
      </c>
      <c r="AI6" s="308" t="s">
        <v>7</v>
      </c>
      <c r="AJ6" s="311" t="s">
        <v>8</v>
      </c>
      <c r="AK6" s="60"/>
    </row>
    <row r="7" spans="2:37" x14ac:dyDescent="0.25">
      <c r="B7" s="301"/>
      <c r="C7" s="287"/>
      <c r="D7" s="272" t="s">
        <v>9</v>
      </c>
      <c r="E7" s="273"/>
      <c r="F7" s="273"/>
      <c r="G7" s="273"/>
      <c r="H7" s="273"/>
      <c r="I7" s="273"/>
      <c r="J7" s="273"/>
      <c r="K7" s="274"/>
      <c r="L7" s="275" t="s">
        <v>10</v>
      </c>
      <c r="M7" s="273"/>
      <c r="N7" s="274"/>
      <c r="O7" s="275" t="s">
        <v>11</v>
      </c>
      <c r="P7" s="273"/>
      <c r="Q7" s="274"/>
      <c r="R7" s="275" t="s">
        <v>12</v>
      </c>
      <c r="S7" s="273"/>
      <c r="T7" s="274"/>
      <c r="U7" s="275" t="s">
        <v>13</v>
      </c>
      <c r="V7" s="273"/>
      <c r="W7" s="274"/>
      <c r="X7" s="276" t="s">
        <v>14</v>
      </c>
      <c r="Y7" s="273"/>
      <c r="Z7" s="274"/>
      <c r="AA7" s="307" t="s">
        <v>15</v>
      </c>
      <c r="AB7" s="273"/>
      <c r="AC7" s="274"/>
      <c r="AD7" s="305"/>
      <c r="AE7" s="305"/>
      <c r="AF7" s="305"/>
      <c r="AG7" s="318"/>
      <c r="AH7" s="315"/>
      <c r="AI7" s="309"/>
      <c r="AJ7" s="312"/>
      <c r="AK7" s="60"/>
    </row>
    <row r="8" spans="2:37" x14ac:dyDescent="0.25">
      <c r="B8" s="301"/>
      <c r="C8" s="287"/>
      <c r="D8" s="289" t="s">
        <v>16</v>
      </c>
      <c r="E8" s="293" t="s">
        <v>17</v>
      </c>
      <c r="F8" s="294"/>
      <c r="G8" s="294"/>
      <c r="H8" s="294"/>
      <c r="I8" s="295"/>
      <c r="J8" s="269" t="s">
        <v>18</v>
      </c>
      <c r="K8" s="291" t="s">
        <v>19</v>
      </c>
      <c r="L8" s="292" t="s">
        <v>16</v>
      </c>
      <c r="M8" s="285" t="s">
        <v>18</v>
      </c>
      <c r="N8" s="277" t="s">
        <v>19</v>
      </c>
      <c r="O8" s="292" t="s">
        <v>16</v>
      </c>
      <c r="P8" s="285" t="s">
        <v>18</v>
      </c>
      <c r="Q8" s="277" t="s">
        <v>19</v>
      </c>
      <c r="R8" s="292" t="s">
        <v>16</v>
      </c>
      <c r="S8" s="285" t="s">
        <v>18</v>
      </c>
      <c r="T8" s="277" t="s">
        <v>19</v>
      </c>
      <c r="U8" s="292" t="s">
        <v>16</v>
      </c>
      <c r="V8" s="285" t="s">
        <v>18</v>
      </c>
      <c r="W8" s="277" t="s">
        <v>19</v>
      </c>
      <c r="X8" s="280" t="s">
        <v>16</v>
      </c>
      <c r="Y8" s="282" t="s">
        <v>18</v>
      </c>
      <c r="Z8" s="283" t="s">
        <v>19</v>
      </c>
      <c r="AA8" s="284" t="s">
        <v>16</v>
      </c>
      <c r="AB8" s="279" t="s">
        <v>18</v>
      </c>
      <c r="AC8" s="33" t="s">
        <v>19</v>
      </c>
      <c r="AD8" s="273"/>
      <c r="AE8" s="273"/>
      <c r="AF8" s="273"/>
      <c r="AG8" s="274"/>
      <c r="AH8" s="315"/>
      <c r="AI8" s="309"/>
      <c r="AJ8" s="312"/>
      <c r="AK8" s="60"/>
    </row>
    <row r="9" spans="2:37" x14ac:dyDescent="0.25">
      <c r="B9" s="290"/>
      <c r="C9" s="288"/>
      <c r="D9" s="290"/>
      <c r="E9" s="34" t="s">
        <v>20</v>
      </c>
      <c r="F9" s="35" t="s">
        <v>21</v>
      </c>
      <c r="G9" s="35" t="s">
        <v>22</v>
      </c>
      <c r="H9" s="32" t="s">
        <v>23</v>
      </c>
      <c r="I9" s="36" t="s">
        <v>24</v>
      </c>
      <c r="J9" s="271"/>
      <c r="K9" s="278"/>
      <c r="L9" s="281"/>
      <c r="M9" s="271"/>
      <c r="N9" s="278"/>
      <c r="O9" s="281"/>
      <c r="P9" s="271"/>
      <c r="Q9" s="278"/>
      <c r="R9" s="281"/>
      <c r="S9" s="271"/>
      <c r="T9" s="278"/>
      <c r="U9" s="281"/>
      <c r="V9" s="271"/>
      <c r="W9" s="278"/>
      <c r="X9" s="281"/>
      <c r="Y9" s="271"/>
      <c r="Z9" s="278"/>
      <c r="AA9" s="281"/>
      <c r="AB9" s="271"/>
      <c r="AC9" s="37"/>
      <c r="AD9" s="38" t="s">
        <v>25</v>
      </c>
      <c r="AE9" s="35" t="s">
        <v>26</v>
      </c>
      <c r="AF9" s="35" t="s">
        <v>27</v>
      </c>
      <c r="AG9" s="56" t="s">
        <v>28</v>
      </c>
      <c r="AH9" s="316"/>
      <c r="AI9" s="310"/>
      <c r="AJ9" s="313"/>
      <c r="AK9" s="60"/>
    </row>
    <row r="10" spans="2:37" x14ac:dyDescent="0.25">
      <c r="B10" s="34">
        <v>1</v>
      </c>
      <c r="C10" s="39" t="s">
        <v>29</v>
      </c>
      <c r="D10" s="40">
        <v>1000</v>
      </c>
      <c r="E10" s="41">
        <v>9</v>
      </c>
      <c r="F10" s="42">
        <v>822</v>
      </c>
      <c r="G10" s="42">
        <v>47</v>
      </c>
      <c r="H10" s="43">
        <v>211</v>
      </c>
      <c r="I10" s="44">
        <v>6</v>
      </c>
      <c r="J10" s="38">
        <v>1095</v>
      </c>
      <c r="K10" s="45">
        <v>1.1000000000000001</v>
      </c>
      <c r="L10" s="46">
        <v>350</v>
      </c>
      <c r="M10" s="47">
        <v>373</v>
      </c>
      <c r="N10" s="48">
        <v>1.07</v>
      </c>
      <c r="O10" s="46">
        <v>225</v>
      </c>
      <c r="P10" s="47">
        <v>245</v>
      </c>
      <c r="Q10" s="48">
        <v>1.0900000000000001</v>
      </c>
      <c r="R10" s="46">
        <v>225</v>
      </c>
      <c r="S10" s="47">
        <v>218</v>
      </c>
      <c r="T10" s="48">
        <v>0.97</v>
      </c>
      <c r="U10" s="46">
        <v>250</v>
      </c>
      <c r="V10" s="47">
        <v>364</v>
      </c>
      <c r="W10" s="48">
        <v>1.46</v>
      </c>
      <c r="X10" s="49">
        <v>750</v>
      </c>
      <c r="Y10" s="50">
        <v>841</v>
      </c>
      <c r="Z10" s="51">
        <v>1.1200000000000001</v>
      </c>
      <c r="AA10" s="52">
        <v>200</v>
      </c>
      <c r="AB10" s="53">
        <v>162</v>
      </c>
      <c r="AC10" s="54">
        <v>0.81</v>
      </c>
      <c r="AD10" s="38">
        <v>622</v>
      </c>
      <c r="AE10" s="35">
        <v>1023</v>
      </c>
      <c r="AF10" s="35">
        <v>1272</v>
      </c>
      <c r="AG10" s="56">
        <v>219</v>
      </c>
      <c r="AH10" s="61">
        <v>3136</v>
      </c>
      <c r="AI10" s="62">
        <v>1.1200000000000001</v>
      </c>
      <c r="AJ10" s="56">
        <v>2800</v>
      </c>
      <c r="AK10" s="60"/>
    </row>
    <row r="11" spans="2:37" x14ac:dyDescent="0.25">
      <c r="B11" s="34">
        <v>2</v>
      </c>
      <c r="C11" s="39" t="s">
        <v>30</v>
      </c>
      <c r="D11" s="40">
        <v>1000</v>
      </c>
      <c r="E11" s="41">
        <v>22</v>
      </c>
      <c r="F11" s="42">
        <v>980</v>
      </c>
      <c r="G11" s="42">
        <v>45</v>
      </c>
      <c r="H11" s="43">
        <v>219</v>
      </c>
      <c r="I11" s="44" t="s">
        <v>31</v>
      </c>
      <c r="J11" s="38">
        <v>1266</v>
      </c>
      <c r="K11" s="45">
        <v>1.27</v>
      </c>
      <c r="L11" s="46">
        <v>350</v>
      </c>
      <c r="M11" s="47">
        <v>394</v>
      </c>
      <c r="N11" s="48">
        <v>1.1299999999999999</v>
      </c>
      <c r="O11" s="46">
        <v>225</v>
      </c>
      <c r="P11" s="47">
        <v>235</v>
      </c>
      <c r="Q11" s="48">
        <v>1.04</v>
      </c>
      <c r="R11" s="46">
        <v>225</v>
      </c>
      <c r="S11" s="47">
        <v>256</v>
      </c>
      <c r="T11" s="48">
        <v>1.1399999999999999</v>
      </c>
      <c r="U11" s="46">
        <v>250</v>
      </c>
      <c r="V11" s="47">
        <v>166</v>
      </c>
      <c r="W11" s="48">
        <v>0.66</v>
      </c>
      <c r="X11" s="49">
        <v>750</v>
      </c>
      <c r="Y11" s="50">
        <v>1103</v>
      </c>
      <c r="Z11" s="51">
        <v>1.47</v>
      </c>
      <c r="AA11" s="52">
        <v>200</v>
      </c>
      <c r="AB11" s="53">
        <v>192</v>
      </c>
      <c r="AC11" s="54">
        <v>0.96</v>
      </c>
      <c r="AD11" s="38">
        <v>651</v>
      </c>
      <c r="AE11" s="35">
        <v>1215</v>
      </c>
      <c r="AF11" s="35">
        <v>1345</v>
      </c>
      <c r="AG11" s="56">
        <v>209</v>
      </c>
      <c r="AH11" s="61">
        <v>3420</v>
      </c>
      <c r="AI11" s="62">
        <v>1.22</v>
      </c>
      <c r="AJ11" s="56">
        <v>2800</v>
      </c>
      <c r="AK11" s="60"/>
    </row>
    <row r="12" spans="2:37" x14ac:dyDescent="0.25">
      <c r="B12" s="34">
        <v>3</v>
      </c>
      <c r="C12" s="39" t="s">
        <v>32</v>
      </c>
      <c r="D12" s="40">
        <v>1000</v>
      </c>
      <c r="E12" s="41">
        <v>13</v>
      </c>
      <c r="F12" s="42">
        <v>802</v>
      </c>
      <c r="G12" s="42">
        <v>39</v>
      </c>
      <c r="H12" s="43">
        <v>200</v>
      </c>
      <c r="I12" s="44" t="s">
        <v>31</v>
      </c>
      <c r="J12" s="38">
        <v>1054</v>
      </c>
      <c r="K12" s="45">
        <v>1.05</v>
      </c>
      <c r="L12" s="46">
        <v>350</v>
      </c>
      <c r="M12" s="47">
        <v>324</v>
      </c>
      <c r="N12" s="48">
        <v>0.93</v>
      </c>
      <c r="O12" s="46">
        <v>225</v>
      </c>
      <c r="P12" s="47">
        <v>246</v>
      </c>
      <c r="Q12" s="48">
        <v>1.0900000000000001</v>
      </c>
      <c r="R12" s="46">
        <v>225</v>
      </c>
      <c r="S12" s="47">
        <v>214</v>
      </c>
      <c r="T12" s="48">
        <v>0.95</v>
      </c>
      <c r="U12" s="46">
        <v>250</v>
      </c>
      <c r="V12" s="47">
        <v>290</v>
      </c>
      <c r="W12" s="48">
        <v>1.1599999999999999</v>
      </c>
      <c r="X12" s="49">
        <v>750</v>
      </c>
      <c r="Y12" s="50">
        <v>645</v>
      </c>
      <c r="Z12" s="51">
        <v>0.86</v>
      </c>
      <c r="AA12" s="52">
        <v>200</v>
      </c>
      <c r="AB12" s="53">
        <v>189</v>
      </c>
      <c r="AC12" s="54">
        <v>0.95</v>
      </c>
      <c r="AD12" s="38">
        <v>610</v>
      </c>
      <c r="AE12" s="35">
        <v>887</v>
      </c>
      <c r="AF12" s="35">
        <v>1090</v>
      </c>
      <c r="AG12" s="56">
        <v>186</v>
      </c>
      <c r="AH12" s="61">
        <v>2773</v>
      </c>
      <c r="AI12" s="62">
        <v>0.99</v>
      </c>
      <c r="AJ12" s="56">
        <v>2800</v>
      </c>
      <c r="AK12" s="60"/>
    </row>
    <row r="13" spans="2:37" x14ac:dyDescent="0.25">
      <c r="B13" s="34">
        <v>4</v>
      </c>
      <c r="C13" s="39" t="s">
        <v>33</v>
      </c>
      <c r="D13" s="40">
        <v>1000</v>
      </c>
      <c r="E13" s="41">
        <v>16</v>
      </c>
      <c r="F13" s="42">
        <v>807</v>
      </c>
      <c r="G13" s="42">
        <v>51</v>
      </c>
      <c r="H13" s="43">
        <v>193</v>
      </c>
      <c r="I13" s="44" t="s">
        <v>31</v>
      </c>
      <c r="J13" s="38">
        <v>1067</v>
      </c>
      <c r="K13" s="45">
        <v>1.07</v>
      </c>
      <c r="L13" s="46">
        <v>350</v>
      </c>
      <c r="M13" s="47">
        <v>330</v>
      </c>
      <c r="N13" s="48">
        <v>0.94</v>
      </c>
      <c r="O13" s="46">
        <v>225</v>
      </c>
      <c r="P13" s="47">
        <v>240</v>
      </c>
      <c r="Q13" s="48">
        <v>1.07</v>
      </c>
      <c r="R13" s="46">
        <v>225</v>
      </c>
      <c r="S13" s="47">
        <v>177</v>
      </c>
      <c r="T13" s="48">
        <v>0.79</v>
      </c>
      <c r="U13" s="46">
        <v>250</v>
      </c>
      <c r="V13" s="47">
        <v>293</v>
      </c>
      <c r="W13" s="48">
        <v>1.17</v>
      </c>
      <c r="X13" s="49">
        <v>750</v>
      </c>
      <c r="Y13" s="50">
        <v>838</v>
      </c>
      <c r="Z13" s="51">
        <v>1.1200000000000001</v>
      </c>
      <c r="AA13" s="52">
        <v>200</v>
      </c>
      <c r="AB13" s="53">
        <v>157</v>
      </c>
      <c r="AC13" s="54">
        <v>0.79</v>
      </c>
      <c r="AD13" s="38">
        <v>657</v>
      </c>
      <c r="AE13" s="35">
        <v>907</v>
      </c>
      <c r="AF13" s="35">
        <v>1206</v>
      </c>
      <c r="AG13" s="56">
        <v>175</v>
      </c>
      <c r="AH13" s="61">
        <v>2945</v>
      </c>
      <c r="AI13" s="62">
        <v>1.05</v>
      </c>
      <c r="AJ13" s="56">
        <v>2800</v>
      </c>
      <c r="AK13" s="60"/>
    </row>
    <row r="14" spans="2:37" x14ac:dyDescent="0.25">
      <c r="B14" s="34">
        <v>5</v>
      </c>
      <c r="C14" s="39" t="s">
        <v>34</v>
      </c>
      <c r="D14" s="40">
        <v>1000</v>
      </c>
      <c r="E14" s="41">
        <v>31</v>
      </c>
      <c r="F14" s="42">
        <v>991</v>
      </c>
      <c r="G14" s="42">
        <v>36</v>
      </c>
      <c r="H14" s="43">
        <v>234</v>
      </c>
      <c r="I14" s="44" t="s">
        <v>31</v>
      </c>
      <c r="J14" s="38">
        <v>1292</v>
      </c>
      <c r="K14" s="45">
        <v>1.29</v>
      </c>
      <c r="L14" s="46">
        <v>350</v>
      </c>
      <c r="M14" s="47">
        <v>406</v>
      </c>
      <c r="N14" s="48">
        <v>1.1599999999999999</v>
      </c>
      <c r="O14" s="46">
        <v>225</v>
      </c>
      <c r="P14" s="47">
        <v>183</v>
      </c>
      <c r="Q14" s="48">
        <v>0.81</v>
      </c>
      <c r="R14" s="46">
        <v>225</v>
      </c>
      <c r="S14" s="47">
        <v>220</v>
      </c>
      <c r="T14" s="48">
        <v>0.98</v>
      </c>
      <c r="U14" s="46">
        <v>250</v>
      </c>
      <c r="V14" s="47">
        <v>179</v>
      </c>
      <c r="W14" s="48">
        <v>0</v>
      </c>
      <c r="X14" s="49">
        <v>750</v>
      </c>
      <c r="Y14" s="50">
        <v>949</v>
      </c>
      <c r="Z14" s="51">
        <v>1.27</v>
      </c>
      <c r="AA14" s="52">
        <v>200</v>
      </c>
      <c r="AB14" s="53">
        <v>178</v>
      </c>
      <c r="AC14" s="54">
        <v>0.89</v>
      </c>
      <c r="AD14" s="38">
        <v>585</v>
      </c>
      <c r="AE14" s="35">
        <v>1083</v>
      </c>
      <c r="AF14" s="35">
        <v>1370</v>
      </c>
      <c r="AG14" s="56">
        <v>191</v>
      </c>
      <c r="AH14" s="61">
        <v>3229</v>
      </c>
      <c r="AI14" s="62">
        <v>1.1499999999999999</v>
      </c>
      <c r="AJ14" s="56">
        <v>2800</v>
      </c>
      <c r="AK14" s="60"/>
    </row>
    <row r="15" spans="2:37" x14ac:dyDescent="0.25">
      <c r="B15" s="34">
        <v>6</v>
      </c>
      <c r="C15" s="39" t="s">
        <v>35</v>
      </c>
      <c r="D15" s="40">
        <v>1000</v>
      </c>
      <c r="E15" s="41">
        <v>22</v>
      </c>
      <c r="F15" s="42">
        <v>825</v>
      </c>
      <c r="G15" s="42">
        <v>45</v>
      </c>
      <c r="H15" s="43">
        <v>169</v>
      </c>
      <c r="I15" s="44">
        <v>0</v>
      </c>
      <c r="J15" s="38">
        <v>1061</v>
      </c>
      <c r="K15" s="45">
        <v>1.06</v>
      </c>
      <c r="L15" s="46">
        <v>350</v>
      </c>
      <c r="M15" s="47">
        <v>291</v>
      </c>
      <c r="N15" s="48">
        <v>0.83</v>
      </c>
      <c r="O15" s="46">
        <v>225</v>
      </c>
      <c r="P15" s="47">
        <v>301</v>
      </c>
      <c r="Q15" s="48">
        <v>1.34</v>
      </c>
      <c r="R15" s="46">
        <v>225</v>
      </c>
      <c r="S15" s="47">
        <v>247</v>
      </c>
      <c r="T15" s="48">
        <v>1.1000000000000001</v>
      </c>
      <c r="U15" s="46">
        <v>250</v>
      </c>
      <c r="V15" s="47">
        <v>285</v>
      </c>
      <c r="W15" s="48">
        <v>0</v>
      </c>
      <c r="X15" s="49">
        <v>750</v>
      </c>
      <c r="Y15" s="50">
        <v>517</v>
      </c>
      <c r="Z15" s="51">
        <v>0.69</v>
      </c>
      <c r="AA15" s="52">
        <v>200</v>
      </c>
      <c r="AB15" s="53">
        <v>139</v>
      </c>
      <c r="AC15" s="54">
        <v>0.7</v>
      </c>
      <c r="AD15" s="38">
        <v>609</v>
      </c>
      <c r="AE15" s="35">
        <v>825</v>
      </c>
      <c r="AF15" s="35">
        <v>1124</v>
      </c>
      <c r="AG15" s="56">
        <v>244</v>
      </c>
      <c r="AH15" s="61">
        <v>2902</v>
      </c>
      <c r="AI15" s="62">
        <v>1</v>
      </c>
      <c r="AJ15" s="56">
        <v>2800</v>
      </c>
      <c r="AK15" s="60"/>
    </row>
    <row r="16" spans="2:37" x14ac:dyDescent="0.25">
      <c r="B16" s="34">
        <v>7</v>
      </c>
      <c r="C16" s="39" t="s">
        <v>36</v>
      </c>
      <c r="D16" s="40">
        <v>1000</v>
      </c>
      <c r="E16" s="41"/>
      <c r="F16" s="42"/>
      <c r="G16" s="42"/>
      <c r="H16" s="43"/>
      <c r="I16" s="44"/>
      <c r="J16" s="38"/>
      <c r="K16" s="45">
        <v>0</v>
      </c>
      <c r="L16" s="46">
        <v>350</v>
      </c>
      <c r="M16" s="47"/>
      <c r="N16" s="48">
        <v>0</v>
      </c>
      <c r="O16" s="46">
        <v>225</v>
      </c>
      <c r="P16" s="47"/>
      <c r="Q16" s="48">
        <v>0</v>
      </c>
      <c r="R16" s="46">
        <v>225</v>
      </c>
      <c r="S16" s="47"/>
      <c r="T16" s="48">
        <v>0</v>
      </c>
      <c r="U16" s="46">
        <v>250</v>
      </c>
      <c r="V16" s="47"/>
      <c r="W16" s="48">
        <v>0</v>
      </c>
      <c r="X16" s="49">
        <v>750</v>
      </c>
      <c r="Y16" s="50"/>
      <c r="Z16" s="51">
        <v>0</v>
      </c>
      <c r="AA16" s="52">
        <v>200</v>
      </c>
      <c r="AB16" s="53"/>
      <c r="AC16" s="54">
        <v>0</v>
      </c>
      <c r="AD16" s="38"/>
      <c r="AE16" s="35"/>
      <c r="AF16" s="35"/>
      <c r="AG16" s="56"/>
      <c r="AH16" s="61"/>
      <c r="AI16" s="62">
        <v>0</v>
      </c>
      <c r="AJ16" s="56">
        <v>2800</v>
      </c>
      <c r="AK16" s="60"/>
    </row>
    <row r="17" spans="2:37" x14ac:dyDescent="0.25">
      <c r="B17" s="34">
        <v>8</v>
      </c>
      <c r="C17" s="39" t="s">
        <v>37</v>
      </c>
      <c r="D17" s="40">
        <v>1000</v>
      </c>
      <c r="E17" s="41"/>
      <c r="F17" s="42"/>
      <c r="G17" s="42"/>
      <c r="H17" s="43"/>
      <c r="I17" s="44"/>
      <c r="J17" s="38"/>
      <c r="K17" s="45">
        <v>0</v>
      </c>
      <c r="L17" s="46">
        <v>350</v>
      </c>
      <c r="M17" s="47"/>
      <c r="N17" s="48">
        <v>0</v>
      </c>
      <c r="O17" s="46">
        <v>225</v>
      </c>
      <c r="P17" s="47"/>
      <c r="Q17" s="48">
        <v>0</v>
      </c>
      <c r="R17" s="46">
        <v>225</v>
      </c>
      <c r="S17" s="47"/>
      <c r="T17" s="48">
        <v>0</v>
      </c>
      <c r="U17" s="46">
        <v>250</v>
      </c>
      <c r="V17" s="47"/>
      <c r="W17" s="48">
        <v>0</v>
      </c>
      <c r="X17" s="49">
        <v>750</v>
      </c>
      <c r="Y17" s="50"/>
      <c r="Z17" s="51">
        <v>0</v>
      </c>
      <c r="AA17" s="52">
        <v>200</v>
      </c>
      <c r="AB17" s="53"/>
      <c r="AC17" s="54">
        <v>0</v>
      </c>
      <c r="AD17" s="38"/>
      <c r="AE17" s="35"/>
      <c r="AF17" s="35"/>
      <c r="AG17" s="56"/>
      <c r="AH17" s="61"/>
      <c r="AI17" s="62">
        <v>0</v>
      </c>
      <c r="AJ17" s="56">
        <v>2800</v>
      </c>
      <c r="AK17" s="60"/>
    </row>
    <row r="18" spans="2:37" x14ac:dyDescent="0.25">
      <c r="B18" s="34">
        <v>9</v>
      </c>
      <c r="C18" s="39" t="s">
        <v>38</v>
      </c>
      <c r="D18" s="40">
        <v>1000</v>
      </c>
      <c r="E18" s="41"/>
      <c r="F18" s="42"/>
      <c r="G18" s="42"/>
      <c r="H18" s="43"/>
      <c r="I18" s="44"/>
      <c r="J18" s="38"/>
      <c r="K18" s="45">
        <v>0</v>
      </c>
      <c r="L18" s="46">
        <v>350</v>
      </c>
      <c r="M18" s="47"/>
      <c r="N18" s="48">
        <v>0</v>
      </c>
      <c r="O18" s="46">
        <v>225</v>
      </c>
      <c r="P18" s="47"/>
      <c r="Q18" s="48">
        <v>0</v>
      </c>
      <c r="R18" s="46">
        <v>225</v>
      </c>
      <c r="S18" s="47"/>
      <c r="T18" s="48">
        <v>0</v>
      </c>
      <c r="U18" s="46">
        <v>250</v>
      </c>
      <c r="V18" s="47"/>
      <c r="W18" s="48">
        <v>0</v>
      </c>
      <c r="X18" s="49">
        <v>750</v>
      </c>
      <c r="Y18" s="50"/>
      <c r="Z18" s="51">
        <v>0</v>
      </c>
      <c r="AA18" s="52">
        <v>200</v>
      </c>
      <c r="AB18" s="53"/>
      <c r="AC18" s="54">
        <v>0</v>
      </c>
      <c r="AD18" s="38"/>
      <c r="AE18" s="35"/>
      <c r="AF18" s="35"/>
      <c r="AG18" s="56"/>
      <c r="AH18" s="61"/>
      <c r="AI18" s="62">
        <v>0</v>
      </c>
      <c r="AJ18" s="56">
        <v>2800</v>
      </c>
      <c r="AK18" s="60"/>
    </row>
    <row r="19" spans="2:37" x14ac:dyDescent="0.25">
      <c r="B19" s="34">
        <v>10</v>
      </c>
      <c r="C19" s="39" t="s">
        <v>39</v>
      </c>
      <c r="D19" s="40">
        <v>1000</v>
      </c>
      <c r="E19" s="41"/>
      <c r="F19" s="42"/>
      <c r="G19" s="42"/>
      <c r="H19" s="43"/>
      <c r="I19" s="44"/>
      <c r="J19" s="38"/>
      <c r="K19" s="45">
        <v>0</v>
      </c>
      <c r="L19" s="46">
        <v>350</v>
      </c>
      <c r="M19" s="47"/>
      <c r="N19" s="48">
        <v>0</v>
      </c>
      <c r="O19" s="46">
        <v>225</v>
      </c>
      <c r="P19" s="47"/>
      <c r="Q19" s="48">
        <v>0</v>
      </c>
      <c r="R19" s="46">
        <v>225</v>
      </c>
      <c r="S19" s="47"/>
      <c r="T19" s="48">
        <v>0</v>
      </c>
      <c r="U19" s="46">
        <v>250</v>
      </c>
      <c r="V19" s="47"/>
      <c r="W19" s="48">
        <v>0</v>
      </c>
      <c r="X19" s="49">
        <v>750</v>
      </c>
      <c r="Y19" s="50"/>
      <c r="Z19" s="51">
        <v>0</v>
      </c>
      <c r="AA19" s="52">
        <v>200</v>
      </c>
      <c r="AB19" s="53"/>
      <c r="AC19" s="54">
        <v>0</v>
      </c>
      <c r="AD19" s="38"/>
      <c r="AE19" s="35"/>
      <c r="AF19" s="35"/>
      <c r="AG19" s="56"/>
      <c r="AH19" s="61"/>
      <c r="AI19" s="62">
        <v>0</v>
      </c>
      <c r="AJ19" s="56">
        <v>2800</v>
      </c>
      <c r="AK19" s="60"/>
    </row>
    <row r="20" spans="2:37" x14ac:dyDescent="0.25">
      <c r="B20" s="34">
        <v>11</v>
      </c>
      <c r="C20" s="39" t="s">
        <v>40</v>
      </c>
      <c r="D20" s="40">
        <v>1000</v>
      </c>
      <c r="E20" s="41"/>
      <c r="F20" s="42"/>
      <c r="G20" s="42"/>
      <c r="H20" s="43"/>
      <c r="I20" s="44"/>
      <c r="J20" s="38"/>
      <c r="K20" s="45">
        <v>0</v>
      </c>
      <c r="L20" s="46">
        <v>350</v>
      </c>
      <c r="M20" s="47"/>
      <c r="N20" s="48">
        <v>0</v>
      </c>
      <c r="O20" s="46">
        <v>225</v>
      </c>
      <c r="P20" s="47"/>
      <c r="Q20" s="48">
        <v>0</v>
      </c>
      <c r="R20" s="46">
        <v>225</v>
      </c>
      <c r="S20" s="47"/>
      <c r="T20" s="48">
        <v>0</v>
      </c>
      <c r="U20" s="46">
        <v>250</v>
      </c>
      <c r="V20" s="47"/>
      <c r="W20" s="48">
        <v>0</v>
      </c>
      <c r="X20" s="49">
        <v>750</v>
      </c>
      <c r="Y20" s="50"/>
      <c r="Z20" s="51">
        <v>0</v>
      </c>
      <c r="AA20" s="52">
        <v>200</v>
      </c>
      <c r="AB20" s="53"/>
      <c r="AC20" s="54">
        <v>0</v>
      </c>
      <c r="AD20" s="38"/>
      <c r="AE20" s="35"/>
      <c r="AF20" s="35"/>
      <c r="AG20" s="56"/>
      <c r="AH20" s="61"/>
      <c r="AI20" s="62">
        <v>0</v>
      </c>
      <c r="AJ20" s="56">
        <v>2800</v>
      </c>
      <c r="AK20" s="60"/>
    </row>
    <row r="21" spans="2:37" x14ac:dyDescent="0.25">
      <c r="B21" s="34">
        <v>12</v>
      </c>
      <c r="C21" s="39" t="s">
        <v>41</v>
      </c>
      <c r="D21" s="40">
        <v>1000</v>
      </c>
      <c r="E21" s="41"/>
      <c r="F21" s="42"/>
      <c r="G21" s="42"/>
      <c r="H21" s="43"/>
      <c r="I21" s="44"/>
      <c r="J21" s="38"/>
      <c r="K21" s="45">
        <v>0</v>
      </c>
      <c r="L21" s="46">
        <v>350</v>
      </c>
      <c r="M21" s="47"/>
      <c r="N21" s="48">
        <v>0</v>
      </c>
      <c r="O21" s="46">
        <v>225</v>
      </c>
      <c r="P21" s="47"/>
      <c r="Q21" s="48">
        <v>0</v>
      </c>
      <c r="R21" s="46">
        <v>225</v>
      </c>
      <c r="S21" s="47"/>
      <c r="T21" s="48">
        <v>0</v>
      </c>
      <c r="U21" s="46">
        <v>250</v>
      </c>
      <c r="V21" s="47"/>
      <c r="W21" s="48">
        <v>0</v>
      </c>
      <c r="X21" s="49">
        <v>750</v>
      </c>
      <c r="Y21" s="50"/>
      <c r="Z21" s="51">
        <v>0</v>
      </c>
      <c r="AA21" s="52">
        <v>200</v>
      </c>
      <c r="AB21" s="53"/>
      <c r="AC21" s="54">
        <v>0</v>
      </c>
      <c r="AD21" s="38"/>
      <c r="AE21" s="35"/>
      <c r="AF21" s="35"/>
      <c r="AG21" s="56"/>
      <c r="AH21" s="61"/>
      <c r="AI21" s="62">
        <v>0</v>
      </c>
      <c r="AJ21" s="56">
        <v>2800</v>
      </c>
      <c r="AK21" s="60"/>
    </row>
    <row r="22" spans="2:37" x14ac:dyDescent="0.25">
      <c r="B22" s="299" t="s">
        <v>42</v>
      </c>
      <c r="C22" s="300"/>
      <c r="D22" s="40">
        <v>12000</v>
      </c>
      <c r="E22" s="41">
        <f t="shared" ref="E22:G22" si="0">SUM(E7:E21)</f>
        <v>113</v>
      </c>
      <c r="F22" s="42">
        <f t="shared" si="0"/>
        <v>5227</v>
      </c>
      <c r="G22" s="42">
        <f t="shared" si="0"/>
        <v>263</v>
      </c>
      <c r="H22" s="43">
        <f>SUM(H10:H21)</f>
        <v>1226</v>
      </c>
      <c r="I22" s="44"/>
      <c r="J22" s="38">
        <f>SUM(J7:J21)</f>
        <v>6835</v>
      </c>
      <c r="K22" s="56"/>
      <c r="L22" s="46">
        <f t="shared" ref="L22:M22" si="1">SUM(L7:L21)</f>
        <v>4200</v>
      </c>
      <c r="M22" s="47">
        <f t="shared" si="1"/>
        <v>2118</v>
      </c>
      <c r="N22" s="57"/>
      <c r="O22" s="46">
        <f t="shared" ref="O22:P22" si="2">SUM(O7:O21)</f>
        <v>2700</v>
      </c>
      <c r="P22" s="47">
        <f t="shared" si="2"/>
        <v>1450</v>
      </c>
      <c r="Q22" s="57"/>
      <c r="R22" s="46">
        <f t="shared" ref="R22:S22" si="3">SUM(R7:R21)</f>
        <v>2700</v>
      </c>
      <c r="S22" s="47">
        <f t="shared" si="3"/>
        <v>1332</v>
      </c>
      <c r="T22" s="57"/>
      <c r="U22" s="46">
        <f t="shared" ref="U22:V22" si="4">SUM(U6:U21)</f>
        <v>3000</v>
      </c>
      <c r="V22" s="47">
        <f t="shared" si="4"/>
        <v>1577</v>
      </c>
      <c r="W22" s="57"/>
      <c r="X22" s="49">
        <f t="shared" ref="X22:Y22" si="5">SUM(X6:X21)</f>
        <v>9000</v>
      </c>
      <c r="Y22" s="50">
        <f t="shared" si="5"/>
        <v>4893</v>
      </c>
      <c r="Z22" s="58"/>
      <c r="AA22" s="52">
        <f t="shared" ref="AA22:AB22" si="6">SUM(AA6:AA21)</f>
        <v>2400</v>
      </c>
      <c r="AB22" s="53">
        <f t="shared" si="6"/>
        <v>1017</v>
      </c>
      <c r="AC22" s="59"/>
      <c r="AD22" s="38">
        <f t="shared" ref="AD22:AH22" si="7">SUM(AD7:AD21)</f>
        <v>3734</v>
      </c>
      <c r="AE22" s="35">
        <f t="shared" si="7"/>
        <v>5940</v>
      </c>
      <c r="AF22" s="35">
        <f t="shared" si="7"/>
        <v>7407</v>
      </c>
      <c r="AG22" s="56">
        <f t="shared" si="7"/>
        <v>1224</v>
      </c>
      <c r="AH22" s="61">
        <f t="shared" si="7"/>
        <v>18405</v>
      </c>
      <c r="AI22" s="38"/>
      <c r="AJ22" s="56"/>
      <c r="AK22" s="60"/>
    </row>
    <row r="23" spans="2:37" s="68" customFormat="1" x14ac:dyDescent="0.25">
      <c r="B23" s="63"/>
      <c r="C23" s="63"/>
      <c r="D23" s="64"/>
      <c r="E23" s="64"/>
      <c r="F23" s="64"/>
      <c r="G23" s="64"/>
      <c r="H23" s="64"/>
      <c r="I23" s="64"/>
      <c r="J23" s="63"/>
      <c r="K23" s="63"/>
      <c r="L23" s="65"/>
      <c r="M23" s="65"/>
      <c r="N23" s="65"/>
      <c r="O23" s="65"/>
      <c r="P23" s="65"/>
      <c r="Q23" s="65"/>
      <c r="R23" s="65"/>
      <c r="S23" s="65"/>
      <c r="T23" s="65"/>
      <c r="U23" s="65"/>
      <c r="V23" s="65"/>
      <c r="W23" s="65"/>
      <c r="X23" s="66"/>
      <c r="Y23" s="66"/>
      <c r="Z23" s="66"/>
      <c r="AA23" s="67"/>
      <c r="AB23" s="67"/>
      <c r="AC23" s="67"/>
      <c r="AD23" s="63"/>
      <c r="AE23" s="63"/>
      <c r="AF23" s="63"/>
      <c r="AG23" s="63"/>
      <c r="AH23" s="63"/>
      <c r="AI23" s="63"/>
      <c r="AJ23" s="63"/>
      <c r="AK23" s="63"/>
    </row>
    <row r="24" spans="2:37" x14ac:dyDescent="0.25">
      <c r="B24" s="30"/>
      <c r="C24" s="30"/>
      <c r="D24" s="30"/>
      <c r="E24" s="30"/>
      <c r="F24" s="30"/>
      <c r="G24" s="30"/>
      <c r="H24" s="69"/>
      <c r="I24" s="69"/>
      <c r="J24" s="69"/>
      <c r="K24" s="69"/>
      <c r="L24" s="69"/>
      <c r="M24" s="69"/>
      <c r="N24" s="30"/>
      <c r="O24" s="30"/>
      <c r="P24" s="30"/>
      <c r="Q24" s="30"/>
      <c r="R24" s="30"/>
      <c r="S24" s="30"/>
      <c r="T24" s="30"/>
      <c r="U24" s="30"/>
      <c r="V24" s="30"/>
      <c r="W24" s="30"/>
      <c r="X24" s="30"/>
      <c r="Y24" s="30"/>
      <c r="Z24" s="30"/>
      <c r="AA24" s="30"/>
      <c r="AB24" s="30"/>
      <c r="AC24" s="30"/>
      <c r="AD24" s="30"/>
      <c r="AE24" s="30"/>
      <c r="AF24" s="30"/>
      <c r="AG24" s="30"/>
      <c r="AH24" s="30"/>
      <c r="AI24" s="30"/>
      <c r="AJ24" s="30"/>
      <c r="AK24" s="30"/>
    </row>
    <row r="25" spans="2:37" x14ac:dyDescent="0.25">
      <c r="B25" s="30"/>
      <c r="C25" s="30"/>
      <c r="D25" s="30"/>
      <c r="E25" s="30"/>
      <c r="F25" s="30"/>
      <c r="G25" s="30"/>
      <c r="H25" s="69"/>
      <c r="I25" s="69"/>
      <c r="J25" s="69"/>
      <c r="K25" s="69"/>
      <c r="L25" s="69"/>
      <c r="M25" s="69"/>
      <c r="N25" s="30"/>
      <c r="O25" s="30"/>
      <c r="P25" s="30"/>
      <c r="Q25" s="30"/>
      <c r="R25" s="30"/>
      <c r="S25" s="30"/>
      <c r="T25" s="30"/>
      <c r="U25" s="30"/>
      <c r="V25" s="30"/>
      <c r="W25" s="30"/>
      <c r="X25" s="30"/>
      <c r="Y25" s="30"/>
      <c r="Z25" s="30"/>
      <c r="AA25" s="30"/>
      <c r="AB25" s="30"/>
      <c r="AC25" s="30"/>
      <c r="AD25" s="30"/>
      <c r="AE25" s="30"/>
      <c r="AF25" s="30"/>
      <c r="AG25" s="30"/>
      <c r="AH25" s="30"/>
      <c r="AI25" s="30"/>
      <c r="AJ25" s="30"/>
      <c r="AK25" s="30"/>
    </row>
    <row r="26" spans="2:37" x14ac:dyDescent="0.25">
      <c r="B26" s="169" t="s">
        <v>2</v>
      </c>
      <c r="C26" s="169" t="s">
        <v>3</v>
      </c>
      <c r="D26" s="168" t="s">
        <v>814</v>
      </c>
      <c r="E26" s="168" t="s">
        <v>4</v>
      </c>
      <c r="F26" s="168" t="s">
        <v>231</v>
      </c>
      <c r="G26" s="30"/>
      <c r="H26" s="69"/>
      <c r="I26" s="69"/>
      <c r="J26" s="69"/>
      <c r="K26" s="69"/>
      <c r="L26" s="69"/>
      <c r="M26" s="69"/>
      <c r="N26" s="30"/>
      <c r="O26" s="30"/>
      <c r="P26" s="30"/>
      <c r="Q26" s="30"/>
      <c r="R26" s="30"/>
      <c r="S26" s="30"/>
      <c r="T26" s="30"/>
      <c r="U26" s="30"/>
      <c r="V26" s="30"/>
      <c r="W26" s="30"/>
      <c r="X26" s="30"/>
      <c r="Y26" s="30"/>
      <c r="Z26" s="30"/>
      <c r="AA26" s="30"/>
      <c r="AB26" s="30"/>
      <c r="AC26" s="30"/>
      <c r="AD26" s="30"/>
      <c r="AE26" s="30"/>
      <c r="AF26" s="30"/>
      <c r="AG26" s="30"/>
      <c r="AH26" s="30"/>
      <c r="AI26" s="30"/>
      <c r="AJ26" s="30"/>
      <c r="AK26" s="30"/>
    </row>
    <row r="27" spans="2:37" x14ac:dyDescent="0.25">
      <c r="B27" s="169">
        <v>1</v>
      </c>
      <c r="C27" s="168" t="s">
        <v>29</v>
      </c>
      <c r="D27" s="168">
        <f>'Input WB 2024'!J9</f>
        <v>2705</v>
      </c>
      <c r="E27" s="168">
        <f>'Permintaan 2024'!I10</f>
        <v>1095</v>
      </c>
      <c r="F27" s="168">
        <f>'Permintaan 2024'!O10</f>
        <v>1095</v>
      </c>
      <c r="G27" s="30"/>
      <c r="H27" s="69"/>
      <c r="I27" s="69"/>
      <c r="J27" s="69"/>
      <c r="K27" s="69"/>
      <c r="L27" s="69"/>
      <c r="M27" s="69"/>
      <c r="N27" s="30"/>
      <c r="O27" s="30"/>
      <c r="P27" s="30"/>
      <c r="Q27" s="30"/>
      <c r="R27" s="30"/>
      <c r="S27" s="30"/>
      <c r="T27" s="30"/>
      <c r="U27" s="30"/>
      <c r="V27" s="30"/>
      <c r="W27" s="30"/>
      <c r="X27" s="30"/>
      <c r="Y27" s="30"/>
      <c r="Z27" s="30"/>
      <c r="AA27" s="30"/>
      <c r="AB27" s="30"/>
      <c r="AC27" s="30"/>
      <c r="AD27" s="30"/>
      <c r="AE27" s="30"/>
      <c r="AF27" s="30"/>
      <c r="AG27" s="30"/>
      <c r="AH27" s="30"/>
      <c r="AI27" s="30"/>
      <c r="AJ27" s="30"/>
      <c r="AK27" s="30"/>
    </row>
    <row r="28" spans="2:37" x14ac:dyDescent="0.25">
      <c r="B28" s="169">
        <v>2</v>
      </c>
      <c r="C28" s="168" t="s">
        <v>30</v>
      </c>
      <c r="D28" s="168">
        <f>'Input WB 2024'!J10</f>
        <v>2657</v>
      </c>
      <c r="E28" s="168">
        <f>'Permintaan 2024'!I11</f>
        <v>1266</v>
      </c>
      <c r="F28" s="168">
        <f>'Permintaan 2024'!O11</f>
        <v>1266</v>
      </c>
      <c r="G28" s="30"/>
      <c r="H28" s="69"/>
      <c r="I28" s="69"/>
      <c r="J28" s="69"/>
      <c r="K28" s="69"/>
      <c r="L28" s="69"/>
      <c r="M28" s="69"/>
      <c r="N28" s="30"/>
      <c r="O28" s="30"/>
      <c r="P28" s="30"/>
      <c r="Q28" s="30"/>
      <c r="R28" s="30"/>
      <c r="S28" s="30"/>
      <c r="T28" s="30"/>
      <c r="U28" s="30"/>
      <c r="V28" s="30"/>
      <c r="W28" s="30"/>
      <c r="X28" s="30"/>
      <c r="Y28" s="30"/>
      <c r="Z28" s="30"/>
      <c r="AA28" s="30"/>
      <c r="AB28" s="30"/>
      <c r="AC28" s="30"/>
      <c r="AD28" s="30"/>
      <c r="AE28" s="30"/>
      <c r="AF28" s="30"/>
      <c r="AG28" s="30"/>
      <c r="AH28" s="30"/>
      <c r="AI28" s="30"/>
      <c r="AJ28" s="30"/>
      <c r="AK28" s="30"/>
    </row>
    <row r="29" spans="2:37" x14ac:dyDescent="0.25">
      <c r="B29" s="169">
        <v>3</v>
      </c>
      <c r="C29" s="168" t="s">
        <v>32</v>
      </c>
      <c r="D29" s="168">
        <f>'Input WB 2024'!J11</f>
        <v>3119</v>
      </c>
      <c r="E29" s="168">
        <f>'Permintaan 2024'!I12</f>
        <v>1054</v>
      </c>
      <c r="F29" s="168">
        <f>'Permintaan 2024'!O12</f>
        <v>1054</v>
      </c>
      <c r="G29" s="30"/>
      <c r="H29" s="69"/>
      <c r="I29" s="69"/>
      <c r="J29" s="69"/>
      <c r="K29" s="69"/>
      <c r="L29" s="69"/>
      <c r="M29" s="69"/>
      <c r="N29" s="30"/>
      <c r="O29" s="30"/>
      <c r="P29" s="30"/>
      <c r="Q29" s="30"/>
      <c r="R29" s="30"/>
      <c r="S29" s="30"/>
      <c r="T29" s="30"/>
      <c r="U29" s="30"/>
      <c r="V29" s="30"/>
      <c r="W29" s="30"/>
      <c r="X29" s="30"/>
      <c r="Y29" s="30"/>
      <c r="Z29" s="30"/>
      <c r="AA29" s="30"/>
      <c r="AB29" s="30"/>
      <c r="AC29" s="30"/>
      <c r="AD29" s="30"/>
      <c r="AE29" s="30"/>
      <c r="AF29" s="30"/>
      <c r="AG29" s="30"/>
      <c r="AH29" s="30"/>
      <c r="AI29" s="30"/>
      <c r="AJ29" s="30"/>
      <c r="AK29" s="30"/>
    </row>
    <row r="30" spans="2:37" x14ac:dyDescent="0.25">
      <c r="B30" s="169">
        <v>4</v>
      </c>
      <c r="C30" s="168" t="s">
        <v>33</v>
      </c>
      <c r="D30" s="168">
        <f>'Input WB 2024'!J12</f>
        <v>1996</v>
      </c>
      <c r="E30" s="168">
        <f>'Permintaan 2024'!I13</f>
        <v>1067</v>
      </c>
      <c r="F30" s="168">
        <f>'Permintaan 2024'!O13</f>
        <v>1067</v>
      </c>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row>
    <row r="31" spans="2:37" x14ac:dyDescent="0.25">
      <c r="B31" s="169">
        <v>5</v>
      </c>
      <c r="C31" s="168" t="s">
        <v>34</v>
      </c>
      <c r="D31" s="168">
        <f>'Input WB 2024'!J13</f>
        <v>2873</v>
      </c>
      <c r="E31" s="168">
        <f>'Permintaan 2024'!I14</f>
        <v>1292</v>
      </c>
      <c r="F31" s="168">
        <f>'Permintaan 2024'!O14</f>
        <v>1292</v>
      </c>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row>
    <row r="32" spans="2:37" x14ac:dyDescent="0.25">
      <c r="B32" s="169">
        <v>6</v>
      </c>
      <c r="C32" s="168" t="s">
        <v>35</v>
      </c>
      <c r="D32" s="168">
        <f>'Input WB 2024'!J14</f>
        <v>2520</v>
      </c>
      <c r="E32" s="168">
        <f>'Permintaan 2024'!I15</f>
        <v>1061</v>
      </c>
      <c r="F32" s="168">
        <f>'Permintaan 2024'!O15</f>
        <v>1061</v>
      </c>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row>
    <row r="33" spans="2:37" x14ac:dyDescent="0.25">
      <c r="B33" s="169">
        <v>7</v>
      </c>
      <c r="C33" s="168" t="s">
        <v>36</v>
      </c>
      <c r="D33" s="168">
        <f>'Input WB 2024'!J15</f>
        <v>0</v>
      </c>
      <c r="E33" s="168">
        <f>'Permintaan 2024'!I16</f>
        <v>0</v>
      </c>
      <c r="F33" s="168">
        <f>'Permintaan 2024'!O16</f>
        <v>0</v>
      </c>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row>
    <row r="34" spans="2:37" x14ac:dyDescent="0.25">
      <c r="B34" s="169">
        <v>8</v>
      </c>
      <c r="C34" s="168" t="s">
        <v>37</v>
      </c>
      <c r="D34" s="168">
        <f>'Input WB 2024'!J16</f>
        <v>0</v>
      </c>
      <c r="E34" s="168">
        <f>'Permintaan 2024'!I17</f>
        <v>0</v>
      </c>
      <c r="F34" s="168">
        <f>'Permintaan 2024'!O17</f>
        <v>0</v>
      </c>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row>
    <row r="35" spans="2:37" x14ac:dyDescent="0.25">
      <c r="B35" s="169">
        <v>9</v>
      </c>
      <c r="C35" s="168" t="s">
        <v>38</v>
      </c>
      <c r="D35" s="168">
        <f>'Input WB 2024'!J17</f>
        <v>0</v>
      </c>
      <c r="E35" s="168">
        <f>'Permintaan 2024'!I18</f>
        <v>0</v>
      </c>
      <c r="F35" s="168">
        <f>'Permintaan 2024'!O18</f>
        <v>0</v>
      </c>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row>
    <row r="36" spans="2:37" x14ac:dyDescent="0.25">
      <c r="B36" s="169">
        <v>10</v>
      </c>
      <c r="C36" s="168" t="s">
        <v>39</v>
      </c>
      <c r="D36" s="168">
        <f>'Input WB 2024'!J18</f>
        <v>0</v>
      </c>
      <c r="E36" s="168">
        <f>'Permintaan 2024'!I19</f>
        <v>0</v>
      </c>
      <c r="F36" s="168">
        <f>'Permintaan 2024'!O19</f>
        <v>0</v>
      </c>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row>
    <row r="37" spans="2:37" x14ac:dyDescent="0.25">
      <c r="B37" s="169">
        <v>11</v>
      </c>
      <c r="C37" s="168" t="s">
        <v>40</v>
      </c>
      <c r="D37" s="168">
        <f>'Input WB 2024'!J19</f>
        <v>0</v>
      </c>
      <c r="E37" s="168">
        <f>'Permintaan 2024'!I20</f>
        <v>0</v>
      </c>
      <c r="F37" s="168">
        <f>'Permintaan 2024'!O20</f>
        <v>0</v>
      </c>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row>
    <row r="38" spans="2:37" x14ac:dyDescent="0.25">
      <c r="B38" s="169">
        <v>12</v>
      </c>
      <c r="C38" s="168" t="s">
        <v>41</v>
      </c>
      <c r="D38" s="168">
        <f>'Input WB 2024'!J20</f>
        <v>0</v>
      </c>
      <c r="E38" s="168">
        <f>'Permintaan 2024'!I21</f>
        <v>0</v>
      </c>
      <c r="F38" s="168">
        <f>'Permintaan 2024'!O21</f>
        <v>0</v>
      </c>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row>
    <row r="39" spans="2:37" x14ac:dyDescent="0.25">
      <c r="B39" s="265" t="s">
        <v>42</v>
      </c>
      <c r="C39" s="266"/>
      <c r="D39" s="172">
        <f t="shared" ref="D39:F39" si="8">SUM(D27:D38)</f>
        <v>15870</v>
      </c>
      <c r="E39" s="172">
        <f>SUM(E27:E38)</f>
        <v>6835</v>
      </c>
      <c r="F39" s="172">
        <f t="shared" si="8"/>
        <v>6835</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row>
    <row r="40" spans="2:37" x14ac:dyDescent="0.25">
      <c r="B40" s="263" t="s">
        <v>815</v>
      </c>
      <c r="C40" s="264"/>
      <c r="D40" s="173">
        <f>AVERAGE(D27:D38)</f>
        <v>1322.5</v>
      </c>
      <c r="E40" s="173">
        <f t="shared" ref="E40:F40" si="9">AVERAGE(E27:E38)</f>
        <v>569.58333333333337</v>
      </c>
      <c r="F40" s="173">
        <f t="shared" si="9"/>
        <v>569.58333333333337</v>
      </c>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row>
    <row r="41" spans="2:37" x14ac:dyDescent="0.25">
      <c r="B41" s="263" t="s">
        <v>816</v>
      </c>
      <c r="C41" s="264"/>
      <c r="D41" s="173">
        <f>MAX(D27:D38)</f>
        <v>3119</v>
      </c>
      <c r="E41" s="173">
        <f t="shared" ref="E41:F41" si="10">MAX(E27:E38)</f>
        <v>1292</v>
      </c>
      <c r="F41" s="173">
        <f t="shared" si="10"/>
        <v>1292</v>
      </c>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row>
    <row r="42" spans="2:37" x14ac:dyDescent="0.25">
      <c r="B42" s="263" t="s">
        <v>817</v>
      </c>
      <c r="C42" s="264"/>
      <c r="D42" s="173">
        <f>MIN(D27:D38)</f>
        <v>0</v>
      </c>
      <c r="E42" s="173">
        <f t="shared" ref="E42:F42" si="11">MIN(E27:E38)</f>
        <v>0</v>
      </c>
      <c r="F42" s="173">
        <f t="shared" si="11"/>
        <v>0</v>
      </c>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row>
    <row r="43" spans="2:37" x14ac:dyDescent="0.25">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row>
    <row r="44" spans="2:37" x14ac:dyDescent="0.25">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row>
    <row r="45" spans="2:37" x14ac:dyDescent="0.25">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row>
    <row r="46" spans="2:37" x14ac:dyDescent="0.25">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row>
    <row r="47" spans="2:37" x14ac:dyDescent="0.25">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row>
    <row r="48" spans="2:37" x14ac:dyDescent="0.25">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row>
    <row r="49" spans="2:37" x14ac:dyDescent="0.25">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row>
    <row r="50" spans="2:37" x14ac:dyDescent="0.25">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row>
    <row r="51" spans="2:37" x14ac:dyDescent="0.25">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row>
    <row r="52" spans="2:37" x14ac:dyDescent="0.25">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row>
    <row r="53" spans="2:37" x14ac:dyDescent="0.25">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row>
    <row r="54" spans="2:37" x14ac:dyDescent="0.25">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row>
    <row r="55" spans="2:37" x14ac:dyDescent="0.25">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row>
    <row r="56" spans="2:37" x14ac:dyDescent="0.25">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row>
    <row r="57" spans="2:37" x14ac:dyDescent="0.25">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row>
    <row r="58" spans="2:37" x14ac:dyDescent="0.25">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row>
    <row r="59" spans="2:37" x14ac:dyDescent="0.25">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row>
    <row r="60" spans="2:37" x14ac:dyDescent="0.25">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row>
    <row r="61" spans="2:37" x14ac:dyDescent="0.25">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row>
    <row r="62" spans="2:37" x14ac:dyDescent="0.25">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row>
    <row r="63" spans="2:37" x14ac:dyDescent="0.25">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row>
    <row r="64" spans="2:37" x14ac:dyDescent="0.25">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row>
    <row r="65" spans="2:37" x14ac:dyDescent="0.25">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row>
    <row r="66" spans="2:37" x14ac:dyDescent="0.25">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row>
    <row r="67" spans="2:37" x14ac:dyDescent="0.25">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row>
    <row r="68" spans="2:37" x14ac:dyDescent="0.25">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row>
    <row r="69" spans="2:37" x14ac:dyDescent="0.25">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row>
    <row r="70" spans="2:37" x14ac:dyDescent="0.25">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row>
    <row r="71" spans="2:37" x14ac:dyDescent="0.25">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row>
    <row r="72" spans="2:37" x14ac:dyDescent="0.25">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row>
    <row r="73" spans="2:37" x14ac:dyDescent="0.25">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row>
    <row r="74" spans="2:37" x14ac:dyDescent="0.25">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row>
    <row r="75" spans="2:37" x14ac:dyDescent="0.25">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row>
    <row r="76" spans="2:37" x14ac:dyDescent="0.25">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row>
    <row r="77" spans="2:37" x14ac:dyDescent="0.25">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row>
    <row r="78" spans="2:37" x14ac:dyDescent="0.25">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row>
    <row r="79" spans="2:37" x14ac:dyDescent="0.25">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row>
    <row r="80" spans="2:37" x14ac:dyDescent="0.25">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row>
    <row r="81" spans="2:37" x14ac:dyDescent="0.25">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row>
    <row r="82" spans="2:37" x14ac:dyDescent="0.25">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row>
    <row r="83" spans="2:37" x14ac:dyDescent="0.25">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row>
    <row r="84" spans="2:37" x14ac:dyDescent="0.25">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row>
    <row r="85" spans="2:37" x14ac:dyDescent="0.25">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row>
    <row r="86" spans="2:37" x14ac:dyDescent="0.25">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row>
    <row r="87" spans="2:37" x14ac:dyDescent="0.25">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row>
    <row r="88" spans="2:37" x14ac:dyDescent="0.25">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row>
    <row r="89" spans="2:37" x14ac:dyDescent="0.25">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row>
    <row r="90" spans="2:37" x14ac:dyDescent="0.25">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row>
    <row r="91" spans="2:37" x14ac:dyDescent="0.25">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row>
    <row r="92" spans="2:37" x14ac:dyDescent="0.25">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row>
    <row r="93" spans="2:37" x14ac:dyDescent="0.25">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row>
    <row r="94" spans="2:37" x14ac:dyDescent="0.25">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row>
    <row r="95" spans="2:37" x14ac:dyDescent="0.25">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row>
    <row r="96" spans="2:37" x14ac:dyDescent="0.25">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row>
    <row r="97" spans="2:37" x14ac:dyDescent="0.25">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row>
    <row r="98" spans="2:37" x14ac:dyDescent="0.25">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row>
    <row r="99" spans="2:37" x14ac:dyDescent="0.25">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row>
    <row r="100" spans="2:37" x14ac:dyDescent="0.25">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row>
    <row r="101" spans="2:37" x14ac:dyDescent="0.25">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row>
    <row r="102" spans="2:37" x14ac:dyDescent="0.25">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row>
    <row r="103" spans="2:37" x14ac:dyDescent="0.25">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row>
    <row r="104" spans="2:37" x14ac:dyDescent="0.25">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row>
    <row r="105" spans="2:37" x14ac:dyDescent="0.25">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row>
    <row r="106" spans="2:37" x14ac:dyDescent="0.25">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row>
    <row r="107" spans="2:37" x14ac:dyDescent="0.25">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row>
    <row r="108" spans="2:37" x14ac:dyDescent="0.25">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row>
    <row r="109" spans="2:37" x14ac:dyDescent="0.25">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row>
    <row r="110" spans="2:37" x14ac:dyDescent="0.25">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row>
    <row r="111" spans="2:37" x14ac:dyDescent="0.25">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row>
    <row r="112" spans="2:37" x14ac:dyDescent="0.25">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row>
    <row r="113" spans="2:37" x14ac:dyDescent="0.25">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row>
    <row r="114" spans="2:37" x14ac:dyDescent="0.25">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row>
    <row r="115" spans="2:37" x14ac:dyDescent="0.25">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row>
    <row r="116" spans="2:37" x14ac:dyDescent="0.25">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row>
    <row r="117" spans="2:37" x14ac:dyDescent="0.25">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row>
    <row r="118" spans="2:37" x14ac:dyDescent="0.25">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row>
    <row r="119" spans="2:37" x14ac:dyDescent="0.25">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row>
    <row r="120" spans="2:37" x14ac:dyDescent="0.25">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row>
    <row r="121" spans="2:37" x14ac:dyDescent="0.25">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row>
    <row r="122" spans="2:37" x14ac:dyDescent="0.25">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row>
    <row r="123" spans="2:37" x14ac:dyDescent="0.25">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row>
    <row r="124" spans="2:37" x14ac:dyDescent="0.25">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row>
    <row r="125" spans="2:37" x14ac:dyDescent="0.25">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row>
    <row r="126" spans="2:37" x14ac:dyDescent="0.25">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row>
    <row r="127" spans="2:37" x14ac:dyDescent="0.25">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row>
    <row r="128" spans="2:37" x14ac:dyDescent="0.25">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row>
    <row r="129" spans="2:37" x14ac:dyDescent="0.25">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row>
    <row r="130" spans="2:37" x14ac:dyDescent="0.25">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row>
    <row r="131" spans="2:37" x14ac:dyDescent="0.25">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row>
    <row r="132" spans="2:37" x14ac:dyDescent="0.25">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row>
    <row r="133" spans="2:37" x14ac:dyDescent="0.25">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row>
    <row r="134" spans="2:37" x14ac:dyDescent="0.25">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row>
    <row r="135" spans="2:37" x14ac:dyDescent="0.25">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row>
    <row r="136" spans="2:37" x14ac:dyDescent="0.25">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row>
    <row r="137" spans="2:37" x14ac:dyDescent="0.25">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row>
    <row r="138" spans="2:37" x14ac:dyDescent="0.25">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row>
    <row r="139" spans="2:37" x14ac:dyDescent="0.25">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row>
    <row r="140" spans="2:37" x14ac:dyDescent="0.25">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row>
    <row r="141" spans="2:37" x14ac:dyDescent="0.25">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row>
    <row r="142" spans="2:37" x14ac:dyDescent="0.25">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row>
    <row r="143" spans="2:37" x14ac:dyDescent="0.25">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row>
    <row r="144" spans="2:37" x14ac:dyDescent="0.25">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row>
    <row r="145" spans="2:37" x14ac:dyDescent="0.25">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row>
    <row r="146" spans="2:37" x14ac:dyDescent="0.25">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row>
    <row r="147" spans="2:37" x14ac:dyDescent="0.25">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row>
    <row r="148" spans="2:37" x14ac:dyDescent="0.25">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row>
    <row r="149" spans="2:37" x14ac:dyDescent="0.25">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row>
    <row r="150" spans="2:37" x14ac:dyDescent="0.25">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row>
    <row r="151" spans="2:37" x14ac:dyDescent="0.25">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row>
    <row r="152" spans="2:37" x14ac:dyDescent="0.25">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row>
    <row r="153" spans="2:37" x14ac:dyDescent="0.25">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row>
    <row r="154" spans="2:37" x14ac:dyDescent="0.25">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row>
    <row r="155" spans="2:37" x14ac:dyDescent="0.25">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row>
    <row r="156" spans="2:37" x14ac:dyDescent="0.25">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row>
    <row r="157" spans="2:37" x14ac:dyDescent="0.25">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row>
    <row r="158" spans="2:37" x14ac:dyDescent="0.25">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row>
    <row r="159" spans="2:37" x14ac:dyDescent="0.25">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row>
    <row r="160" spans="2:37" x14ac:dyDescent="0.25">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row>
    <row r="161" spans="2:37" x14ac:dyDescent="0.25">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row>
    <row r="162" spans="2:37" x14ac:dyDescent="0.25">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row>
    <row r="163" spans="2:37" x14ac:dyDescent="0.25">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row>
    <row r="164" spans="2:37" x14ac:dyDescent="0.25">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row>
    <row r="165" spans="2:37" x14ac:dyDescent="0.25">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row>
    <row r="166" spans="2:37" x14ac:dyDescent="0.25">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row>
    <row r="167" spans="2:37" x14ac:dyDescent="0.25">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row>
    <row r="168" spans="2:37" x14ac:dyDescent="0.25">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row>
    <row r="169" spans="2:37" x14ac:dyDescent="0.25">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row>
    <row r="170" spans="2:37" x14ac:dyDescent="0.25">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row>
    <row r="171" spans="2:37" x14ac:dyDescent="0.25">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row>
    <row r="172" spans="2:37" x14ac:dyDescent="0.25">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row>
    <row r="173" spans="2:37" x14ac:dyDescent="0.25">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row>
    <row r="174" spans="2:37" x14ac:dyDescent="0.25">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row>
    <row r="175" spans="2:37" x14ac:dyDescent="0.25">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row>
    <row r="176" spans="2:37" x14ac:dyDescent="0.25">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row>
    <row r="177" spans="2:37" x14ac:dyDescent="0.25">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row>
    <row r="178" spans="2:37" x14ac:dyDescent="0.25">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row>
    <row r="179" spans="2:37" x14ac:dyDescent="0.25">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row>
    <row r="180" spans="2:37" x14ac:dyDescent="0.25">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row>
    <row r="181" spans="2:37" x14ac:dyDescent="0.25">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row>
    <row r="182" spans="2:37" x14ac:dyDescent="0.25">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row>
    <row r="183" spans="2:37" x14ac:dyDescent="0.25">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row>
    <row r="184" spans="2:37" x14ac:dyDescent="0.25">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row>
    <row r="185" spans="2:37" x14ac:dyDescent="0.25">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row>
    <row r="186" spans="2:37" x14ac:dyDescent="0.25">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row>
    <row r="187" spans="2:37" x14ac:dyDescent="0.25">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row>
    <row r="188" spans="2:37" x14ac:dyDescent="0.25">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row>
    <row r="189" spans="2:37" x14ac:dyDescent="0.25">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row>
    <row r="190" spans="2:37" x14ac:dyDescent="0.25">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row>
    <row r="191" spans="2:37" x14ac:dyDescent="0.25">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row>
    <row r="192" spans="2:37" x14ac:dyDescent="0.25">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row>
    <row r="193" spans="2:37" x14ac:dyDescent="0.25">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row>
    <row r="194" spans="2:37" x14ac:dyDescent="0.25">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row>
    <row r="195" spans="2:37" x14ac:dyDescent="0.25">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row>
    <row r="196" spans="2:37" x14ac:dyDescent="0.25">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row>
    <row r="197" spans="2:37" x14ac:dyDescent="0.25">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row>
    <row r="198" spans="2:37" x14ac:dyDescent="0.25">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row>
    <row r="199" spans="2:37" x14ac:dyDescent="0.25">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row>
    <row r="200" spans="2:37" x14ac:dyDescent="0.25">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row>
    <row r="201" spans="2:37" x14ac:dyDescent="0.25">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row>
    <row r="202" spans="2:37" x14ac:dyDescent="0.25">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row>
    <row r="203" spans="2:37" x14ac:dyDescent="0.25">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row>
    <row r="204" spans="2:37" x14ac:dyDescent="0.25">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row>
    <row r="205" spans="2:37" x14ac:dyDescent="0.25">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row>
    <row r="206" spans="2:37" x14ac:dyDescent="0.25">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row>
    <row r="207" spans="2:37" x14ac:dyDescent="0.25">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row>
    <row r="208" spans="2:37" x14ac:dyDescent="0.25">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row>
    <row r="209" spans="2:37" x14ac:dyDescent="0.25">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row>
    <row r="210" spans="2:37" x14ac:dyDescent="0.25">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row>
    <row r="211" spans="2:37" x14ac:dyDescent="0.25">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row>
    <row r="212" spans="2:37" x14ac:dyDescent="0.25">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row>
    <row r="213" spans="2:37" x14ac:dyDescent="0.25">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row>
    <row r="214" spans="2:37" x14ac:dyDescent="0.25">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row>
    <row r="215" spans="2:37" x14ac:dyDescent="0.25">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row>
    <row r="216" spans="2:37" x14ac:dyDescent="0.25">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row>
    <row r="217" spans="2:37" x14ac:dyDescent="0.25">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row>
    <row r="218" spans="2:37" x14ac:dyDescent="0.25">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row>
    <row r="219" spans="2:37" x14ac:dyDescent="0.25">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row>
    <row r="220" spans="2:37" x14ac:dyDescent="0.25">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row>
    <row r="221" spans="2:37" x14ac:dyDescent="0.25">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row>
    <row r="222" spans="2:37" x14ac:dyDescent="0.25">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row>
    <row r="223" spans="2:37" x14ac:dyDescent="0.25">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row>
    <row r="224" spans="2:37" x14ac:dyDescent="0.25">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row>
    <row r="225" spans="2:37" x14ac:dyDescent="0.25">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row>
    <row r="226" spans="2:37" x14ac:dyDescent="0.25">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row>
    <row r="227" spans="2:37" x14ac:dyDescent="0.25">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row>
    <row r="228" spans="2:37" x14ac:dyDescent="0.25">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row>
    <row r="229" spans="2:37" x14ac:dyDescent="0.25">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row>
    <row r="230" spans="2:37" x14ac:dyDescent="0.25">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row>
    <row r="231" spans="2:37" x14ac:dyDescent="0.25">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row>
    <row r="232" spans="2:37" x14ac:dyDescent="0.25">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row>
    <row r="233" spans="2:37" x14ac:dyDescent="0.25">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row>
    <row r="234" spans="2:37" x14ac:dyDescent="0.25">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row>
    <row r="235" spans="2:37" x14ac:dyDescent="0.25">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row>
    <row r="236" spans="2:37" x14ac:dyDescent="0.25">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row>
    <row r="237" spans="2:37" x14ac:dyDescent="0.25">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row>
    <row r="238" spans="2:37" x14ac:dyDescent="0.25">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row>
    <row r="239" spans="2:37" x14ac:dyDescent="0.25">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row>
    <row r="240" spans="2:37" x14ac:dyDescent="0.25">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row>
    <row r="241" spans="2:37" x14ac:dyDescent="0.25">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row>
    <row r="242" spans="2:37" x14ac:dyDescent="0.25">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row>
    <row r="243" spans="2:37" x14ac:dyDescent="0.25">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row>
    <row r="244" spans="2:37" x14ac:dyDescent="0.25">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row>
    <row r="245" spans="2:37" x14ac:dyDescent="0.25">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row>
    <row r="246" spans="2:37" x14ac:dyDescent="0.25">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row>
    <row r="247" spans="2:37" x14ac:dyDescent="0.25">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row>
    <row r="248" spans="2:37" x14ac:dyDescent="0.25">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row>
    <row r="249" spans="2:37" x14ac:dyDescent="0.25">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row>
    <row r="250" spans="2:37" x14ac:dyDescent="0.25">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row>
    <row r="251" spans="2:37" x14ac:dyDescent="0.25">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row>
    <row r="252" spans="2:37" x14ac:dyDescent="0.25">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row>
    <row r="253" spans="2:37" x14ac:dyDescent="0.25">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row>
    <row r="254" spans="2:37" x14ac:dyDescent="0.25">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row>
    <row r="255" spans="2:37" x14ac:dyDescent="0.25">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row>
    <row r="256" spans="2:37" x14ac:dyDescent="0.25">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row>
    <row r="257" spans="2:37" x14ac:dyDescent="0.25">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row>
    <row r="258" spans="2:37" x14ac:dyDescent="0.25">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row>
    <row r="259" spans="2:37" x14ac:dyDescent="0.25">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row>
    <row r="260" spans="2:37" x14ac:dyDescent="0.25">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row>
    <row r="261" spans="2:37" x14ac:dyDescent="0.25">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row>
    <row r="262" spans="2:37" x14ac:dyDescent="0.25">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row>
    <row r="263" spans="2:37" x14ac:dyDescent="0.25">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row>
    <row r="264" spans="2:37" x14ac:dyDescent="0.25">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row>
    <row r="265" spans="2:37" x14ac:dyDescent="0.25">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row>
    <row r="266" spans="2:37" x14ac:dyDescent="0.25">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row>
    <row r="267" spans="2:37" x14ac:dyDescent="0.25">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row>
    <row r="268" spans="2:37" x14ac:dyDescent="0.25">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row>
    <row r="269" spans="2:37" x14ac:dyDescent="0.25">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row>
    <row r="270" spans="2:37" x14ac:dyDescent="0.25">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row>
    <row r="271" spans="2:37" x14ac:dyDescent="0.25">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row>
    <row r="272" spans="2:37" x14ac:dyDescent="0.25">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row>
    <row r="273" spans="2:37" x14ac:dyDescent="0.25">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row>
    <row r="274" spans="2:37" x14ac:dyDescent="0.25">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row>
    <row r="275" spans="2:37" x14ac:dyDescent="0.25">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row>
    <row r="276" spans="2:37" x14ac:dyDescent="0.25">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row>
    <row r="277" spans="2:37" x14ac:dyDescent="0.25">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row>
    <row r="278" spans="2:37" x14ac:dyDescent="0.25">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row>
    <row r="279" spans="2:37" x14ac:dyDescent="0.25">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row>
    <row r="280" spans="2:37" x14ac:dyDescent="0.25">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row>
    <row r="281" spans="2:37" x14ac:dyDescent="0.25">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row>
    <row r="282" spans="2:37" x14ac:dyDescent="0.25">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row>
    <row r="283" spans="2:37" x14ac:dyDescent="0.25">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row>
    <row r="284" spans="2:37" x14ac:dyDescent="0.25">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row>
    <row r="285" spans="2:37" x14ac:dyDescent="0.25">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row>
    <row r="286" spans="2:37" x14ac:dyDescent="0.25">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row>
    <row r="287" spans="2:37" x14ac:dyDescent="0.25">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row>
    <row r="288" spans="2:37" x14ac:dyDescent="0.25">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row>
    <row r="289" spans="2:37" x14ac:dyDescent="0.25">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row>
    <row r="290" spans="2:37" x14ac:dyDescent="0.25">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row>
    <row r="291" spans="2:37" x14ac:dyDescent="0.25">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row>
    <row r="292" spans="2:37" x14ac:dyDescent="0.25">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row>
    <row r="293" spans="2:37" x14ac:dyDescent="0.25">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row>
    <row r="294" spans="2:37" x14ac:dyDescent="0.25">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row>
    <row r="295" spans="2:37" x14ac:dyDescent="0.25">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row>
    <row r="296" spans="2:37" x14ac:dyDescent="0.25">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row>
    <row r="297" spans="2:37" x14ac:dyDescent="0.25">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row>
    <row r="298" spans="2:37" x14ac:dyDescent="0.25">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row>
    <row r="299" spans="2:37" x14ac:dyDescent="0.25">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row>
    <row r="300" spans="2:37" x14ac:dyDescent="0.25">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row>
    <row r="301" spans="2:37" x14ac:dyDescent="0.25">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row>
    <row r="302" spans="2:37" x14ac:dyDescent="0.25">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row>
    <row r="303" spans="2:37" x14ac:dyDescent="0.25">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row>
    <row r="304" spans="2:37" x14ac:dyDescent="0.25">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row>
    <row r="305" spans="2:37" x14ac:dyDescent="0.25">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row>
    <row r="306" spans="2:37" x14ac:dyDescent="0.25">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row>
    <row r="307" spans="2:37" x14ac:dyDescent="0.25">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row>
    <row r="308" spans="2:37" x14ac:dyDescent="0.25">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row>
    <row r="309" spans="2:37" x14ac:dyDescent="0.25">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row>
    <row r="310" spans="2:37" x14ac:dyDescent="0.25">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row>
    <row r="311" spans="2:37" x14ac:dyDescent="0.25">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row>
    <row r="312" spans="2:37" x14ac:dyDescent="0.25">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row>
    <row r="313" spans="2:37" x14ac:dyDescent="0.25">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row>
    <row r="314" spans="2:37" x14ac:dyDescent="0.25">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row>
    <row r="315" spans="2:37" x14ac:dyDescent="0.25">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row>
    <row r="316" spans="2:37" x14ac:dyDescent="0.25">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row>
    <row r="317" spans="2:37" x14ac:dyDescent="0.25">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row>
    <row r="318" spans="2:37" x14ac:dyDescent="0.25">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row>
    <row r="319" spans="2:37" x14ac:dyDescent="0.25">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row>
    <row r="320" spans="2:37" x14ac:dyDescent="0.25">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row>
    <row r="321" spans="2:37" x14ac:dyDescent="0.25">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row>
    <row r="322" spans="2:37" x14ac:dyDescent="0.25">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row>
    <row r="323" spans="2:37" x14ac:dyDescent="0.25">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row>
    <row r="324" spans="2:37" x14ac:dyDescent="0.25">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row>
    <row r="325" spans="2:37" x14ac:dyDescent="0.25">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row>
    <row r="326" spans="2:37" x14ac:dyDescent="0.25">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row>
    <row r="327" spans="2:37" x14ac:dyDescent="0.25">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row>
    <row r="328" spans="2:37" x14ac:dyDescent="0.25">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row>
    <row r="329" spans="2:37" x14ac:dyDescent="0.25">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row>
    <row r="330" spans="2:37" x14ac:dyDescent="0.25">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row>
    <row r="331" spans="2:37" x14ac:dyDescent="0.25">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row>
    <row r="332" spans="2:37" x14ac:dyDescent="0.25">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row>
    <row r="333" spans="2:37" x14ac:dyDescent="0.25">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row>
    <row r="334" spans="2:37" x14ac:dyDescent="0.25">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row>
    <row r="335" spans="2:37" x14ac:dyDescent="0.25">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row>
    <row r="336" spans="2:37" x14ac:dyDescent="0.25">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row>
    <row r="337" spans="2:37" x14ac:dyDescent="0.25">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row>
    <row r="338" spans="2:37" x14ac:dyDescent="0.25">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row>
    <row r="339" spans="2:37" x14ac:dyDescent="0.25">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row>
    <row r="340" spans="2:37" x14ac:dyDescent="0.25">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row>
    <row r="341" spans="2:37" x14ac:dyDescent="0.25">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row>
    <row r="342" spans="2:37" x14ac:dyDescent="0.25">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row>
    <row r="343" spans="2:37" x14ac:dyDescent="0.25">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row>
    <row r="344" spans="2:37" x14ac:dyDescent="0.25">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row>
    <row r="345" spans="2:37" x14ac:dyDescent="0.25">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row>
    <row r="346" spans="2:37" x14ac:dyDescent="0.25">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row>
    <row r="347" spans="2:37" x14ac:dyDescent="0.25">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row>
    <row r="348" spans="2:37" x14ac:dyDescent="0.25">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row>
    <row r="349" spans="2:37" x14ac:dyDescent="0.25">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row>
    <row r="350" spans="2:37" x14ac:dyDescent="0.25">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row>
    <row r="351" spans="2:37" x14ac:dyDescent="0.25">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row>
    <row r="352" spans="2:37" x14ac:dyDescent="0.25">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row>
    <row r="353" spans="2:37" x14ac:dyDescent="0.25">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row>
    <row r="354" spans="2:37" x14ac:dyDescent="0.25">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row>
    <row r="355" spans="2:37" x14ac:dyDescent="0.25">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row>
    <row r="356" spans="2:37" x14ac:dyDescent="0.25">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row>
    <row r="357" spans="2:37" x14ac:dyDescent="0.25">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row>
    <row r="358" spans="2:37" x14ac:dyDescent="0.25">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row>
    <row r="359" spans="2:37" x14ac:dyDescent="0.25">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row>
    <row r="360" spans="2:37" x14ac:dyDescent="0.25">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row>
    <row r="361" spans="2:37" x14ac:dyDescent="0.25">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row>
    <row r="362" spans="2:37" x14ac:dyDescent="0.25">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row>
    <row r="363" spans="2:37" x14ac:dyDescent="0.25">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row>
    <row r="364" spans="2:37" x14ac:dyDescent="0.25">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row>
    <row r="365" spans="2:37" x14ac:dyDescent="0.25">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row>
    <row r="366" spans="2:37" x14ac:dyDescent="0.25">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row>
    <row r="367" spans="2:37" x14ac:dyDescent="0.25">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row>
    <row r="368" spans="2:37" x14ac:dyDescent="0.25">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row>
    <row r="369" spans="2:37" x14ac:dyDescent="0.25">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row>
    <row r="370" spans="2:37" x14ac:dyDescent="0.25">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row>
    <row r="371" spans="2:37" x14ac:dyDescent="0.25">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row>
    <row r="372" spans="2:37" x14ac:dyDescent="0.25">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row>
    <row r="373" spans="2:37" x14ac:dyDescent="0.25">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row>
    <row r="374" spans="2:37" x14ac:dyDescent="0.25">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row>
    <row r="375" spans="2:37" x14ac:dyDescent="0.25">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row>
    <row r="376" spans="2:37" x14ac:dyDescent="0.25">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row>
    <row r="377" spans="2:37" x14ac:dyDescent="0.25">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row>
    <row r="378" spans="2:37" x14ac:dyDescent="0.25">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row>
    <row r="379" spans="2:37" x14ac:dyDescent="0.25">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row>
    <row r="380" spans="2:37" x14ac:dyDescent="0.25">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row>
    <row r="381" spans="2:37" x14ac:dyDescent="0.25">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row>
    <row r="382" spans="2:37" x14ac:dyDescent="0.25">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row>
    <row r="383" spans="2:37" x14ac:dyDescent="0.25">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row>
    <row r="384" spans="2:37" x14ac:dyDescent="0.25">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row>
    <row r="385" spans="2:37" x14ac:dyDescent="0.25">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row>
    <row r="386" spans="2:37" x14ac:dyDescent="0.25">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row>
    <row r="387" spans="2:37" x14ac:dyDescent="0.25">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row>
    <row r="388" spans="2:37" x14ac:dyDescent="0.25">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row>
    <row r="389" spans="2:37" x14ac:dyDescent="0.25">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row>
    <row r="390" spans="2:37" x14ac:dyDescent="0.25">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row>
    <row r="391" spans="2:37" x14ac:dyDescent="0.25">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row>
    <row r="392" spans="2:37" x14ac:dyDescent="0.25">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row>
    <row r="393" spans="2:37" x14ac:dyDescent="0.25">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row>
    <row r="394" spans="2:37" x14ac:dyDescent="0.25">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row>
    <row r="395" spans="2:37" x14ac:dyDescent="0.25">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row>
    <row r="396" spans="2:37" x14ac:dyDescent="0.25">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row>
    <row r="397" spans="2:37" x14ac:dyDescent="0.25">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row>
    <row r="398" spans="2:37" x14ac:dyDescent="0.25">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row>
    <row r="399" spans="2:37" x14ac:dyDescent="0.25">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row>
    <row r="400" spans="2:37" x14ac:dyDescent="0.25">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row>
    <row r="401" spans="2:37" x14ac:dyDescent="0.25">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row>
    <row r="402" spans="2:37" x14ac:dyDescent="0.25">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row>
    <row r="403" spans="2:37" x14ac:dyDescent="0.25">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row>
    <row r="404" spans="2:37" x14ac:dyDescent="0.25">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row>
    <row r="405" spans="2:37" x14ac:dyDescent="0.25">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row>
    <row r="406" spans="2:37" x14ac:dyDescent="0.25">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row>
    <row r="407" spans="2:37" x14ac:dyDescent="0.25">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row>
    <row r="408" spans="2:37" x14ac:dyDescent="0.25">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row>
    <row r="409" spans="2:37" x14ac:dyDescent="0.25">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row>
    <row r="410" spans="2:37" x14ac:dyDescent="0.25">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row>
    <row r="411" spans="2:37" x14ac:dyDescent="0.25">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row>
    <row r="412" spans="2:37" x14ac:dyDescent="0.25">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row>
    <row r="413" spans="2:37" x14ac:dyDescent="0.25">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row>
    <row r="414" spans="2:37" x14ac:dyDescent="0.25">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row>
    <row r="415" spans="2:37" x14ac:dyDescent="0.25">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row>
    <row r="416" spans="2:37" x14ac:dyDescent="0.25">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row>
    <row r="417" spans="2:37" x14ac:dyDescent="0.25">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row>
    <row r="418" spans="2:37" x14ac:dyDescent="0.25">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row>
    <row r="419" spans="2:37" x14ac:dyDescent="0.25">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row>
    <row r="420" spans="2:37" x14ac:dyDescent="0.25">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row>
    <row r="421" spans="2:37" x14ac:dyDescent="0.25">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row>
    <row r="422" spans="2:37" x14ac:dyDescent="0.25">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row>
    <row r="423" spans="2:37" x14ac:dyDescent="0.25">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row>
    <row r="424" spans="2:37" x14ac:dyDescent="0.25">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row>
    <row r="425" spans="2:37" x14ac:dyDescent="0.25">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row>
    <row r="426" spans="2:37" x14ac:dyDescent="0.25">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row>
    <row r="427" spans="2:37" x14ac:dyDescent="0.25">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row>
    <row r="428" spans="2:37" x14ac:dyDescent="0.25">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row>
    <row r="429" spans="2:37" x14ac:dyDescent="0.25">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row>
    <row r="430" spans="2:37" x14ac:dyDescent="0.25">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row>
    <row r="431" spans="2:37" x14ac:dyDescent="0.25">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row>
    <row r="432" spans="2:37" x14ac:dyDescent="0.25">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row>
    <row r="433" spans="2:37" x14ac:dyDescent="0.25">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row>
    <row r="434" spans="2:37" x14ac:dyDescent="0.25">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row>
    <row r="435" spans="2:37" x14ac:dyDescent="0.25">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row>
    <row r="436" spans="2:37" x14ac:dyDescent="0.25">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row>
    <row r="437" spans="2:37" x14ac:dyDescent="0.25">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row>
    <row r="438" spans="2:37" x14ac:dyDescent="0.25">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row>
    <row r="439" spans="2:37" x14ac:dyDescent="0.25">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row>
    <row r="440" spans="2:37" x14ac:dyDescent="0.25">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row>
    <row r="441" spans="2:37" x14ac:dyDescent="0.25">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row>
    <row r="442" spans="2:37" x14ac:dyDescent="0.25">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row>
    <row r="443" spans="2:37" x14ac:dyDescent="0.25">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row>
    <row r="444" spans="2:37" x14ac:dyDescent="0.25">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row>
    <row r="445" spans="2:37" x14ac:dyDescent="0.25">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row>
    <row r="446" spans="2:37" x14ac:dyDescent="0.25">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row>
    <row r="447" spans="2:37" x14ac:dyDescent="0.25">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row>
    <row r="448" spans="2:37" x14ac:dyDescent="0.25">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row>
    <row r="449" spans="2:37" x14ac:dyDescent="0.25">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row>
    <row r="450" spans="2:37" x14ac:dyDescent="0.25">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row>
    <row r="451" spans="2:37" x14ac:dyDescent="0.25">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row>
    <row r="452" spans="2:37" x14ac:dyDescent="0.25">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row>
    <row r="453" spans="2:37" x14ac:dyDescent="0.25">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row>
    <row r="454" spans="2:37" x14ac:dyDescent="0.25">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row>
    <row r="455" spans="2:37" x14ac:dyDescent="0.25">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row>
    <row r="456" spans="2:37" x14ac:dyDescent="0.25">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row>
    <row r="457" spans="2:37" x14ac:dyDescent="0.25">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row>
    <row r="458" spans="2:37" x14ac:dyDescent="0.25">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row>
    <row r="459" spans="2:37" x14ac:dyDescent="0.25">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row>
    <row r="460" spans="2:37" x14ac:dyDescent="0.25">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row>
    <row r="461" spans="2:37" x14ac:dyDescent="0.25">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row>
    <row r="462" spans="2:37" x14ac:dyDescent="0.25">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row>
    <row r="463" spans="2:37" x14ac:dyDescent="0.25">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row>
    <row r="464" spans="2:37" x14ac:dyDescent="0.25">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row>
    <row r="465" spans="2:37" x14ac:dyDescent="0.25">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row>
    <row r="466" spans="2:37" x14ac:dyDescent="0.25">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row>
    <row r="467" spans="2:37" x14ac:dyDescent="0.25">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row>
    <row r="468" spans="2:37" x14ac:dyDescent="0.25">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row>
    <row r="469" spans="2:37" x14ac:dyDescent="0.25">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row>
    <row r="470" spans="2:37" x14ac:dyDescent="0.25">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row>
    <row r="471" spans="2:37" x14ac:dyDescent="0.25">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row>
    <row r="472" spans="2:37" x14ac:dyDescent="0.25">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row>
    <row r="473" spans="2:37" x14ac:dyDescent="0.25">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row>
    <row r="474" spans="2:37" x14ac:dyDescent="0.25">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row>
    <row r="475" spans="2:37" x14ac:dyDescent="0.25">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row>
    <row r="476" spans="2:37" x14ac:dyDescent="0.25">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row>
    <row r="477" spans="2:37" x14ac:dyDescent="0.25">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row>
    <row r="478" spans="2:37" x14ac:dyDescent="0.25">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row>
    <row r="479" spans="2:37" x14ac:dyDescent="0.25">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row>
    <row r="480" spans="2:37" x14ac:dyDescent="0.25">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row>
    <row r="481" spans="2:37" x14ac:dyDescent="0.25">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row>
    <row r="482" spans="2:37" x14ac:dyDescent="0.25">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row>
    <row r="483" spans="2:37" x14ac:dyDescent="0.25">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row>
    <row r="484" spans="2:37" x14ac:dyDescent="0.25">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row>
    <row r="485" spans="2:37" x14ac:dyDescent="0.25">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row>
    <row r="486" spans="2:37" x14ac:dyDescent="0.25">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row>
    <row r="487" spans="2:37" x14ac:dyDescent="0.25">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row>
    <row r="488" spans="2:37" x14ac:dyDescent="0.25">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row>
    <row r="489" spans="2:37" x14ac:dyDescent="0.25">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row>
    <row r="490" spans="2:37" x14ac:dyDescent="0.25">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row>
    <row r="491" spans="2:37" x14ac:dyDescent="0.25">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row>
    <row r="492" spans="2:37" x14ac:dyDescent="0.25">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row>
    <row r="493" spans="2:37" x14ac:dyDescent="0.25">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row>
    <row r="494" spans="2:37" x14ac:dyDescent="0.25">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row>
    <row r="495" spans="2:37" x14ac:dyDescent="0.25">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row>
    <row r="496" spans="2:37" x14ac:dyDescent="0.25">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row>
    <row r="497" spans="2:37" x14ac:dyDescent="0.25">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row>
    <row r="498" spans="2:37" x14ac:dyDescent="0.25">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row>
    <row r="499" spans="2:37" x14ac:dyDescent="0.25">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row>
    <row r="500" spans="2:37" x14ac:dyDescent="0.25">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row>
    <row r="501" spans="2:37" x14ac:dyDescent="0.25">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row>
    <row r="502" spans="2:37" x14ac:dyDescent="0.25">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row>
    <row r="503" spans="2:37" x14ac:dyDescent="0.25">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row>
    <row r="504" spans="2:37" x14ac:dyDescent="0.25">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row>
    <row r="505" spans="2:37" x14ac:dyDescent="0.25">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row>
    <row r="506" spans="2:37" x14ac:dyDescent="0.25">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row>
    <row r="507" spans="2:37" x14ac:dyDescent="0.25">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row>
    <row r="508" spans="2:37" x14ac:dyDescent="0.25">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row>
    <row r="509" spans="2:37" x14ac:dyDescent="0.25">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row>
    <row r="510" spans="2:37" x14ac:dyDescent="0.25">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row>
    <row r="511" spans="2:37" x14ac:dyDescent="0.25">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row>
    <row r="512" spans="2:37" x14ac:dyDescent="0.25">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row>
    <row r="513" spans="2:37" x14ac:dyDescent="0.25">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row>
    <row r="514" spans="2:37" x14ac:dyDescent="0.25">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row>
    <row r="515" spans="2:37" x14ac:dyDescent="0.25">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row>
    <row r="516" spans="2:37" x14ac:dyDescent="0.25">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row>
    <row r="517" spans="2:37" x14ac:dyDescent="0.25">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row>
    <row r="518" spans="2:37" x14ac:dyDescent="0.25">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row>
    <row r="519" spans="2:37" x14ac:dyDescent="0.25">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row>
    <row r="520" spans="2:37" x14ac:dyDescent="0.25">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row>
    <row r="521" spans="2:37" x14ac:dyDescent="0.25">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row>
    <row r="522" spans="2:37" x14ac:dyDescent="0.25">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row>
    <row r="523" spans="2:37" x14ac:dyDescent="0.25">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row>
    <row r="524" spans="2:37" x14ac:dyDescent="0.25">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row>
    <row r="525" spans="2:37" x14ac:dyDescent="0.25">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row>
    <row r="526" spans="2:37" x14ac:dyDescent="0.25">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row>
    <row r="527" spans="2:37" x14ac:dyDescent="0.25">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row>
    <row r="528" spans="2:37" x14ac:dyDescent="0.25">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row>
    <row r="529" spans="2:37" x14ac:dyDescent="0.25">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row>
    <row r="530" spans="2:37" x14ac:dyDescent="0.25">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row>
    <row r="531" spans="2:37" x14ac:dyDescent="0.25">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row>
    <row r="532" spans="2:37" x14ac:dyDescent="0.25">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row>
    <row r="533" spans="2:37" x14ac:dyDescent="0.25">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row>
    <row r="534" spans="2:37" x14ac:dyDescent="0.25">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row>
    <row r="535" spans="2:37" x14ac:dyDescent="0.25">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row>
    <row r="536" spans="2:37" x14ac:dyDescent="0.25">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row>
    <row r="537" spans="2:37" x14ac:dyDescent="0.25">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row>
    <row r="538" spans="2:37" x14ac:dyDescent="0.25">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row>
    <row r="539" spans="2:37" x14ac:dyDescent="0.25">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row>
    <row r="540" spans="2:37" x14ac:dyDescent="0.25">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row>
    <row r="541" spans="2:37" x14ac:dyDescent="0.25">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row>
    <row r="542" spans="2:37" x14ac:dyDescent="0.25">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row>
    <row r="543" spans="2:37" x14ac:dyDescent="0.25">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row>
    <row r="544" spans="2:37" x14ac:dyDescent="0.25">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row>
    <row r="545" spans="2:37" x14ac:dyDescent="0.25">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row>
    <row r="546" spans="2:37" x14ac:dyDescent="0.25">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row>
    <row r="547" spans="2:37" x14ac:dyDescent="0.25">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row>
    <row r="548" spans="2:37" x14ac:dyDescent="0.25">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row>
    <row r="549" spans="2:37" x14ac:dyDescent="0.25">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row>
    <row r="550" spans="2:37" x14ac:dyDescent="0.25">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row>
    <row r="551" spans="2:37" x14ac:dyDescent="0.25">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row>
    <row r="552" spans="2:37" x14ac:dyDescent="0.25">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row>
    <row r="553" spans="2:37" x14ac:dyDescent="0.25">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row>
    <row r="554" spans="2:37" x14ac:dyDescent="0.25">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row>
    <row r="555" spans="2:37" x14ac:dyDescent="0.25">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row>
    <row r="556" spans="2:37" x14ac:dyDescent="0.25">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row>
    <row r="557" spans="2:37" x14ac:dyDescent="0.25">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row>
    <row r="558" spans="2:37" x14ac:dyDescent="0.25">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row>
    <row r="559" spans="2:37" x14ac:dyDescent="0.25">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row>
    <row r="560" spans="2:37" x14ac:dyDescent="0.25">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row>
    <row r="561" spans="2:37" x14ac:dyDescent="0.25">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row>
    <row r="562" spans="2:37" x14ac:dyDescent="0.25">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row>
    <row r="563" spans="2:37" x14ac:dyDescent="0.25">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row>
    <row r="564" spans="2:37" x14ac:dyDescent="0.25">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row>
    <row r="565" spans="2:37" x14ac:dyDescent="0.25">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row>
    <row r="566" spans="2:37" x14ac:dyDescent="0.25">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row>
    <row r="567" spans="2:37" x14ac:dyDescent="0.25">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row>
    <row r="568" spans="2:37" x14ac:dyDescent="0.25">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row>
    <row r="569" spans="2:37" x14ac:dyDescent="0.25">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row>
    <row r="570" spans="2:37" x14ac:dyDescent="0.25">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row>
    <row r="571" spans="2:37" x14ac:dyDescent="0.25">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row>
    <row r="572" spans="2:37" x14ac:dyDescent="0.25">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row>
    <row r="573" spans="2:37" x14ac:dyDescent="0.25">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row>
    <row r="574" spans="2:37" x14ac:dyDescent="0.25">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row>
    <row r="575" spans="2:37" x14ac:dyDescent="0.25">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row>
    <row r="576" spans="2:37" x14ac:dyDescent="0.25">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row>
    <row r="577" spans="2:37" x14ac:dyDescent="0.25">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row>
    <row r="578" spans="2:37" x14ac:dyDescent="0.25">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row>
    <row r="579" spans="2:37" x14ac:dyDescent="0.25">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row>
    <row r="580" spans="2:37" x14ac:dyDescent="0.25">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row>
    <row r="581" spans="2:37" x14ac:dyDescent="0.25">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row>
    <row r="582" spans="2:37" x14ac:dyDescent="0.25">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row>
    <row r="583" spans="2:37" x14ac:dyDescent="0.25">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row>
    <row r="584" spans="2:37" x14ac:dyDescent="0.25">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row>
    <row r="585" spans="2:37" x14ac:dyDescent="0.25">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row>
    <row r="586" spans="2:37" x14ac:dyDescent="0.25">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row>
    <row r="587" spans="2:37" x14ac:dyDescent="0.25">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row>
    <row r="588" spans="2:37" x14ac:dyDescent="0.25">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row>
    <row r="589" spans="2:37" x14ac:dyDescent="0.25">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row>
    <row r="590" spans="2:37" x14ac:dyDescent="0.25">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row>
    <row r="591" spans="2:37" x14ac:dyDescent="0.25">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row>
    <row r="592" spans="2:37" x14ac:dyDescent="0.25">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row>
    <row r="593" spans="2:37" x14ac:dyDescent="0.25">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row>
    <row r="594" spans="2:37" x14ac:dyDescent="0.25">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row>
    <row r="595" spans="2:37" x14ac:dyDescent="0.25">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row>
    <row r="596" spans="2:37" x14ac:dyDescent="0.25">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row>
    <row r="597" spans="2:37" x14ac:dyDescent="0.25">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row>
    <row r="598" spans="2:37" x14ac:dyDescent="0.25">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row>
    <row r="599" spans="2:37" x14ac:dyDescent="0.25">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row>
    <row r="600" spans="2:37" x14ac:dyDescent="0.25">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row>
    <row r="601" spans="2:37" x14ac:dyDescent="0.25">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row>
    <row r="602" spans="2:37" x14ac:dyDescent="0.25">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row>
    <row r="603" spans="2:37" x14ac:dyDescent="0.25">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row>
    <row r="604" spans="2:37" x14ac:dyDescent="0.25">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row>
    <row r="605" spans="2:37" x14ac:dyDescent="0.25">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row>
    <row r="606" spans="2:37" x14ac:dyDescent="0.25">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row>
    <row r="607" spans="2:37" x14ac:dyDescent="0.25">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row>
    <row r="608" spans="2:37" x14ac:dyDescent="0.25">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row>
    <row r="609" spans="2:37" x14ac:dyDescent="0.25">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row>
    <row r="610" spans="2:37" x14ac:dyDescent="0.25">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row>
    <row r="611" spans="2:37" x14ac:dyDescent="0.25">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row>
    <row r="612" spans="2:37" x14ac:dyDescent="0.25">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row>
    <row r="613" spans="2:37" x14ac:dyDescent="0.25">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row>
    <row r="614" spans="2:37" x14ac:dyDescent="0.25">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row>
    <row r="615" spans="2:37" x14ac:dyDescent="0.25">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row>
    <row r="616" spans="2:37" x14ac:dyDescent="0.25">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row>
    <row r="617" spans="2:37" x14ac:dyDescent="0.25">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row>
    <row r="618" spans="2:37" x14ac:dyDescent="0.25">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row>
    <row r="619" spans="2:37" x14ac:dyDescent="0.25">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row>
    <row r="620" spans="2:37" x14ac:dyDescent="0.25">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row>
    <row r="621" spans="2:37" x14ac:dyDescent="0.25">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row>
    <row r="622" spans="2:37" x14ac:dyDescent="0.25">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row>
    <row r="623" spans="2:37" x14ac:dyDescent="0.25">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row>
    <row r="624" spans="2:37" x14ac:dyDescent="0.25">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row>
    <row r="625" spans="2:37" x14ac:dyDescent="0.25">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row>
    <row r="626" spans="2:37" x14ac:dyDescent="0.25">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row>
    <row r="627" spans="2:37" x14ac:dyDescent="0.25">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row>
    <row r="628" spans="2:37" x14ac:dyDescent="0.25">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row>
    <row r="629" spans="2:37" x14ac:dyDescent="0.25">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row>
    <row r="630" spans="2:37" x14ac:dyDescent="0.25">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row>
    <row r="631" spans="2:37" x14ac:dyDescent="0.25">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row>
    <row r="632" spans="2:37" x14ac:dyDescent="0.25">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row>
    <row r="633" spans="2:37" x14ac:dyDescent="0.25">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row>
    <row r="634" spans="2:37" x14ac:dyDescent="0.25">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row>
    <row r="635" spans="2:37" x14ac:dyDescent="0.25">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row>
    <row r="636" spans="2:37" x14ac:dyDescent="0.25">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row>
    <row r="637" spans="2:37" x14ac:dyDescent="0.25">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row>
    <row r="638" spans="2:37" x14ac:dyDescent="0.25">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row>
    <row r="639" spans="2:37" x14ac:dyDescent="0.25">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row>
    <row r="640" spans="2:37" x14ac:dyDescent="0.25">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row>
    <row r="641" spans="2:37" x14ac:dyDescent="0.25">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row>
    <row r="642" spans="2:37" x14ac:dyDescent="0.25">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row>
    <row r="643" spans="2:37" x14ac:dyDescent="0.25">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row>
    <row r="644" spans="2:37" x14ac:dyDescent="0.25">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row>
    <row r="645" spans="2:37" x14ac:dyDescent="0.25">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row>
    <row r="646" spans="2:37" x14ac:dyDescent="0.25">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row>
    <row r="647" spans="2:37" x14ac:dyDescent="0.25">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row>
    <row r="648" spans="2:37" x14ac:dyDescent="0.25">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row>
    <row r="649" spans="2:37" x14ac:dyDescent="0.25">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row>
    <row r="650" spans="2:37" x14ac:dyDescent="0.25">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row>
    <row r="651" spans="2:37" x14ac:dyDescent="0.25">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row>
    <row r="652" spans="2:37" x14ac:dyDescent="0.25">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row>
    <row r="653" spans="2:37" x14ac:dyDescent="0.25">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row>
    <row r="654" spans="2:37" x14ac:dyDescent="0.25">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row>
    <row r="655" spans="2:37" x14ac:dyDescent="0.25">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row>
    <row r="656" spans="2:37" x14ac:dyDescent="0.25">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row>
    <row r="657" spans="2:37" x14ac:dyDescent="0.25">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row>
    <row r="658" spans="2:37" x14ac:dyDescent="0.25">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row>
    <row r="659" spans="2:37" x14ac:dyDescent="0.25">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row>
    <row r="660" spans="2:37" x14ac:dyDescent="0.25">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row>
    <row r="661" spans="2:37" x14ac:dyDescent="0.25">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row>
    <row r="662" spans="2:37" x14ac:dyDescent="0.25">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row>
    <row r="663" spans="2:37" x14ac:dyDescent="0.25">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row>
    <row r="664" spans="2:37" x14ac:dyDescent="0.25">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row>
    <row r="665" spans="2:37" x14ac:dyDescent="0.25">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row>
    <row r="666" spans="2:37" x14ac:dyDescent="0.25">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row>
    <row r="667" spans="2:37" x14ac:dyDescent="0.25">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row>
    <row r="668" spans="2:37" x14ac:dyDescent="0.25">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row>
    <row r="669" spans="2:37" x14ac:dyDescent="0.25">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row>
    <row r="670" spans="2:37" x14ac:dyDescent="0.25">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row>
    <row r="671" spans="2:37" x14ac:dyDescent="0.25">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row>
    <row r="672" spans="2:37" x14ac:dyDescent="0.25">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row>
    <row r="673" spans="2:37" x14ac:dyDescent="0.25">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row>
    <row r="674" spans="2:37" x14ac:dyDescent="0.25">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row>
    <row r="675" spans="2:37" x14ac:dyDescent="0.25">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row>
    <row r="676" spans="2:37" x14ac:dyDescent="0.25">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row>
    <row r="677" spans="2:37" x14ac:dyDescent="0.25">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row>
    <row r="678" spans="2:37" x14ac:dyDescent="0.25">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row>
    <row r="679" spans="2:37" x14ac:dyDescent="0.25">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row>
    <row r="680" spans="2:37" x14ac:dyDescent="0.25">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row>
    <row r="681" spans="2:37" x14ac:dyDescent="0.25">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row>
    <row r="682" spans="2:37" x14ac:dyDescent="0.25">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row>
    <row r="683" spans="2:37" x14ac:dyDescent="0.25">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row>
    <row r="684" spans="2:37" x14ac:dyDescent="0.25">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row>
    <row r="685" spans="2:37" x14ac:dyDescent="0.25">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row>
    <row r="686" spans="2:37" x14ac:dyDescent="0.25">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row>
    <row r="687" spans="2:37" x14ac:dyDescent="0.25">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row>
    <row r="688" spans="2:37" x14ac:dyDescent="0.25">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row>
    <row r="689" spans="2:37" x14ac:dyDescent="0.25">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row>
    <row r="690" spans="2:37" x14ac:dyDescent="0.25">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row>
    <row r="691" spans="2:37" x14ac:dyDescent="0.25">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row>
    <row r="692" spans="2:37" x14ac:dyDescent="0.25">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row>
    <row r="693" spans="2:37" x14ac:dyDescent="0.25">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row>
    <row r="694" spans="2:37" x14ac:dyDescent="0.25">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row>
    <row r="695" spans="2:37" x14ac:dyDescent="0.25">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row>
    <row r="696" spans="2:37" x14ac:dyDescent="0.25">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row>
    <row r="697" spans="2:37" x14ac:dyDescent="0.25">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row>
    <row r="698" spans="2:37" x14ac:dyDescent="0.25">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row>
    <row r="699" spans="2:37" x14ac:dyDescent="0.25">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row>
    <row r="700" spans="2:37" x14ac:dyDescent="0.25">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row>
    <row r="701" spans="2:37" x14ac:dyDescent="0.25">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row>
    <row r="702" spans="2:37" x14ac:dyDescent="0.25">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row>
    <row r="703" spans="2:37" x14ac:dyDescent="0.25">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row>
    <row r="704" spans="2:37" x14ac:dyDescent="0.25">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row>
    <row r="705" spans="2:37" x14ac:dyDescent="0.25">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row>
    <row r="706" spans="2:37" x14ac:dyDescent="0.25">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row>
    <row r="707" spans="2:37" x14ac:dyDescent="0.25">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row>
    <row r="708" spans="2:37" x14ac:dyDescent="0.25">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row>
    <row r="709" spans="2:37" x14ac:dyDescent="0.25">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row>
    <row r="710" spans="2:37" x14ac:dyDescent="0.25">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row>
    <row r="711" spans="2:37" x14ac:dyDescent="0.25">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row>
    <row r="712" spans="2:37" x14ac:dyDescent="0.25">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row>
    <row r="713" spans="2:37" x14ac:dyDescent="0.25">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row>
    <row r="714" spans="2:37" x14ac:dyDescent="0.25">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row>
    <row r="715" spans="2:37" x14ac:dyDescent="0.25">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row>
    <row r="716" spans="2:37" x14ac:dyDescent="0.25">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row>
    <row r="717" spans="2:37" x14ac:dyDescent="0.25">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row>
    <row r="718" spans="2:37" x14ac:dyDescent="0.25">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row>
    <row r="719" spans="2:37" x14ac:dyDescent="0.25">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row>
    <row r="720" spans="2:37" x14ac:dyDescent="0.25">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row>
    <row r="721" spans="2:37" x14ac:dyDescent="0.25">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row>
    <row r="722" spans="2:37" x14ac:dyDescent="0.25">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row>
    <row r="723" spans="2:37" x14ac:dyDescent="0.25">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row>
    <row r="724" spans="2:37" x14ac:dyDescent="0.25">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row>
    <row r="725" spans="2:37" x14ac:dyDescent="0.25">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row>
    <row r="726" spans="2:37" x14ac:dyDescent="0.25">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row>
    <row r="727" spans="2:37" x14ac:dyDescent="0.25">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row>
    <row r="728" spans="2:37" x14ac:dyDescent="0.25">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row>
    <row r="729" spans="2:37" x14ac:dyDescent="0.25">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row>
    <row r="730" spans="2:37" x14ac:dyDescent="0.25">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row>
    <row r="731" spans="2:37" x14ac:dyDescent="0.25">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row>
    <row r="732" spans="2:37" x14ac:dyDescent="0.25">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row>
    <row r="733" spans="2:37" x14ac:dyDescent="0.25">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row>
    <row r="734" spans="2:37" x14ac:dyDescent="0.25">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row>
    <row r="735" spans="2:37" x14ac:dyDescent="0.25">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row>
    <row r="736" spans="2:37" x14ac:dyDescent="0.25">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row>
    <row r="737" spans="2:37" x14ac:dyDescent="0.25">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row>
    <row r="738" spans="2:37" x14ac:dyDescent="0.25">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row>
    <row r="739" spans="2:37" x14ac:dyDescent="0.25">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row>
    <row r="740" spans="2:37" x14ac:dyDescent="0.25">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row>
    <row r="741" spans="2:37" x14ac:dyDescent="0.25">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row>
    <row r="742" spans="2:37" x14ac:dyDescent="0.25">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row>
    <row r="743" spans="2:37" x14ac:dyDescent="0.25">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row>
    <row r="744" spans="2:37" x14ac:dyDescent="0.25">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row>
    <row r="745" spans="2:37" x14ac:dyDescent="0.25">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row>
    <row r="746" spans="2:37" x14ac:dyDescent="0.25">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row>
    <row r="747" spans="2:37" x14ac:dyDescent="0.25">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row>
    <row r="748" spans="2:37" x14ac:dyDescent="0.25">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row>
    <row r="749" spans="2:37" x14ac:dyDescent="0.25">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row>
    <row r="750" spans="2:37" x14ac:dyDescent="0.25">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row>
    <row r="751" spans="2:37" x14ac:dyDescent="0.25">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row>
    <row r="752" spans="2:37" x14ac:dyDescent="0.25">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row>
    <row r="753" spans="2:37" x14ac:dyDescent="0.25">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row>
    <row r="754" spans="2:37" x14ac:dyDescent="0.25">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row>
    <row r="755" spans="2:37" x14ac:dyDescent="0.25">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row>
    <row r="756" spans="2:37" x14ac:dyDescent="0.25">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row>
    <row r="757" spans="2:37" x14ac:dyDescent="0.25">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row>
    <row r="758" spans="2:37" x14ac:dyDescent="0.25">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row>
    <row r="759" spans="2:37" x14ac:dyDescent="0.25">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row>
    <row r="760" spans="2:37" x14ac:dyDescent="0.25">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row>
    <row r="761" spans="2:37" x14ac:dyDescent="0.25">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row>
    <row r="762" spans="2:37" x14ac:dyDescent="0.25">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row>
    <row r="763" spans="2:37" x14ac:dyDescent="0.25">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row>
    <row r="764" spans="2:37" x14ac:dyDescent="0.25">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row>
    <row r="765" spans="2:37" x14ac:dyDescent="0.25">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row>
    <row r="766" spans="2:37" x14ac:dyDescent="0.25">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row>
    <row r="767" spans="2:37" x14ac:dyDescent="0.25">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row>
    <row r="768" spans="2:37" x14ac:dyDescent="0.25">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row>
    <row r="769" spans="2:37" x14ac:dyDescent="0.25">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row>
    <row r="770" spans="2:37" x14ac:dyDescent="0.25">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row>
    <row r="771" spans="2:37" x14ac:dyDescent="0.25">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row>
    <row r="772" spans="2:37" x14ac:dyDescent="0.25">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row>
    <row r="773" spans="2:37" x14ac:dyDescent="0.25">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row>
    <row r="774" spans="2:37" x14ac:dyDescent="0.25">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row>
    <row r="775" spans="2:37" x14ac:dyDescent="0.25">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row>
    <row r="776" spans="2:37" x14ac:dyDescent="0.25">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row>
    <row r="777" spans="2:37" x14ac:dyDescent="0.25">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row>
    <row r="778" spans="2:37" x14ac:dyDescent="0.25">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row>
    <row r="779" spans="2:37" x14ac:dyDescent="0.25">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row>
    <row r="780" spans="2:37" x14ac:dyDescent="0.25">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row>
    <row r="781" spans="2:37" x14ac:dyDescent="0.25">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row>
    <row r="782" spans="2:37" x14ac:dyDescent="0.25">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row>
    <row r="783" spans="2:37" x14ac:dyDescent="0.25">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row>
    <row r="784" spans="2:37" x14ac:dyDescent="0.25">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row>
    <row r="785" spans="2:37" x14ac:dyDescent="0.25">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row>
    <row r="786" spans="2:37" x14ac:dyDescent="0.25">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row>
    <row r="787" spans="2:37" x14ac:dyDescent="0.25">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row>
    <row r="788" spans="2:37" x14ac:dyDescent="0.25">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row>
    <row r="789" spans="2:37" x14ac:dyDescent="0.25">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row>
    <row r="790" spans="2:37" x14ac:dyDescent="0.25">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row>
    <row r="791" spans="2:37" x14ac:dyDescent="0.25">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row>
    <row r="792" spans="2:37" x14ac:dyDescent="0.25">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row>
    <row r="793" spans="2:37" x14ac:dyDescent="0.25">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row>
    <row r="794" spans="2:37" x14ac:dyDescent="0.25">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row>
    <row r="795" spans="2:37" x14ac:dyDescent="0.25">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row>
    <row r="796" spans="2:37" x14ac:dyDescent="0.25">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row>
    <row r="797" spans="2:37" x14ac:dyDescent="0.25">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row>
    <row r="798" spans="2:37" x14ac:dyDescent="0.25">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row>
    <row r="799" spans="2:37" x14ac:dyDescent="0.25">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row>
    <row r="800" spans="2:37" x14ac:dyDescent="0.25">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row>
    <row r="801" spans="2:37" x14ac:dyDescent="0.25">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row>
    <row r="802" spans="2:37" x14ac:dyDescent="0.25">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row>
    <row r="803" spans="2:37" x14ac:dyDescent="0.25">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row>
    <row r="804" spans="2:37" x14ac:dyDescent="0.25">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row>
    <row r="805" spans="2:37" x14ac:dyDescent="0.25">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row>
    <row r="806" spans="2:37" x14ac:dyDescent="0.25">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row>
    <row r="807" spans="2:37" x14ac:dyDescent="0.25">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row>
    <row r="808" spans="2:37" x14ac:dyDescent="0.25">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row>
    <row r="809" spans="2:37" x14ac:dyDescent="0.25">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row>
    <row r="810" spans="2:37" x14ac:dyDescent="0.25">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row>
    <row r="811" spans="2:37" x14ac:dyDescent="0.25">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row>
    <row r="812" spans="2:37" x14ac:dyDescent="0.25">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row>
    <row r="813" spans="2:37" x14ac:dyDescent="0.25">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row>
    <row r="814" spans="2:37" x14ac:dyDescent="0.25">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row>
    <row r="815" spans="2:37" x14ac:dyDescent="0.25">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row>
    <row r="816" spans="2:37" x14ac:dyDescent="0.25">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row>
    <row r="817" spans="2:37" x14ac:dyDescent="0.25">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row>
    <row r="818" spans="2:37" x14ac:dyDescent="0.25">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row>
    <row r="819" spans="2:37" x14ac:dyDescent="0.25">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row>
    <row r="820" spans="2:37" x14ac:dyDescent="0.25">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row>
    <row r="821" spans="2:37" x14ac:dyDescent="0.25">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row>
    <row r="822" spans="2:37" x14ac:dyDescent="0.25">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row>
    <row r="823" spans="2:37" x14ac:dyDescent="0.25">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row>
    <row r="824" spans="2:37" x14ac:dyDescent="0.25">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row>
    <row r="825" spans="2:37" x14ac:dyDescent="0.25">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row>
    <row r="826" spans="2:37" x14ac:dyDescent="0.25">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row>
    <row r="827" spans="2:37" x14ac:dyDescent="0.25">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row>
    <row r="828" spans="2:37" x14ac:dyDescent="0.25">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row>
    <row r="829" spans="2:37" x14ac:dyDescent="0.25">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row>
    <row r="830" spans="2:37" x14ac:dyDescent="0.25">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row>
    <row r="831" spans="2:37" x14ac:dyDescent="0.25">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row>
    <row r="832" spans="2:37" x14ac:dyDescent="0.25">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row>
    <row r="833" spans="2:37" x14ac:dyDescent="0.25">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row>
    <row r="834" spans="2:37" x14ac:dyDescent="0.25">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row>
    <row r="835" spans="2:37" x14ac:dyDescent="0.25">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row>
    <row r="836" spans="2:37" x14ac:dyDescent="0.25">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row>
    <row r="837" spans="2:37" x14ac:dyDescent="0.25">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row>
    <row r="838" spans="2:37" x14ac:dyDescent="0.25">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row>
    <row r="839" spans="2:37" x14ac:dyDescent="0.25">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row>
    <row r="840" spans="2:37" x14ac:dyDescent="0.25">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row>
    <row r="841" spans="2:37" x14ac:dyDescent="0.25">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row>
    <row r="842" spans="2:37" x14ac:dyDescent="0.25">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row>
    <row r="843" spans="2:37" x14ac:dyDescent="0.25">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row>
    <row r="844" spans="2:37" x14ac:dyDescent="0.25">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row>
    <row r="845" spans="2:37" x14ac:dyDescent="0.25">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row>
    <row r="846" spans="2:37" x14ac:dyDescent="0.25">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row>
    <row r="847" spans="2:37" x14ac:dyDescent="0.25">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row>
    <row r="848" spans="2:37" x14ac:dyDescent="0.25">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row>
    <row r="849" spans="2:37" x14ac:dyDescent="0.25">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row>
    <row r="850" spans="2:37" x14ac:dyDescent="0.25">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row>
    <row r="851" spans="2:37" x14ac:dyDescent="0.25">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row>
    <row r="852" spans="2:37" x14ac:dyDescent="0.25">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row>
    <row r="853" spans="2:37" x14ac:dyDescent="0.25">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row>
    <row r="854" spans="2:37" x14ac:dyDescent="0.25">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row>
    <row r="855" spans="2:37" x14ac:dyDescent="0.25">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row>
    <row r="856" spans="2:37" x14ac:dyDescent="0.25">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row>
    <row r="857" spans="2:37" x14ac:dyDescent="0.25">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row>
    <row r="858" spans="2:37" x14ac:dyDescent="0.25">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row>
    <row r="859" spans="2:37" x14ac:dyDescent="0.25">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row>
    <row r="860" spans="2:37" x14ac:dyDescent="0.25">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row>
    <row r="861" spans="2:37" x14ac:dyDescent="0.25">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row>
    <row r="862" spans="2:37" x14ac:dyDescent="0.25">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row>
    <row r="863" spans="2:37" x14ac:dyDescent="0.25">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row>
    <row r="864" spans="2:37" x14ac:dyDescent="0.25">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row>
    <row r="865" spans="2:37" x14ac:dyDescent="0.25">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row>
    <row r="866" spans="2:37" x14ac:dyDescent="0.25">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row>
    <row r="867" spans="2:37" x14ac:dyDescent="0.25">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row>
    <row r="868" spans="2:37" x14ac:dyDescent="0.25">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row>
    <row r="869" spans="2:37" x14ac:dyDescent="0.25">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row>
    <row r="870" spans="2:37" x14ac:dyDescent="0.25">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row>
    <row r="871" spans="2:37" x14ac:dyDescent="0.25">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row>
    <row r="872" spans="2:37" x14ac:dyDescent="0.25">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row>
    <row r="873" spans="2:37" x14ac:dyDescent="0.25">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row>
    <row r="874" spans="2:37" x14ac:dyDescent="0.25">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row>
    <row r="875" spans="2:37" x14ac:dyDescent="0.25">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row>
    <row r="876" spans="2:37" x14ac:dyDescent="0.25">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row>
    <row r="877" spans="2:37" x14ac:dyDescent="0.25">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row>
    <row r="878" spans="2:37" x14ac:dyDescent="0.25">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row>
    <row r="879" spans="2:37" x14ac:dyDescent="0.25">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row>
    <row r="880" spans="2:37" x14ac:dyDescent="0.25">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row>
    <row r="881" spans="2:37" x14ac:dyDescent="0.25">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row>
    <row r="882" spans="2:37" x14ac:dyDescent="0.25">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row>
    <row r="883" spans="2:37" x14ac:dyDescent="0.25">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row>
    <row r="884" spans="2:37" x14ac:dyDescent="0.25">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row>
    <row r="885" spans="2:37" x14ac:dyDescent="0.25">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row>
    <row r="886" spans="2:37" x14ac:dyDescent="0.25">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row>
    <row r="887" spans="2:37" x14ac:dyDescent="0.25">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row>
    <row r="888" spans="2:37" x14ac:dyDescent="0.25">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row>
    <row r="889" spans="2:37" x14ac:dyDescent="0.25">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row>
    <row r="890" spans="2:37" x14ac:dyDescent="0.25">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row>
    <row r="891" spans="2:37" x14ac:dyDescent="0.25">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row>
    <row r="892" spans="2:37" x14ac:dyDescent="0.25">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row>
    <row r="893" spans="2:37" x14ac:dyDescent="0.25">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row>
    <row r="894" spans="2:37" x14ac:dyDescent="0.25">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row>
    <row r="895" spans="2:37" x14ac:dyDescent="0.25">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row>
    <row r="896" spans="2:37" x14ac:dyDescent="0.25">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row>
    <row r="897" spans="2:37" x14ac:dyDescent="0.25">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row>
    <row r="898" spans="2:37" x14ac:dyDescent="0.25">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row>
    <row r="899" spans="2:37" x14ac:dyDescent="0.25">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row>
    <row r="900" spans="2:37" x14ac:dyDescent="0.25">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row>
    <row r="901" spans="2:37" x14ac:dyDescent="0.25">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row>
    <row r="902" spans="2:37" x14ac:dyDescent="0.25">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row>
    <row r="903" spans="2:37" x14ac:dyDescent="0.25">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row>
    <row r="904" spans="2:37" x14ac:dyDescent="0.25">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row>
    <row r="905" spans="2:37" x14ac:dyDescent="0.25">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row>
    <row r="906" spans="2:37" x14ac:dyDescent="0.25">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row>
    <row r="907" spans="2:37" x14ac:dyDescent="0.25">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row>
    <row r="908" spans="2:37" x14ac:dyDescent="0.25">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row>
    <row r="909" spans="2:37" x14ac:dyDescent="0.25">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row>
    <row r="910" spans="2:37" x14ac:dyDescent="0.25">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row>
    <row r="911" spans="2:37" x14ac:dyDescent="0.25">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row>
    <row r="912" spans="2:37" x14ac:dyDescent="0.25">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row>
    <row r="913" spans="2:37" x14ac:dyDescent="0.25">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row>
    <row r="914" spans="2:37" x14ac:dyDescent="0.25">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row>
    <row r="915" spans="2:37" x14ac:dyDescent="0.25">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row>
    <row r="916" spans="2:37" x14ac:dyDescent="0.25">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row>
    <row r="917" spans="2:37" x14ac:dyDescent="0.25">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row>
    <row r="918" spans="2:37" x14ac:dyDescent="0.25">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row>
    <row r="919" spans="2:37" x14ac:dyDescent="0.25">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row>
    <row r="920" spans="2:37" x14ac:dyDescent="0.25">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row>
    <row r="921" spans="2:37" x14ac:dyDescent="0.25">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row>
    <row r="922" spans="2:37" x14ac:dyDescent="0.25">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row>
    <row r="923" spans="2:37" x14ac:dyDescent="0.25">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row>
    <row r="924" spans="2:37" x14ac:dyDescent="0.25">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row>
    <row r="925" spans="2:37" x14ac:dyDescent="0.25">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row>
    <row r="926" spans="2:37" x14ac:dyDescent="0.25">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row>
    <row r="927" spans="2:37" x14ac:dyDescent="0.25">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row>
    <row r="928" spans="2:37" x14ac:dyDescent="0.25">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row>
    <row r="929" spans="2:37" x14ac:dyDescent="0.25">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row>
    <row r="930" spans="2:37" x14ac:dyDescent="0.25">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row>
    <row r="931" spans="2:37" x14ac:dyDescent="0.25">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row>
    <row r="932" spans="2:37" x14ac:dyDescent="0.25">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row>
    <row r="933" spans="2:37" x14ac:dyDescent="0.25">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row>
    <row r="934" spans="2:37" x14ac:dyDescent="0.25">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row>
    <row r="935" spans="2:37" x14ac:dyDescent="0.25">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row>
    <row r="936" spans="2:37" x14ac:dyDescent="0.25">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row>
    <row r="937" spans="2:37" x14ac:dyDescent="0.25">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row>
    <row r="938" spans="2:37" x14ac:dyDescent="0.25">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row>
    <row r="939" spans="2:37" x14ac:dyDescent="0.25">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row>
    <row r="940" spans="2:37" x14ac:dyDescent="0.25">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row>
    <row r="941" spans="2:37" x14ac:dyDescent="0.25">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row>
    <row r="942" spans="2:37" x14ac:dyDescent="0.25">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row>
    <row r="943" spans="2:37" x14ac:dyDescent="0.25">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row>
    <row r="944" spans="2:37" x14ac:dyDescent="0.25">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row>
    <row r="945" spans="2:37" x14ac:dyDescent="0.25">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row>
    <row r="946" spans="2:37" x14ac:dyDescent="0.25">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row>
    <row r="947" spans="2:37" x14ac:dyDescent="0.25">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row>
    <row r="948" spans="2:37" x14ac:dyDescent="0.25">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row>
    <row r="949" spans="2:37" x14ac:dyDescent="0.25">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row>
    <row r="950" spans="2:37" x14ac:dyDescent="0.25">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row>
    <row r="951" spans="2:37" x14ac:dyDescent="0.25">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row>
    <row r="952" spans="2:37" x14ac:dyDescent="0.25">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row>
    <row r="953" spans="2:37" x14ac:dyDescent="0.25">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row>
    <row r="954" spans="2:37" x14ac:dyDescent="0.25">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row>
    <row r="955" spans="2:37" x14ac:dyDescent="0.25">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row>
    <row r="956" spans="2:37" x14ac:dyDescent="0.25">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row>
    <row r="957" spans="2:37" x14ac:dyDescent="0.25">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row>
    <row r="958" spans="2:37" x14ac:dyDescent="0.25">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row>
    <row r="959" spans="2:37" x14ac:dyDescent="0.25">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row>
    <row r="960" spans="2:37" x14ac:dyDescent="0.25">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row>
    <row r="961" spans="2:37" x14ac:dyDescent="0.25">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row>
    <row r="962" spans="2:37" x14ac:dyDescent="0.25">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row>
    <row r="963" spans="2:37" x14ac:dyDescent="0.25">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row>
    <row r="964" spans="2:37" x14ac:dyDescent="0.25">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row>
    <row r="965" spans="2:37" x14ac:dyDescent="0.25">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row>
    <row r="966" spans="2:37" x14ac:dyDescent="0.25">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row>
    <row r="967" spans="2:37" x14ac:dyDescent="0.25">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row>
    <row r="968" spans="2:37" x14ac:dyDescent="0.25">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row>
    <row r="969" spans="2:37" x14ac:dyDescent="0.25">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row>
    <row r="970" spans="2:37" x14ac:dyDescent="0.25">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row>
    <row r="971" spans="2:37" x14ac:dyDescent="0.25">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row>
    <row r="972" spans="2:37" x14ac:dyDescent="0.25">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row>
    <row r="973" spans="2:37" x14ac:dyDescent="0.25">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row>
    <row r="974" spans="2:37" x14ac:dyDescent="0.25">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row>
    <row r="975" spans="2:37" x14ac:dyDescent="0.25">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row>
    <row r="976" spans="2:37" x14ac:dyDescent="0.25">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row>
    <row r="977" spans="2:37" x14ac:dyDescent="0.25">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row>
    <row r="978" spans="2:37" x14ac:dyDescent="0.25">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row>
    <row r="979" spans="2:37" x14ac:dyDescent="0.25">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row>
    <row r="980" spans="2:37" x14ac:dyDescent="0.25">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row>
    <row r="981" spans="2:37" x14ac:dyDescent="0.25">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row>
    <row r="982" spans="2:37" x14ac:dyDescent="0.25">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row>
    <row r="983" spans="2:37" x14ac:dyDescent="0.25">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row>
    <row r="984" spans="2:37" x14ac:dyDescent="0.25">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row>
    <row r="985" spans="2:37" x14ac:dyDescent="0.25">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row>
    <row r="986" spans="2:37" x14ac:dyDescent="0.25">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row>
    <row r="987" spans="2:37" x14ac:dyDescent="0.25">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row>
    <row r="988" spans="2:37" x14ac:dyDescent="0.25">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row>
    <row r="989" spans="2:37" x14ac:dyDescent="0.25">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row>
    <row r="990" spans="2:37" x14ac:dyDescent="0.25">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row>
    <row r="991" spans="2:37" x14ac:dyDescent="0.25">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row>
    <row r="992" spans="2:37" x14ac:dyDescent="0.25">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row>
    <row r="993" spans="2:37" x14ac:dyDescent="0.25">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row>
    <row r="994" spans="2:37" x14ac:dyDescent="0.25">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row>
    <row r="995" spans="2:37" x14ac:dyDescent="0.25">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row>
    <row r="996" spans="2:37" x14ac:dyDescent="0.25">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row>
    <row r="997" spans="2:37" x14ac:dyDescent="0.25">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row>
    <row r="998" spans="2:37" x14ac:dyDescent="0.25">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row>
    <row r="999" spans="2:37" x14ac:dyDescent="0.25">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row>
    <row r="1000" spans="2:37" x14ac:dyDescent="0.25">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row>
    <row r="1001" spans="2:37" x14ac:dyDescent="0.25">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c r="AG1001" s="30"/>
      <c r="AH1001" s="30"/>
      <c r="AI1001" s="30"/>
      <c r="AJ1001" s="30"/>
      <c r="AK1001" s="30"/>
    </row>
  </sheetData>
  <mergeCells count="42">
    <mergeCell ref="B39:C39"/>
    <mergeCell ref="B40:C40"/>
    <mergeCell ref="B41:C41"/>
    <mergeCell ref="B42:C42"/>
    <mergeCell ref="B2:AJ2"/>
    <mergeCell ref="B3:AJ3"/>
    <mergeCell ref="B22:C22"/>
    <mergeCell ref="Q8:Q9"/>
    <mergeCell ref="R8:R9"/>
    <mergeCell ref="S8:S9"/>
    <mergeCell ref="T8:T9"/>
    <mergeCell ref="B6:B9"/>
    <mergeCell ref="D6:AC6"/>
    <mergeCell ref="AD6:AG8"/>
    <mergeCell ref="AA7:AC7"/>
    <mergeCell ref="O8:O9"/>
    <mergeCell ref="U8:U9"/>
    <mergeCell ref="V8:V9"/>
    <mergeCell ref="W8:W9"/>
    <mergeCell ref="C6:C9"/>
    <mergeCell ref="D8:D9"/>
    <mergeCell ref="K8:K9"/>
    <mergeCell ref="L8:L9"/>
    <mergeCell ref="M8:M9"/>
    <mergeCell ref="E8:I8"/>
    <mergeCell ref="J8:J9"/>
    <mergeCell ref="AI6:AI9"/>
    <mergeCell ref="AJ6:AJ9"/>
    <mergeCell ref="D7:K7"/>
    <mergeCell ref="L7:N7"/>
    <mergeCell ref="O7:Q7"/>
    <mergeCell ref="R7:T7"/>
    <mergeCell ref="U7:W7"/>
    <mergeCell ref="X7:Z7"/>
    <mergeCell ref="N8:N9"/>
    <mergeCell ref="AH6:AH9"/>
    <mergeCell ref="X8:X9"/>
    <mergeCell ref="Y8:Y9"/>
    <mergeCell ref="Z8:Z9"/>
    <mergeCell ref="AA8:AA9"/>
    <mergeCell ref="AB8:AB9"/>
    <mergeCell ref="P8:P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3F8CF-329A-4754-AC8F-70BE92A6E850}">
  <sheetPr codeName="Sheet17"/>
  <dimension ref="B2:AK18"/>
  <sheetViews>
    <sheetView zoomScale="70" zoomScaleNormal="70" workbookViewId="0">
      <selection activeCell="F36" sqref="F36"/>
    </sheetView>
  </sheetViews>
  <sheetFormatPr defaultRowHeight="13.2" x14ac:dyDescent="0.25"/>
  <cols>
    <col min="2" max="2" width="3.21875" bestFit="1" customWidth="1"/>
    <col min="3" max="3" width="9.77734375" bestFit="1" customWidth="1"/>
    <col min="4" max="4" width="6.109375" bestFit="1" customWidth="1"/>
    <col min="5" max="5" width="4.109375" bestFit="1" customWidth="1"/>
    <col min="6" max="6" width="5" bestFit="1" customWidth="1"/>
    <col min="7" max="7" width="4.44140625" bestFit="1" customWidth="1"/>
    <col min="8" max="8" width="5" bestFit="1" customWidth="1"/>
    <col min="9" max="9" width="3.33203125" bestFit="1" customWidth="1"/>
    <col min="10" max="10" width="6.77734375" bestFit="1" customWidth="1"/>
    <col min="11" max="11" width="8.21875" bestFit="1" customWidth="1"/>
    <col min="12" max="12" width="4.6640625" bestFit="1" customWidth="1"/>
    <col min="13" max="13" width="6.109375" bestFit="1" customWidth="1"/>
    <col min="14" max="14" width="8.21875" bestFit="1" customWidth="1"/>
    <col min="15" max="15" width="5.6640625" bestFit="1" customWidth="1"/>
    <col min="16" max="16" width="6.109375" bestFit="1" customWidth="1"/>
    <col min="17" max="17" width="8.21875" bestFit="1" customWidth="1"/>
    <col min="18" max="18" width="4.6640625" bestFit="1" customWidth="1"/>
    <col min="19" max="19" width="6.109375" bestFit="1" customWidth="1"/>
    <col min="20" max="20" width="8.21875" bestFit="1" customWidth="1"/>
    <col min="21" max="21" width="5.6640625" bestFit="1" customWidth="1"/>
    <col min="22" max="22" width="6.109375" bestFit="1" customWidth="1"/>
    <col min="23" max="23" width="8.21875" bestFit="1" customWidth="1"/>
    <col min="24" max="24" width="3.6640625" bestFit="1" customWidth="1"/>
    <col min="25" max="25" width="6.109375" bestFit="1" customWidth="1"/>
    <col min="26" max="26" width="8.21875" bestFit="1" customWidth="1"/>
    <col min="27" max="27" width="5.6640625" bestFit="1" customWidth="1"/>
    <col min="28" max="28" width="6.109375" bestFit="1" customWidth="1"/>
    <col min="29" max="29" width="8.21875" bestFit="1" customWidth="1"/>
    <col min="30" max="30" width="5.6640625" bestFit="1" customWidth="1"/>
    <col min="31" max="31" width="5" bestFit="1" customWidth="1"/>
    <col min="32" max="33" width="6" bestFit="1" customWidth="1"/>
    <col min="34" max="34" width="5" bestFit="1" customWidth="1"/>
    <col min="35" max="35" width="14.5546875" bestFit="1" customWidth="1"/>
    <col min="36" max="36" width="10.44140625" bestFit="1" customWidth="1"/>
    <col min="37" max="37" width="18.109375" bestFit="1" customWidth="1"/>
  </cols>
  <sheetData>
    <row r="2" spans="2:37" x14ac:dyDescent="0.25">
      <c r="B2" s="289" t="s">
        <v>2</v>
      </c>
      <c r="C2" s="286" t="s">
        <v>3</v>
      </c>
      <c r="D2" s="299" t="s">
        <v>4</v>
      </c>
      <c r="E2" s="294"/>
      <c r="F2" s="294"/>
      <c r="G2" s="294"/>
      <c r="H2" s="294"/>
      <c r="I2" s="294"/>
      <c r="J2" s="294"/>
      <c r="K2" s="294"/>
      <c r="L2" s="294"/>
      <c r="M2" s="294"/>
      <c r="N2" s="294"/>
      <c r="O2" s="294"/>
      <c r="P2" s="294"/>
      <c r="Q2" s="294"/>
      <c r="R2" s="294"/>
      <c r="S2" s="294"/>
      <c r="T2" s="294"/>
      <c r="U2" s="294"/>
      <c r="V2" s="294"/>
      <c r="W2" s="294"/>
      <c r="X2" s="294"/>
      <c r="Y2" s="294"/>
      <c r="Z2" s="294"/>
      <c r="AA2" s="294"/>
      <c r="AB2" s="294"/>
      <c r="AC2" s="294"/>
      <c r="AD2" s="300"/>
      <c r="AE2" s="302" t="s">
        <v>5</v>
      </c>
      <c r="AF2" s="303"/>
      <c r="AG2" s="303"/>
      <c r="AH2" s="304"/>
      <c r="AI2" s="269" t="s">
        <v>6</v>
      </c>
      <c r="AJ2" s="269" t="s">
        <v>7</v>
      </c>
      <c r="AK2" s="269" t="s">
        <v>8</v>
      </c>
    </row>
    <row r="3" spans="2:37" x14ac:dyDescent="0.25">
      <c r="B3" s="301"/>
      <c r="C3" s="287"/>
      <c r="D3" s="272" t="s">
        <v>9</v>
      </c>
      <c r="E3" s="273"/>
      <c r="F3" s="273"/>
      <c r="G3" s="273"/>
      <c r="H3" s="273"/>
      <c r="I3" s="273"/>
      <c r="J3" s="320"/>
      <c r="K3" s="273"/>
      <c r="L3" s="274"/>
      <c r="M3" s="275" t="s">
        <v>10</v>
      </c>
      <c r="N3" s="273"/>
      <c r="O3" s="274"/>
      <c r="P3" s="275" t="s">
        <v>11</v>
      </c>
      <c r="Q3" s="273"/>
      <c r="R3" s="274"/>
      <c r="S3" s="275" t="s">
        <v>12</v>
      </c>
      <c r="T3" s="273"/>
      <c r="U3" s="274"/>
      <c r="V3" s="275" t="s">
        <v>13</v>
      </c>
      <c r="W3" s="273"/>
      <c r="X3" s="274"/>
      <c r="Y3" s="276" t="s">
        <v>14</v>
      </c>
      <c r="Z3" s="273"/>
      <c r="AA3" s="274"/>
      <c r="AB3" s="307" t="s">
        <v>15</v>
      </c>
      <c r="AC3" s="273"/>
      <c r="AD3" s="274"/>
      <c r="AE3" s="305"/>
      <c r="AF3" s="305"/>
      <c r="AG3" s="305"/>
      <c r="AH3" s="306"/>
      <c r="AI3" s="270"/>
      <c r="AJ3" s="270"/>
      <c r="AK3" s="270"/>
    </row>
    <row r="4" spans="2:37" x14ac:dyDescent="0.25">
      <c r="B4" s="301"/>
      <c r="C4" s="287"/>
      <c r="D4" s="289" t="s">
        <v>16</v>
      </c>
      <c r="E4" s="293" t="s">
        <v>17</v>
      </c>
      <c r="F4" s="294"/>
      <c r="G4" s="294"/>
      <c r="H4" s="294"/>
      <c r="I4" s="294"/>
      <c r="J4" s="266" t="s">
        <v>53</v>
      </c>
      <c r="K4" s="319" t="s">
        <v>18</v>
      </c>
      <c r="L4" s="291" t="s">
        <v>19</v>
      </c>
      <c r="M4" s="292" t="s">
        <v>16</v>
      </c>
      <c r="N4" s="285" t="s">
        <v>18</v>
      </c>
      <c r="O4" s="277" t="s">
        <v>19</v>
      </c>
      <c r="P4" s="292" t="s">
        <v>16</v>
      </c>
      <c r="Q4" s="285" t="s">
        <v>18</v>
      </c>
      <c r="R4" s="277" t="s">
        <v>19</v>
      </c>
      <c r="S4" s="292" t="s">
        <v>16</v>
      </c>
      <c r="T4" s="285" t="s">
        <v>18</v>
      </c>
      <c r="U4" s="277" t="s">
        <v>19</v>
      </c>
      <c r="V4" s="292" t="s">
        <v>16</v>
      </c>
      <c r="W4" s="285" t="s">
        <v>18</v>
      </c>
      <c r="X4" s="277" t="s">
        <v>19</v>
      </c>
      <c r="Y4" s="280" t="s">
        <v>16</v>
      </c>
      <c r="Z4" s="282" t="s">
        <v>18</v>
      </c>
      <c r="AA4" s="283" t="s">
        <v>19</v>
      </c>
      <c r="AB4" s="284" t="s">
        <v>16</v>
      </c>
      <c r="AC4" s="279" t="s">
        <v>18</v>
      </c>
      <c r="AD4" s="33" t="s">
        <v>19</v>
      </c>
      <c r="AE4" s="273"/>
      <c r="AF4" s="273"/>
      <c r="AG4" s="273"/>
      <c r="AH4" s="281"/>
      <c r="AI4" s="270"/>
      <c r="AJ4" s="270"/>
      <c r="AK4" s="270"/>
    </row>
    <row r="5" spans="2:37" x14ac:dyDescent="0.25">
      <c r="B5" s="290"/>
      <c r="C5" s="288"/>
      <c r="D5" s="290"/>
      <c r="E5" s="34" t="s">
        <v>20</v>
      </c>
      <c r="F5" s="35" t="s">
        <v>21</v>
      </c>
      <c r="G5" s="35" t="s">
        <v>22</v>
      </c>
      <c r="H5" s="32" t="s">
        <v>23</v>
      </c>
      <c r="I5" s="90" t="s">
        <v>24</v>
      </c>
      <c r="J5" s="266"/>
      <c r="K5" s="281"/>
      <c r="L5" s="278"/>
      <c r="M5" s="281"/>
      <c r="N5" s="271"/>
      <c r="O5" s="278"/>
      <c r="P5" s="281"/>
      <c r="Q5" s="271"/>
      <c r="R5" s="278"/>
      <c r="S5" s="281"/>
      <c r="T5" s="271"/>
      <c r="U5" s="278"/>
      <c r="V5" s="281"/>
      <c r="W5" s="271"/>
      <c r="X5" s="278"/>
      <c r="Y5" s="281"/>
      <c r="Z5" s="271"/>
      <c r="AA5" s="278"/>
      <c r="AB5" s="281"/>
      <c r="AC5" s="271"/>
      <c r="AD5" s="37"/>
      <c r="AE5" s="38" t="s">
        <v>25</v>
      </c>
      <c r="AF5" s="35" t="s">
        <v>26</v>
      </c>
      <c r="AG5" s="35" t="s">
        <v>27</v>
      </c>
      <c r="AH5" s="32" t="s">
        <v>28</v>
      </c>
      <c r="AI5" s="271"/>
      <c r="AJ5" s="271"/>
      <c r="AK5" s="271"/>
    </row>
    <row r="6" spans="2:37" x14ac:dyDescent="0.25">
      <c r="B6" s="34">
        <v>1</v>
      </c>
      <c r="C6" s="39" t="s">
        <v>29</v>
      </c>
      <c r="D6" s="40">
        <v>1300</v>
      </c>
      <c r="E6" s="41">
        <v>28</v>
      </c>
      <c r="F6" s="42">
        <v>867</v>
      </c>
      <c r="G6" s="42">
        <v>54</v>
      </c>
      <c r="H6" s="43">
        <v>272</v>
      </c>
      <c r="I6" s="108" t="s">
        <v>31</v>
      </c>
      <c r="J6" s="109">
        <f>SUM(E6:I6)</f>
        <v>1221</v>
      </c>
      <c r="K6" s="38">
        <v>1221</v>
      </c>
      <c r="L6" s="45">
        <v>0.94</v>
      </c>
      <c r="M6" s="46">
        <v>250</v>
      </c>
      <c r="N6" s="47">
        <v>417</v>
      </c>
      <c r="O6" s="48">
        <v>1.67</v>
      </c>
      <c r="P6" s="46">
        <v>275</v>
      </c>
      <c r="Q6" s="47">
        <v>213</v>
      </c>
      <c r="R6" s="48">
        <v>0.77</v>
      </c>
      <c r="S6" s="46">
        <v>175</v>
      </c>
      <c r="T6" s="47">
        <v>162</v>
      </c>
      <c r="U6" s="48">
        <v>0.93</v>
      </c>
      <c r="V6" s="46">
        <v>0</v>
      </c>
      <c r="W6" s="47"/>
      <c r="X6" s="48">
        <v>0</v>
      </c>
      <c r="Y6" s="49">
        <v>600</v>
      </c>
      <c r="Z6" s="50">
        <v>601</v>
      </c>
      <c r="AA6" s="51">
        <v>1</v>
      </c>
      <c r="AB6" s="52">
        <v>200</v>
      </c>
      <c r="AC6" s="53">
        <v>219</v>
      </c>
      <c r="AD6" s="54">
        <v>1.1000000000000001</v>
      </c>
      <c r="AE6" s="38">
        <v>675</v>
      </c>
      <c r="AF6" s="35">
        <v>854</v>
      </c>
      <c r="AG6" s="35">
        <v>918</v>
      </c>
      <c r="AH6" s="32">
        <v>167</v>
      </c>
      <c r="AI6" s="35">
        <v>2614</v>
      </c>
      <c r="AJ6" s="55">
        <v>1.01</v>
      </c>
      <c r="AK6" s="35">
        <v>2600</v>
      </c>
    </row>
    <row r="7" spans="2:37" x14ac:dyDescent="0.25">
      <c r="B7" s="34">
        <v>2</v>
      </c>
      <c r="C7" s="39" t="s">
        <v>30</v>
      </c>
      <c r="D7" s="40">
        <v>1300</v>
      </c>
      <c r="E7" s="41">
        <v>13</v>
      </c>
      <c r="F7" s="42">
        <v>783</v>
      </c>
      <c r="G7" s="42">
        <v>37</v>
      </c>
      <c r="H7" s="43">
        <v>136</v>
      </c>
      <c r="I7" s="108" t="s">
        <v>31</v>
      </c>
      <c r="J7" s="109">
        <f t="shared" ref="J7:J18" si="0">SUM(E7:I7)</f>
        <v>969</v>
      </c>
      <c r="K7" s="38">
        <v>969</v>
      </c>
      <c r="L7" s="45">
        <v>0.75</v>
      </c>
      <c r="M7" s="46">
        <v>250</v>
      </c>
      <c r="N7" s="47">
        <v>406</v>
      </c>
      <c r="O7" s="48">
        <v>1.62</v>
      </c>
      <c r="P7" s="46">
        <v>275</v>
      </c>
      <c r="Q7" s="47">
        <v>234</v>
      </c>
      <c r="R7" s="48">
        <v>0.85</v>
      </c>
      <c r="S7" s="46">
        <v>175</v>
      </c>
      <c r="T7" s="47">
        <v>169</v>
      </c>
      <c r="U7" s="48">
        <v>0.97</v>
      </c>
      <c r="V7" s="46">
        <v>0</v>
      </c>
      <c r="W7" s="47"/>
      <c r="X7" s="48">
        <v>0</v>
      </c>
      <c r="Y7" s="49">
        <v>600</v>
      </c>
      <c r="Z7" s="50">
        <v>963</v>
      </c>
      <c r="AA7" s="51">
        <v>1.61</v>
      </c>
      <c r="AB7" s="52">
        <v>200</v>
      </c>
      <c r="AC7" s="53">
        <v>132</v>
      </c>
      <c r="AD7" s="54">
        <v>0.66</v>
      </c>
      <c r="AE7" s="38">
        <v>569</v>
      </c>
      <c r="AF7" s="35">
        <v>831</v>
      </c>
      <c r="AG7" s="35">
        <v>1132</v>
      </c>
      <c r="AH7" s="32">
        <v>209</v>
      </c>
      <c r="AI7" s="35">
        <v>2741</v>
      </c>
      <c r="AJ7" s="55">
        <v>1.06</v>
      </c>
      <c r="AK7" s="35">
        <v>5200</v>
      </c>
    </row>
    <row r="8" spans="2:37" x14ac:dyDescent="0.25">
      <c r="B8" s="34">
        <v>3</v>
      </c>
      <c r="C8" s="39" t="s">
        <v>32</v>
      </c>
      <c r="D8" s="40">
        <v>1300</v>
      </c>
      <c r="E8" s="41">
        <v>10</v>
      </c>
      <c r="F8" s="42">
        <v>860</v>
      </c>
      <c r="G8" s="42">
        <v>45</v>
      </c>
      <c r="H8" s="43">
        <v>105</v>
      </c>
      <c r="I8" s="108" t="s">
        <v>31</v>
      </c>
      <c r="J8" s="109">
        <f t="shared" si="0"/>
        <v>1020</v>
      </c>
      <c r="K8" s="38">
        <v>1020</v>
      </c>
      <c r="L8" s="45">
        <v>0.78</v>
      </c>
      <c r="M8" s="46">
        <v>250</v>
      </c>
      <c r="N8" s="47">
        <v>442</v>
      </c>
      <c r="O8" s="48">
        <v>1.77</v>
      </c>
      <c r="P8" s="46">
        <v>275</v>
      </c>
      <c r="Q8" s="47">
        <v>215</v>
      </c>
      <c r="R8" s="48">
        <v>0.78</v>
      </c>
      <c r="S8" s="46">
        <v>175</v>
      </c>
      <c r="T8" s="47">
        <v>140</v>
      </c>
      <c r="U8" s="48">
        <v>0.8</v>
      </c>
      <c r="V8" s="46">
        <v>0</v>
      </c>
      <c r="W8" s="47"/>
      <c r="X8" s="48">
        <v>0</v>
      </c>
      <c r="Y8" s="49">
        <v>600</v>
      </c>
      <c r="Z8" s="50">
        <v>1022</v>
      </c>
      <c r="AA8" s="51">
        <v>1.7</v>
      </c>
      <c r="AB8" s="52">
        <v>200</v>
      </c>
      <c r="AC8" s="53">
        <v>169</v>
      </c>
      <c r="AD8" s="54">
        <v>0.85</v>
      </c>
      <c r="AE8" s="38">
        <v>559</v>
      </c>
      <c r="AF8" s="35">
        <v>907</v>
      </c>
      <c r="AG8" s="35">
        <v>1163</v>
      </c>
      <c r="AH8" s="32">
        <v>210</v>
      </c>
      <c r="AI8" s="35">
        <v>2839</v>
      </c>
      <c r="AJ8" s="55">
        <v>1.0900000000000001</v>
      </c>
      <c r="AK8" s="35">
        <v>7800</v>
      </c>
    </row>
    <row r="9" spans="2:37" x14ac:dyDescent="0.25">
      <c r="B9" s="34">
        <v>4</v>
      </c>
      <c r="C9" s="39" t="s">
        <v>33</v>
      </c>
      <c r="D9" s="40">
        <v>1300</v>
      </c>
      <c r="E9" s="41">
        <v>204</v>
      </c>
      <c r="F9" s="42">
        <v>340</v>
      </c>
      <c r="G9" s="42">
        <v>65</v>
      </c>
      <c r="H9" s="43">
        <v>402</v>
      </c>
      <c r="I9" s="108" t="s">
        <v>31</v>
      </c>
      <c r="J9" s="109">
        <f t="shared" si="0"/>
        <v>1011</v>
      </c>
      <c r="K9" s="38">
        <v>1011</v>
      </c>
      <c r="L9" s="45">
        <v>0.78</v>
      </c>
      <c r="M9" s="46">
        <v>250</v>
      </c>
      <c r="N9" s="47">
        <v>236</v>
      </c>
      <c r="O9" s="48">
        <v>0.94</v>
      </c>
      <c r="P9" s="46">
        <v>275</v>
      </c>
      <c r="Q9" s="47">
        <v>254</v>
      </c>
      <c r="R9" s="48">
        <v>0.92</v>
      </c>
      <c r="S9" s="46">
        <v>175</v>
      </c>
      <c r="T9" s="47">
        <v>150</v>
      </c>
      <c r="U9" s="48">
        <v>0.86</v>
      </c>
      <c r="V9" s="46">
        <v>0</v>
      </c>
      <c r="W9" s="47"/>
      <c r="X9" s="48">
        <v>0</v>
      </c>
      <c r="Y9" s="49">
        <v>600</v>
      </c>
      <c r="Z9" s="50">
        <v>1034</v>
      </c>
      <c r="AA9" s="51">
        <v>1.72</v>
      </c>
      <c r="AB9" s="52">
        <v>200</v>
      </c>
      <c r="AC9" s="53">
        <v>157</v>
      </c>
      <c r="AD9" s="54">
        <v>0.79</v>
      </c>
      <c r="AE9" s="38">
        <v>568</v>
      </c>
      <c r="AF9" s="35">
        <v>904</v>
      </c>
      <c r="AG9" s="35">
        <v>1030</v>
      </c>
      <c r="AH9" s="32">
        <v>183</v>
      </c>
      <c r="AI9" s="35">
        <v>2685</v>
      </c>
      <c r="AJ9" s="55">
        <v>1.03</v>
      </c>
      <c r="AK9" s="35">
        <v>10400</v>
      </c>
    </row>
    <row r="10" spans="2:37" x14ac:dyDescent="0.25">
      <c r="B10" s="34">
        <v>5</v>
      </c>
      <c r="C10" s="39" t="s">
        <v>34</v>
      </c>
      <c r="D10" s="40">
        <v>1300</v>
      </c>
      <c r="E10" s="41">
        <v>24</v>
      </c>
      <c r="F10" s="42">
        <v>991</v>
      </c>
      <c r="G10" s="42">
        <v>38</v>
      </c>
      <c r="H10" s="43">
        <v>122</v>
      </c>
      <c r="I10" s="108" t="s">
        <v>31</v>
      </c>
      <c r="J10" s="109">
        <f t="shared" si="0"/>
        <v>1175</v>
      </c>
      <c r="K10" s="38">
        <v>1175</v>
      </c>
      <c r="L10" s="45">
        <v>0.9</v>
      </c>
      <c r="M10" s="46">
        <v>250</v>
      </c>
      <c r="N10" s="47">
        <v>313</v>
      </c>
      <c r="O10" s="48">
        <v>1.25</v>
      </c>
      <c r="P10" s="46">
        <v>275</v>
      </c>
      <c r="Q10" s="47">
        <v>263</v>
      </c>
      <c r="R10" s="48">
        <v>0.96</v>
      </c>
      <c r="S10" s="46">
        <v>175</v>
      </c>
      <c r="T10" s="47">
        <v>232</v>
      </c>
      <c r="U10" s="48">
        <v>1.33</v>
      </c>
      <c r="V10" s="46">
        <v>0</v>
      </c>
      <c r="W10" s="47"/>
      <c r="X10" s="48">
        <v>0</v>
      </c>
      <c r="Y10" s="49">
        <v>600</v>
      </c>
      <c r="Z10" s="50">
        <v>920</v>
      </c>
      <c r="AA10" s="51">
        <v>1.53</v>
      </c>
      <c r="AB10" s="52">
        <v>200</v>
      </c>
      <c r="AC10" s="53">
        <v>199</v>
      </c>
      <c r="AD10" s="54">
        <v>1</v>
      </c>
      <c r="AE10" s="38">
        <v>604</v>
      </c>
      <c r="AF10" s="35">
        <v>970</v>
      </c>
      <c r="AG10" s="35">
        <v>1167</v>
      </c>
      <c r="AH10" s="32">
        <v>162</v>
      </c>
      <c r="AI10" s="35">
        <v>2903</v>
      </c>
      <c r="AJ10" s="55">
        <v>1.1200000000000001</v>
      </c>
      <c r="AK10" s="35">
        <v>13000</v>
      </c>
    </row>
    <row r="11" spans="2:37" x14ac:dyDescent="0.25">
      <c r="B11" s="34">
        <v>6</v>
      </c>
      <c r="C11" s="39" t="s">
        <v>35</v>
      </c>
      <c r="D11" s="40">
        <v>1300</v>
      </c>
      <c r="E11" s="41">
        <v>25</v>
      </c>
      <c r="F11" s="42">
        <v>830</v>
      </c>
      <c r="G11" s="42">
        <v>50</v>
      </c>
      <c r="H11" s="43">
        <v>108</v>
      </c>
      <c r="I11" s="108" t="s">
        <v>31</v>
      </c>
      <c r="J11" s="109">
        <f t="shared" si="0"/>
        <v>1013</v>
      </c>
      <c r="K11" s="38">
        <v>1013</v>
      </c>
      <c r="L11" s="45">
        <v>0.78</v>
      </c>
      <c r="M11" s="46">
        <v>250</v>
      </c>
      <c r="N11" s="47">
        <v>331</v>
      </c>
      <c r="O11" s="48">
        <v>1.32</v>
      </c>
      <c r="P11" s="46">
        <v>275</v>
      </c>
      <c r="Q11" s="47">
        <v>213</v>
      </c>
      <c r="R11" s="48">
        <v>0.77</v>
      </c>
      <c r="S11" s="46">
        <v>175</v>
      </c>
      <c r="T11" s="47">
        <v>211</v>
      </c>
      <c r="U11" s="48">
        <v>1.21</v>
      </c>
      <c r="V11" s="46">
        <v>0</v>
      </c>
      <c r="W11" s="47"/>
      <c r="X11" s="48">
        <v>0</v>
      </c>
      <c r="Y11" s="49">
        <v>600</v>
      </c>
      <c r="Z11" s="50">
        <v>976</v>
      </c>
      <c r="AA11" s="51">
        <v>1.63</v>
      </c>
      <c r="AB11" s="52">
        <v>200</v>
      </c>
      <c r="AC11" s="53">
        <v>186</v>
      </c>
      <c r="AD11" s="54">
        <v>0.93</v>
      </c>
      <c r="AE11" s="38">
        <v>616</v>
      </c>
      <c r="AF11" s="35">
        <v>906</v>
      </c>
      <c r="AG11" s="35">
        <v>1019</v>
      </c>
      <c r="AH11" s="32">
        <v>203</v>
      </c>
      <c r="AI11" s="35">
        <v>2744</v>
      </c>
      <c r="AJ11" s="55">
        <v>0.88</v>
      </c>
      <c r="AK11" s="35">
        <v>15600</v>
      </c>
    </row>
    <row r="12" spans="2:37" x14ac:dyDescent="0.25">
      <c r="B12" s="34">
        <v>7</v>
      </c>
      <c r="C12" s="39" t="s">
        <v>36</v>
      </c>
      <c r="D12" s="40">
        <v>1300</v>
      </c>
      <c r="E12" s="41">
        <v>12</v>
      </c>
      <c r="F12" s="42">
        <v>758</v>
      </c>
      <c r="G12" s="42">
        <v>29</v>
      </c>
      <c r="H12" s="43">
        <v>105</v>
      </c>
      <c r="I12" s="108">
        <v>3</v>
      </c>
      <c r="J12" s="109">
        <f t="shared" si="0"/>
        <v>907</v>
      </c>
      <c r="K12" s="38">
        <v>907</v>
      </c>
      <c r="L12" s="45">
        <v>0.7</v>
      </c>
      <c r="M12" s="46">
        <v>250</v>
      </c>
      <c r="N12" s="47">
        <v>347</v>
      </c>
      <c r="O12" s="48">
        <v>1.39</v>
      </c>
      <c r="P12" s="46">
        <v>275</v>
      </c>
      <c r="Q12" s="47">
        <v>195</v>
      </c>
      <c r="R12" s="48">
        <v>0.71</v>
      </c>
      <c r="S12" s="46">
        <v>175</v>
      </c>
      <c r="T12" s="47">
        <v>320</v>
      </c>
      <c r="U12" s="48">
        <v>1.83</v>
      </c>
      <c r="V12" s="46">
        <v>0</v>
      </c>
      <c r="W12" s="47"/>
      <c r="X12" s="48">
        <v>0</v>
      </c>
      <c r="Y12" s="49">
        <v>600</v>
      </c>
      <c r="Z12" s="50">
        <v>1024</v>
      </c>
      <c r="AA12" s="51">
        <v>1.71</v>
      </c>
      <c r="AB12" s="52">
        <v>200</v>
      </c>
      <c r="AC12" s="53">
        <v>182</v>
      </c>
      <c r="AD12" s="54">
        <v>0.91</v>
      </c>
      <c r="AE12" s="38">
        <v>598</v>
      </c>
      <c r="AF12" s="35">
        <v>871</v>
      </c>
      <c r="AG12" s="35">
        <v>1129</v>
      </c>
      <c r="AH12" s="32">
        <v>195</v>
      </c>
      <c r="AI12" s="35">
        <v>2793</v>
      </c>
      <c r="AJ12" s="35" t="s">
        <v>51</v>
      </c>
      <c r="AK12" s="35">
        <v>18200</v>
      </c>
    </row>
    <row r="13" spans="2:37" x14ac:dyDescent="0.25">
      <c r="B13" s="34">
        <v>8</v>
      </c>
      <c r="C13" s="39" t="s">
        <v>37</v>
      </c>
      <c r="D13" s="40">
        <v>1300</v>
      </c>
      <c r="E13" s="41">
        <v>10</v>
      </c>
      <c r="F13" s="42">
        <v>751</v>
      </c>
      <c r="G13" s="42">
        <v>36</v>
      </c>
      <c r="H13" s="43">
        <v>104</v>
      </c>
      <c r="I13" s="108" t="s">
        <v>31</v>
      </c>
      <c r="J13" s="109">
        <f t="shared" si="0"/>
        <v>901</v>
      </c>
      <c r="K13" s="38">
        <v>901</v>
      </c>
      <c r="L13" s="45">
        <v>0.69</v>
      </c>
      <c r="M13" s="46">
        <v>250</v>
      </c>
      <c r="N13" s="47">
        <v>476</v>
      </c>
      <c r="O13" s="48">
        <v>1.9</v>
      </c>
      <c r="P13" s="46">
        <v>275</v>
      </c>
      <c r="Q13" s="47">
        <v>245</v>
      </c>
      <c r="R13" s="48">
        <v>0.89</v>
      </c>
      <c r="S13" s="46">
        <v>175</v>
      </c>
      <c r="T13" s="47">
        <v>278</v>
      </c>
      <c r="U13" s="48">
        <v>1.59</v>
      </c>
      <c r="V13" s="46">
        <v>0</v>
      </c>
      <c r="W13" s="47"/>
      <c r="X13" s="48">
        <v>0</v>
      </c>
      <c r="Y13" s="49">
        <v>600</v>
      </c>
      <c r="Z13" s="50">
        <v>1282</v>
      </c>
      <c r="AA13" s="51">
        <v>2.14</v>
      </c>
      <c r="AB13" s="52">
        <v>200</v>
      </c>
      <c r="AC13" s="53">
        <v>154</v>
      </c>
      <c r="AD13" s="54">
        <v>0.77</v>
      </c>
      <c r="AE13" s="38">
        <v>696</v>
      </c>
      <c r="AF13" s="35">
        <v>1024</v>
      </c>
      <c r="AG13" s="35">
        <v>1275</v>
      </c>
      <c r="AH13" s="32">
        <v>187</v>
      </c>
      <c r="AI13" s="35">
        <v>3182</v>
      </c>
      <c r="AJ13" s="55">
        <v>0.96</v>
      </c>
      <c r="AK13" s="35">
        <v>20800</v>
      </c>
    </row>
    <row r="14" spans="2:37" x14ac:dyDescent="0.25">
      <c r="B14" s="34">
        <v>9</v>
      </c>
      <c r="C14" s="39" t="s">
        <v>38</v>
      </c>
      <c r="D14" s="40">
        <v>1300</v>
      </c>
      <c r="E14" s="41">
        <v>20</v>
      </c>
      <c r="F14" s="42">
        <v>825</v>
      </c>
      <c r="G14" s="42">
        <v>38</v>
      </c>
      <c r="H14" s="43">
        <v>68</v>
      </c>
      <c r="I14" s="108" t="s">
        <v>31</v>
      </c>
      <c r="J14" s="109">
        <f t="shared" si="0"/>
        <v>951</v>
      </c>
      <c r="K14" s="38">
        <v>951</v>
      </c>
      <c r="L14" s="45">
        <v>0.73</v>
      </c>
      <c r="M14" s="46">
        <v>250</v>
      </c>
      <c r="N14" s="47">
        <v>382</v>
      </c>
      <c r="O14" s="48">
        <v>1.53</v>
      </c>
      <c r="P14" s="46">
        <v>275</v>
      </c>
      <c r="Q14" s="47">
        <v>250</v>
      </c>
      <c r="R14" s="48">
        <v>0.91</v>
      </c>
      <c r="S14" s="46">
        <v>175</v>
      </c>
      <c r="T14" s="47">
        <v>293</v>
      </c>
      <c r="U14" s="48">
        <v>1.67</v>
      </c>
      <c r="V14" s="46">
        <v>0</v>
      </c>
      <c r="W14" s="47"/>
      <c r="X14" s="48">
        <v>0</v>
      </c>
      <c r="Y14" s="49">
        <v>600</v>
      </c>
      <c r="Z14" s="50">
        <v>880</v>
      </c>
      <c r="AA14" s="51">
        <v>1.47</v>
      </c>
      <c r="AB14" s="52">
        <v>200</v>
      </c>
      <c r="AC14" s="53">
        <v>189</v>
      </c>
      <c r="AD14" s="54">
        <v>0.95</v>
      </c>
      <c r="AE14" s="38">
        <v>686</v>
      </c>
      <c r="AF14" s="35">
        <v>914</v>
      </c>
      <c r="AG14" s="35">
        <v>968</v>
      </c>
      <c r="AH14" s="32">
        <v>188</v>
      </c>
      <c r="AI14" s="35">
        <v>2756</v>
      </c>
      <c r="AJ14" s="55">
        <v>0.89</v>
      </c>
      <c r="AK14" s="35">
        <v>23400</v>
      </c>
    </row>
    <row r="15" spans="2:37" x14ac:dyDescent="0.25">
      <c r="B15" s="34">
        <v>10</v>
      </c>
      <c r="C15" s="39" t="s">
        <v>39</v>
      </c>
      <c r="D15" s="40">
        <v>1300</v>
      </c>
      <c r="E15" s="41">
        <v>24</v>
      </c>
      <c r="F15" s="42">
        <v>872</v>
      </c>
      <c r="G15" s="42">
        <v>37</v>
      </c>
      <c r="H15" s="43">
        <v>114</v>
      </c>
      <c r="I15" s="108" t="s">
        <v>31</v>
      </c>
      <c r="J15" s="109">
        <f t="shared" si="0"/>
        <v>1047</v>
      </c>
      <c r="K15" s="38">
        <v>1047</v>
      </c>
      <c r="L15" s="45">
        <v>0.81</v>
      </c>
      <c r="M15" s="46">
        <v>250</v>
      </c>
      <c r="N15" s="47">
        <v>420</v>
      </c>
      <c r="O15" s="48">
        <v>1.68</v>
      </c>
      <c r="P15" s="46">
        <v>275</v>
      </c>
      <c r="Q15" s="47">
        <v>231</v>
      </c>
      <c r="R15" s="48">
        <v>0.84</v>
      </c>
      <c r="S15" s="46">
        <v>175</v>
      </c>
      <c r="T15" s="47">
        <v>253</v>
      </c>
      <c r="U15" s="48">
        <v>1.45</v>
      </c>
      <c r="V15" s="46">
        <v>0</v>
      </c>
      <c r="W15" s="47"/>
      <c r="X15" s="48">
        <v>0</v>
      </c>
      <c r="Y15" s="49">
        <v>600</v>
      </c>
      <c r="Z15" s="50">
        <v>1199</v>
      </c>
      <c r="AA15" s="51">
        <v>2</v>
      </c>
      <c r="AB15" s="52">
        <v>200</v>
      </c>
      <c r="AC15" s="53">
        <v>208</v>
      </c>
      <c r="AD15" s="54">
        <v>1.04</v>
      </c>
      <c r="AE15" s="38">
        <v>669</v>
      </c>
      <c r="AF15" s="35">
        <v>1065</v>
      </c>
      <c r="AG15" s="35">
        <v>1238</v>
      </c>
      <c r="AH15" s="32">
        <v>178</v>
      </c>
      <c r="AI15" s="35">
        <v>3150</v>
      </c>
      <c r="AJ15" s="55">
        <v>0.93</v>
      </c>
      <c r="AK15" s="35">
        <v>26000</v>
      </c>
    </row>
    <row r="16" spans="2:37" x14ac:dyDescent="0.25">
      <c r="B16" s="34">
        <v>11</v>
      </c>
      <c r="C16" s="39" t="s">
        <v>40</v>
      </c>
      <c r="D16" s="40">
        <v>1300</v>
      </c>
      <c r="E16" s="41">
        <v>25</v>
      </c>
      <c r="F16" s="42">
        <v>830</v>
      </c>
      <c r="G16" s="42">
        <v>67</v>
      </c>
      <c r="H16" s="43">
        <v>163</v>
      </c>
      <c r="I16" s="108">
        <v>2</v>
      </c>
      <c r="J16" s="109">
        <f t="shared" si="0"/>
        <v>1087</v>
      </c>
      <c r="K16" s="38">
        <v>1087</v>
      </c>
      <c r="L16" s="45">
        <v>0.84</v>
      </c>
      <c r="M16" s="46">
        <v>250</v>
      </c>
      <c r="N16" s="47">
        <v>420</v>
      </c>
      <c r="O16" s="48">
        <v>1.68</v>
      </c>
      <c r="P16" s="46">
        <v>275</v>
      </c>
      <c r="Q16" s="47">
        <v>205</v>
      </c>
      <c r="R16" s="48">
        <v>0.75</v>
      </c>
      <c r="S16" s="46">
        <v>175</v>
      </c>
      <c r="T16" s="47">
        <v>251</v>
      </c>
      <c r="U16" s="48">
        <v>1.43</v>
      </c>
      <c r="V16" s="46">
        <v>0</v>
      </c>
      <c r="W16" s="47">
        <v>275</v>
      </c>
      <c r="X16" s="48">
        <v>0</v>
      </c>
      <c r="Y16" s="49">
        <v>600</v>
      </c>
      <c r="Z16" s="50">
        <v>1123</v>
      </c>
      <c r="AA16" s="51">
        <v>1.87</v>
      </c>
      <c r="AB16" s="52">
        <v>200</v>
      </c>
      <c r="AC16" s="53">
        <v>178</v>
      </c>
      <c r="AD16" s="54">
        <v>0.89</v>
      </c>
      <c r="AE16" s="38">
        <v>738</v>
      </c>
      <c r="AF16" s="35">
        <v>1146</v>
      </c>
      <c r="AG16" s="35">
        <v>1250</v>
      </c>
      <c r="AH16" s="32">
        <v>227</v>
      </c>
      <c r="AI16" s="35">
        <v>3361</v>
      </c>
      <c r="AJ16" s="55">
        <v>0.88</v>
      </c>
      <c r="AK16" s="35">
        <v>28600</v>
      </c>
    </row>
    <row r="17" spans="2:37" x14ac:dyDescent="0.25">
      <c r="B17" s="34">
        <v>12</v>
      </c>
      <c r="C17" s="39" t="s">
        <v>41</v>
      </c>
      <c r="D17" s="40">
        <v>1300</v>
      </c>
      <c r="E17" s="41">
        <v>22</v>
      </c>
      <c r="F17" s="42">
        <v>962</v>
      </c>
      <c r="G17" s="42">
        <v>35</v>
      </c>
      <c r="H17" s="43">
        <v>130</v>
      </c>
      <c r="I17" s="108" t="s">
        <v>31</v>
      </c>
      <c r="J17" s="109">
        <f t="shared" si="0"/>
        <v>1149</v>
      </c>
      <c r="K17" s="38">
        <v>1149</v>
      </c>
      <c r="L17" s="45">
        <v>0.88</v>
      </c>
      <c r="M17" s="46">
        <v>250</v>
      </c>
      <c r="N17" s="47">
        <v>250</v>
      </c>
      <c r="O17" s="48">
        <v>1</v>
      </c>
      <c r="P17" s="46">
        <v>275</v>
      </c>
      <c r="Q17" s="47">
        <v>257</v>
      </c>
      <c r="R17" s="48">
        <v>0.93</v>
      </c>
      <c r="S17" s="46">
        <v>175</v>
      </c>
      <c r="T17" s="47">
        <v>263</v>
      </c>
      <c r="U17" s="48">
        <v>1.5</v>
      </c>
      <c r="V17" s="46">
        <v>0</v>
      </c>
      <c r="W17" s="47">
        <v>404</v>
      </c>
      <c r="X17" s="48">
        <v>0</v>
      </c>
      <c r="Y17" s="49">
        <v>600</v>
      </c>
      <c r="Z17" s="50">
        <v>1043</v>
      </c>
      <c r="AA17" s="51">
        <v>1.74</v>
      </c>
      <c r="AB17" s="52">
        <v>200</v>
      </c>
      <c r="AC17" s="53">
        <v>126</v>
      </c>
      <c r="AD17" s="54">
        <v>0.63</v>
      </c>
      <c r="AE17" s="38">
        <v>742</v>
      </c>
      <c r="AF17" s="35">
        <v>1044</v>
      </c>
      <c r="AG17" s="35">
        <v>1405</v>
      </c>
      <c r="AH17" s="32">
        <v>175</v>
      </c>
      <c r="AI17" s="35">
        <v>3366</v>
      </c>
      <c r="AJ17" s="55">
        <v>0.98</v>
      </c>
      <c r="AK17" s="35">
        <v>31200</v>
      </c>
    </row>
    <row r="18" spans="2:37" x14ac:dyDescent="0.25">
      <c r="B18" s="299" t="s">
        <v>42</v>
      </c>
      <c r="C18" s="300"/>
      <c r="D18" s="40">
        <v>12000</v>
      </c>
      <c r="E18" s="41">
        <f t="shared" ref="E18:G18" si="1">SUM(E3:E17)</f>
        <v>417</v>
      </c>
      <c r="F18" s="42">
        <f t="shared" si="1"/>
        <v>9669</v>
      </c>
      <c r="G18" s="42">
        <f t="shared" si="1"/>
        <v>531</v>
      </c>
      <c r="H18" s="43">
        <f>SUM(H6:H17)</f>
        <v>1829</v>
      </c>
      <c r="I18" s="108"/>
      <c r="J18" s="109">
        <f t="shared" si="0"/>
        <v>12446</v>
      </c>
      <c r="K18" s="38">
        <f>SUM(K3:K17)</f>
        <v>12451</v>
      </c>
      <c r="L18" s="56"/>
      <c r="M18" s="46">
        <f>SUM(M3:M17)</f>
        <v>3000</v>
      </c>
      <c r="N18" s="47">
        <f t="shared" ref="N18" si="2">SUM(N3:N17)</f>
        <v>4440</v>
      </c>
      <c r="O18" s="70"/>
      <c r="P18" s="46">
        <f t="shared" ref="P18:Q18" si="3">SUM(P3:P17)</f>
        <v>3300</v>
      </c>
      <c r="Q18" s="47">
        <f t="shared" si="3"/>
        <v>2775</v>
      </c>
      <c r="R18" s="57"/>
      <c r="S18" s="46">
        <f t="shared" ref="S18:T18" si="4">SUM(S3:S17)</f>
        <v>2100</v>
      </c>
      <c r="T18" s="47">
        <f t="shared" si="4"/>
        <v>2722</v>
      </c>
      <c r="U18" s="57"/>
      <c r="V18" s="46">
        <f t="shared" ref="V18:W18" si="5">SUM(V2:V17)</f>
        <v>0</v>
      </c>
      <c r="W18" s="47">
        <f t="shared" si="5"/>
        <v>679</v>
      </c>
      <c r="X18" s="57"/>
      <c r="Y18" s="49">
        <f t="shared" ref="Y18:Z18" si="6">SUM(Y2:Y17)</f>
        <v>7200</v>
      </c>
      <c r="Z18" s="50">
        <f t="shared" si="6"/>
        <v>12067</v>
      </c>
      <c r="AA18" s="58"/>
      <c r="AB18" s="52">
        <f t="shared" ref="AB18:AC18" si="7">SUM(AB2:AB17)</f>
        <v>2400</v>
      </c>
      <c r="AC18" s="53">
        <f t="shared" si="7"/>
        <v>2099</v>
      </c>
      <c r="AD18" s="59"/>
      <c r="AE18" s="38">
        <f t="shared" ref="AE18:AI18" si="8">SUM(AE3:AE17)</f>
        <v>7720</v>
      </c>
      <c r="AF18" s="35">
        <f t="shared" si="8"/>
        <v>11436</v>
      </c>
      <c r="AG18" s="35">
        <f t="shared" si="8"/>
        <v>13694</v>
      </c>
      <c r="AH18" s="32">
        <f t="shared" si="8"/>
        <v>2284</v>
      </c>
      <c r="AI18" s="35">
        <f t="shared" si="8"/>
        <v>35134</v>
      </c>
      <c r="AJ18" s="35"/>
      <c r="AK18" s="35"/>
    </row>
  </sheetData>
  <mergeCells count="37">
    <mergeCell ref="B18:C18"/>
    <mergeCell ref="T4:T5"/>
    <mergeCell ref="U4:U5"/>
    <mergeCell ref="V4:V5"/>
    <mergeCell ref="W4:W5"/>
    <mergeCell ref="N4:N5"/>
    <mergeCell ref="O4:O5"/>
    <mergeCell ref="P4:P5"/>
    <mergeCell ref="Q4:Q5"/>
    <mergeCell ref="R4:R5"/>
    <mergeCell ref="B2:B5"/>
    <mergeCell ref="C2:C5"/>
    <mergeCell ref="D2:AD2"/>
    <mergeCell ref="AK2:AK5"/>
    <mergeCell ref="D3:L3"/>
    <mergeCell ref="M3:O3"/>
    <mergeCell ref="P3:R3"/>
    <mergeCell ref="S3:U3"/>
    <mergeCell ref="V3:X3"/>
    <mergeCell ref="Y3:AA3"/>
    <mergeCell ref="AB3:AD3"/>
    <mergeCell ref="D4:D5"/>
    <mergeCell ref="E4:I4"/>
    <mergeCell ref="AJ2:AJ5"/>
    <mergeCell ref="Z4:Z5"/>
    <mergeCell ref="AA4:AA5"/>
    <mergeCell ref="AB4:AB5"/>
    <mergeCell ref="AC4:AC5"/>
    <mergeCell ref="X4:X5"/>
    <mergeCell ref="AE2:AH4"/>
    <mergeCell ref="AI2:AI5"/>
    <mergeCell ref="J4:J5"/>
    <mergeCell ref="K4:K5"/>
    <mergeCell ref="L4:L5"/>
    <mergeCell ref="M4:M5"/>
    <mergeCell ref="S4:S5"/>
    <mergeCell ref="Y4:Y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410D5-571B-4B83-8070-D64A7BAD46B4}">
  <sheetPr codeName="Sheet18"/>
  <dimension ref="A1:AA191"/>
  <sheetViews>
    <sheetView zoomScale="42" zoomScaleNormal="42" workbookViewId="0">
      <pane ySplit="1" topLeftCell="A2" activePane="bottomLeft" state="frozen"/>
      <selection pane="bottomLeft" activeCell="M111" sqref="M111"/>
    </sheetView>
  </sheetViews>
  <sheetFormatPr defaultRowHeight="13.2" x14ac:dyDescent="0.25"/>
  <cols>
    <col min="1" max="1" width="10.44140625" bestFit="1" customWidth="1"/>
    <col min="2" max="2" width="19.88671875" bestFit="1" customWidth="1"/>
    <col min="3" max="3" width="11.5546875" bestFit="1" customWidth="1"/>
    <col min="4" max="4" width="26.5546875" bestFit="1" customWidth="1"/>
    <col min="5" max="5" width="56.77734375" customWidth="1"/>
    <col min="6" max="6" width="13.88671875" bestFit="1" customWidth="1"/>
    <col min="7" max="7" width="18.5546875" customWidth="1"/>
    <col min="8" max="8" width="17.44140625" bestFit="1" customWidth="1"/>
    <col min="9" max="9" width="19.6640625" bestFit="1" customWidth="1"/>
    <col min="10" max="10" width="19.6640625" customWidth="1"/>
    <col min="11" max="11" width="14.6640625" bestFit="1" customWidth="1"/>
    <col min="12" max="12" width="14.6640625" customWidth="1"/>
    <col min="13" max="13" width="23.109375" customWidth="1"/>
    <col min="14" max="14" width="11.77734375" customWidth="1"/>
    <col min="15" max="15" width="16.21875" bestFit="1" customWidth="1"/>
    <col min="16" max="16" width="20.109375" customWidth="1"/>
    <col min="17" max="17" width="28.88671875" customWidth="1"/>
    <col min="18" max="18" width="13.5546875" customWidth="1"/>
    <col min="19" max="19" width="11.21875" customWidth="1"/>
    <col min="20" max="20" width="97.77734375" bestFit="1" customWidth="1"/>
    <col min="26" max="26" width="68.6640625" bestFit="1" customWidth="1"/>
  </cols>
  <sheetData>
    <row r="1" spans="1:21" x14ac:dyDescent="0.25">
      <c r="A1" s="157" t="s">
        <v>756</v>
      </c>
      <c r="B1" s="4"/>
      <c r="C1" s="4"/>
      <c r="D1" s="4"/>
      <c r="E1" s="4"/>
      <c r="F1" s="4"/>
      <c r="G1" s="4"/>
      <c r="H1" s="4"/>
      <c r="I1" s="4"/>
      <c r="J1" s="4"/>
      <c r="K1" s="4"/>
      <c r="L1" s="4"/>
      <c r="M1" s="4"/>
      <c r="N1" s="4"/>
      <c r="O1" s="4"/>
      <c r="P1" s="4"/>
      <c r="Q1" s="162"/>
      <c r="R1" s="4"/>
    </row>
    <row r="2" spans="1:21" x14ac:dyDescent="0.25">
      <c r="A2" s="256">
        <v>2023</v>
      </c>
      <c r="B2" s="256"/>
      <c r="C2" s="256"/>
      <c r="D2" s="256"/>
      <c r="E2" s="256"/>
      <c r="F2" s="256"/>
      <c r="G2" s="256"/>
      <c r="H2" s="256"/>
      <c r="I2" s="256"/>
      <c r="J2" s="256"/>
      <c r="K2" s="256"/>
      <c r="L2" s="256"/>
      <c r="M2" s="256"/>
      <c r="N2" s="256"/>
      <c r="O2" s="256"/>
      <c r="P2" s="256"/>
      <c r="Q2" s="256"/>
      <c r="R2" s="256"/>
      <c r="T2" s="123" t="s">
        <v>701</v>
      </c>
    </row>
    <row r="3" spans="1:21" ht="39.6" x14ac:dyDescent="0.25">
      <c r="A3" s="87" t="s">
        <v>3</v>
      </c>
      <c r="B3" s="87" t="s">
        <v>667</v>
      </c>
      <c r="C3" s="87" t="s">
        <v>663</v>
      </c>
      <c r="D3" s="87" t="s">
        <v>662</v>
      </c>
      <c r="E3" s="87" t="s">
        <v>657</v>
      </c>
      <c r="F3" s="87" t="s">
        <v>800</v>
      </c>
      <c r="G3" s="87" t="s">
        <v>705</v>
      </c>
      <c r="H3" s="87" t="s">
        <v>801</v>
      </c>
      <c r="I3" s="87" t="s">
        <v>802</v>
      </c>
      <c r="J3" s="87" t="s">
        <v>811</v>
      </c>
      <c r="K3" s="87" t="s">
        <v>723</v>
      </c>
      <c r="L3" s="87" t="s">
        <v>658</v>
      </c>
      <c r="M3" s="87" t="s">
        <v>724</v>
      </c>
      <c r="N3" s="87" t="s">
        <v>707</v>
      </c>
      <c r="O3" s="87" t="s">
        <v>661</v>
      </c>
      <c r="P3" s="87" t="s">
        <v>660</v>
      </c>
      <c r="R3" s="321" t="s">
        <v>342</v>
      </c>
      <c r="S3" s="322"/>
    </row>
    <row r="4" spans="1:21" ht="26.4" x14ac:dyDescent="0.25">
      <c r="A4" s="22" t="s">
        <v>29</v>
      </c>
      <c r="B4" s="122">
        <v>45293</v>
      </c>
      <c r="C4" s="22" t="s">
        <v>343</v>
      </c>
      <c r="D4" s="22" t="s">
        <v>346</v>
      </c>
      <c r="E4" s="122" t="s">
        <v>725</v>
      </c>
      <c r="F4" s="122" t="s">
        <v>714</v>
      </c>
      <c r="G4" s="137">
        <v>0.33333333333333331</v>
      </c>
      <c r="H4" s="137">
        <v>0.52430555555555558</v>
      </c>
      <c r="I4" s="137">
        <f>H4-G4</f>
        <v>0.19097222222222227</v>
      </c>
      <c r="J4" s="137">
        <v>0.46527777777777779</v>
      </c>
      <c r="K4" s="139">
        <f>CONVERT(I4,"day","min")</f>
        <v>275.00000000000006</v>
      </c>
      <c r="L4" s="137">
        <f>H4-J4</f>
        <v>5.902777777777779E-2</v>
      </c>
      <c r="M4" s="139">
        <f>CONVERT(L4,"day","min")</f>
        <v>85.000000000000014</v>
      </c>
      <c r="N4" s="22">
        <v>7</v>
      </c>
      <c r="O4" s="22">
        <f>COUNTIF(C4:C11,"Terlambat")</f>
        <v>4</v>
      </c>
      <c r="P4" s="22">
        <f>COUNTIF(C4:C11,"Tepat Waktu")</f>
        <v>3</v>
      </c>
      <c r="R4" s="23" t="s">
        <v>343</v>
      </c>
      <c r="S4" s="83">
        <v>0.6</v>
      </c>
    </row>
    <row r="5" spans="1:21" ht="26.4" x14ac:dyDescent="0.25">
      <c r="A5" s="89"/>
      <c r="B5" s="122">
        <v>45297</v>
      </c>
      <c r="C5" s="22" t="s">
        <v>343</v>
      </c>
      <c r="D5" s="22" t="s">
        <v>637</v>
      </c>
      <c r="E5" s="122" t="s">
        <v>706</v>
      </c>
      <c r="F5" s="122" t="s">
        <v>714</v>
      </c>
      <c r="G5" s="137">
        <v>0.33333333333333331</v>
      </c>
      <c r="H5" s="137">
        <v>0.52430555555555558</v>
      </c>
      <c r="I5" s="137">
        <f t="shared" ref="I5:I68" si="0">H5-G5</f>
        <v>0.19097222222222227</v>
      </c>
      <c r="J5" s="137">
        <v>0.46180555555555552</v>
      </c>
      <c r="K5" s="139">
        <f t="shared" ref="K5:K35" si="1">CONVERT(I5,"day","min")</f>
        <v>275.00000000000006</v>
      </c>
      <c r="L5" s="137">
        <f t="shared" ref="L5:L35" si="2">H5-J5</f>
        <v>6.2500000000000056E-2</v>
      </c>
      <c r="M5" s="139">
        <f t="shared" ref="M5:M68" si="3">CONVERT(L5,"day","min")</f>
        <v>90.000000000000071</v>
      </c>
      <c r="N5" s="89"/>
      <c r="O5" s="89"/>
      <c r="P5" s="89"/>
      <c r="R5" s="23" t="s">
        <v>344</v>
      </c>
      <c r="S5" s="83">
        <v>0.4</v>
      </c>
    </row>
    <row r="6" spans="1:21" ht="26.4" x14ac:dyDescent="0.25">
      <c r="A6" s="89"/>
      <c r="B6" s="122">
        <v>45300</v>
      </c>
      <c r="C6" s="22" t="s">
        <v>343</v>
      </c>
      <c r="D6" s="22" t="s">
        <v>639</v>
      </c>
      <c r="E6" s="122" t="s">
        <v>725</v>
      </c>
      <c r="F6" s="122" t="s">
        <v>714</v>
      </c>
      <c r="G6" s="137">
        <v>0.375</v>
      </c>
      <c r="H6" s="137">
        <v>0.55208333333333326</v>
      </c>
      <c r="I6" s="137">
        <f t="shared" si="0"/>
        <v>0.17708333333333326</v>
      </c>
      <c r="J6" s="137">
        <v>0.51041666666666663</v>
      </c>
      <c r="K6" s="139">
        <f t="shared" si="1"/>
        <v>254.99999999999989</v>
      </c>
      <c r="L6" s="137">
        <f t="shared" si="2"/>
        <v>4.166666666666663E-2</v>
      </c>
      <c r="M6" s="139">
        <f t="shared" si="3"/>
        <v>59.99999999999995</v>
      </c>
      <c r="N6" s="89"/>
      <c r="O6" s="89"/>
      <c r="P6" s="89"/>
      <c r="S6" s="71" t="s">
        <v>640</v>
      </c>
    </row>
    <row r="7" spans="1:21" x14ac:dyDescent="0.25">
      <c r="A7" s="89"/>
      <c r="B7" s="122">
        <v>45303</v>
      </c>
      <c r="C7" s="22" t="s">
        <v>344</v>
      </c>
      <c r="D7" s="22" t="s">
        <v>347</v>
      </c>
      <c r="E7" s="122" t="s">
        <v>709</v>
      </c>
      <c r="F7" s="122" t="s">
        <v>715</v>
      </c>
      <c r="G7" s="137">
        <v>0.41666666666666702</v>
      </c>
      <c r="H7" s="137">
        <v>0.50347222222222254</v>
      </c>
      <c r="I7" s="137">
        <f t="shared" si="0"/>
        <v>8.6805555555555525E-2</v>
      </c>
      <c r="J7" s="137">
        <v>0.50347222222222254</v>
      </c>
      <c r="K7" s="139">
        <f t="shared" si="1"/>
        <v>124.99999999999996</v>
      </c>
      <c r="L7" s="137">
        <f t="shared" si="2"/>
        <v>0</v>
      </c>
      <c r="M7" s="139">
        <f t="shared" si="3"/>
        <v>0</v>
      </c>
      <c r="N7" s="89"/>
      <c r="O7" s="89"/>
      <c r="P7" s="89"/>
      <c r="R7" s="321" t="s">
        <v>345</v>
      </c>
      <c r="S7" s="322"/>
    </row>
    <row r="8" spans="1:21" ht="26.4" x14ac:dyDescent="0.25">
      <c r="A8" s="89"/>
      <c r="B8" s="122">
        <v>45307</v>
      </c>
      <c r="C8" s="22" t="s">
        <v>343</v>
      </c>
      <c r="D8" s="22" t="s">
        <v>637</v>
      </c>
      <c r="E8" s="122" t="s">
        <v>725</v>
      </c>
      <c r="F8" s="122" t="s">
        <v>714</v>
      </c>
      <c r="G8" s="137">
        <v>0.375</v>
      </c>
      <c r="H8" s="137">
        <v>0.54513888888888884</v>
      </c>
      <c r="I8" s="137">
        <f t="shared" si="0"/>
        <v>0.17013888888888884</v>
      </c>
      <c r="J8" s="137">
        <v>0.50347222222222221</v>
      </c>
      <c r="K8" s="139">
        <f t="shared" si="1"/>
        <v>244.99999999999994</v>
      </c>
      <c r="L8" s="137">
        <f t="shared" si="2"/>
        <v>4.166666666666663E-2</v>
      </c>
      <c r="M8" s="139">
        <f t="shared" si="3"/>
        <v>59.99999999999995</v>
      </c>
      <c r="N8" s="89"/>
      <c r="O8" s="89"/>
      <c r="P8" s="89"/>
      <c r="R8" s="117" t="s">
        <v>639</v>
      </c>
      <c r="S8" s="83">
        <v>0.15</v>
      </c>
    </row>
    <row r="9" spans="1:21" x14ac:dyDescent="0.25">
      <c r="A9" s="89"/>
      <c r="B9" s="122">
        <v>45311</v>
      </c>
      <c r="C9" s="22" t="s">
        <v>344</v>
      </c>
      <c r="D9" s="22"/>
      <c r="E9" s="122" t="s">
        <v>709</v>
      </c>
      <c r="F9" s="122" t="s">
        <v>715</v>
      </c>
      <c r="G9" s="137">
        <v>0.375</v>
      </c>
      <c r="H9" s="137">
        <v>0.46180555555555558</v>
      </c>
      <c r="I9" s="137">
        <f t="shared" si="0"/>
        <v>8.680555555555558E-2</v>
      </c>
      <c r="J9" s="137">
        <v>0.46180555555555558</v>
      </c>
      <c r="K9" s="139">
        <f t="shared" si="1"/>
        <v>125.00000000000003</v>
      </c>
      <c r="L9" s="137">
        <f t="shared" si="2"/>
        <v>0</v>
      </c>
      <c r="M9" s="139">
        <f t="shared" si="3"/>
        <v>0</v>
      </c>
      <c r="N9" s="89"/>
      <c r="O9" s="89"/>
      <c r="P9" s="89"/>
      <c r="R9" s="117" t="s">
        <v>346</v>
      </c>
      <c r="S9" s="83">
        <v>0.35</v>
      </c>
      <c r="T9" s="71" t="s">
        <v>638</v>
      </c>
    </row>
    <row r="10" spans="1:21" x14ac:dyDescent="0.25">
      <c r="A10" s="89"/>
      <c r="B10" s="122">
        <v>45316</v>
      </c>
      <c r="C10" s="22" t="s">
        <v>344</v>
      </c>
      <c r="D10" s="22"/>
      <c r="E10" s="122" t="s">
        <v>708</v>
      </c>
      <c r="F10" s="122" t="s">
        <v>716</v>
      </c>
      <c r="G10" s="137">
        <v>0.375</v>
      </c>
      <c r="H10" s="137">
        <v>0.39930555555555558</v>
      </c>
      <c r="I10" s="137">
        <f t="shared" si="0"/>
        <v>2.430555555555558E-2</v>
      </c>
      <c r="J10" s="137">
        <v>0.39930555555555558</v>
      </c>
      <c r="K10" s="139">
        <f t="shared" si="1"/>
        <v>35.000000000000036</v>
      </c>
      <c r="L10" s="137">
        <f t="shared" si="2"/>
        <v>0</v>
      </c>
      <c r="M10" s="139">
        <f t="shared" si="3"/>
        <v>0</v>
      </c>
      <c r="N10" s="89"/>
      <c r="O10" s="89"/>
      <c r="P10" s="89"/>
      <c r="R10" s="117" t="s">
        <v>347</v>
      </c>
      <c r="S10" s="83">
        <v>0.3</v>
      </c>
      <c r="T10" s="71" t="s">
        <v>641</v>
      </c>
    </row>
    <row r="11" spans="1:21" x14ac:dyDescent="0.25">
      <c r="A11" s="89"/>
      <c r="B11" s="22" t="s">
        <v>31</v>
      </c>
      <c r="C11" s="22"/>
      <c r="D11" s="22"/>
      <c r="E11" s="22"/>
      <c r="F11" s="22"/>
      <c r="G11" s="139"/>
      <c r="H11" s="137"/>
      <c r="I11" s="137">
        <f t="shared" si="0"/>
        <v>0</v>
      </c>
      <c r="J11" s="137"/>
      <c r="K11" s="139">
        <f t="shared" si="1"/>
        <v>0</v>
      </c>
      <c r="L11" s="137">
        <f t="shared" si="2"/>
        <v>0</v>
      </c>
      <c r="M11" s="139">
        <f t="shared" si="3"/>
        <v>0</v>
      </c>
      <c r="N11" s="89"/>
      <c r="O11" s="89"/>
      <c r="P11" s="89"/>
      <c r="R11" s="117" t="s">
        <v>636</v>
      </c>
      <c r="S11" s="83">
        <v>0.08</v>
      </c>
    </row>
    <row r="12" spans="1:21" ht="26.4" x14ac:dyDescent="0.25">
      <c r="A12" s="22" t="s">
        <v>56</v>
      </c>
      <c r="B12" s="122">
        <v>45325</v>
      </c>
      <c r="C12" s="22" t="s">
        <v>343</v>
      </c>
      <c r="D12" s="22" t="s">
        <v>346</v>
      </c>
      <c r="E12" s="122" t="s">
        <v>725</v>
      </c>
      <c r="F12" s="122" t="s">
        <v>714</v>
      </c>
      <c r="G12" s="137">
        <v>0.375</v>
      </c>
      <c r="H12" s="137">
        <v>0.55208333333333326</v>
      </c>
      <c r="I12" s="137">
        <f t="shared" si="0"/>
        <v>0.17708333333333326</v>
      </c>
      <c r="J12" s="137">
        <v>0.51041666666666663</v>
      </c>
      <c r="K12" s="139">
        <f t="shared" si="1"/>
        <v>254.99999999999989</v>
      </c>
      <c r="L12" s="137">
        <f t="shared" si="2"/>
        <v>4.166666666666663E-2</v>
      </c>
      <c r="M12" s="139">
        <f t="shared" si="3"/>
        <v>59.99999999999995</v>
      </c>
      <c r="N12" s="89">
        <v>8</v>
      </c>
      <c r="O12" s="22">
        <f>COUNTIF(C12:C19,"Terlambat")</f>
        <v>5</v>
      </c>
      <c r="P12" s="22">
        <f>COUNTIF(C12:C19,"Tepat Waktu")</f>
        <v>3</v>
      </c>
      <c r="R12" s="117" t="s">
        <v>637</v>
      </c>
      <c r="S12" s="83">
        <v>0.12</v>
      </c>
    </row>
    <row r="13" spans="1:21" x14ac:dyDescent="0.25">
      <c r="A13" s="89"/>
      <c r="B13" s="122">
        <v>45329</v>
      </c>
      <c r="C13" s="22" t="s">
        <v>344</v>
      </c>
      <c r="D13" s="22"/>
      <c r="E13" s="122" t="s">
        <v>708</v>
      </c>
      <c r="F13" s="122" t="s">
        <v>716</v>
      </c>
      <c r="G13" s="137">
        <v>0.41666666666666702</v>
      </c>
      <c r="H13" s="137">
        <v>0.4409722222222226</v>
      </c>
      <c r="I13" s="137">
        <f t="shared" si="0"/>
        <v>2.430555555555558E-2</v>
      </c>
      <c r="J13" s="137">
        <v>0.4409722222222226</v>
      </c>
      <c r="K13" s="139">
        <f t="shared" si="1"/>
        <v>35.000000000000036</v>
      </c>
      <c r="L13" s="137">
        <f t="shared" si="2"/>
        <v>0</v>
      </c>
      <c r="M13" s="139">
        <f t="shared" si="3"/>
        <v>0</v>
      </c>
      <c r="N13" s="89"/>
      <c r="O13" s="89"/>
      <c r="P13" s="89"/>
      <c r="S13" s="124">
        <f>SUM(S8:S12)</f>
        <v>1</v>
      </c>
      <c r="T13" s="71" t="s">
        <v>650</v>
      </c>
    </row>
    <row r="14" spans="1:21" ht="26.4" x14ac:dyDescent="0.25">
      <c r="A14" s="89"/>
      <c r="B14" s="122">
        <v>45335</v>
      </c>
      <c r="C14" s="22" t="s">
        <v>343</v>
      </c>
      <c r="D14" s="22" t="s">
        <v>639</v>
      </c>
      <c r="E14" s="122" t="s">
        <v>725</v>
      </c>
      <c r="F14" s="122" t="s">
        <v>714</v>
      </c>
      <c r="G14" s="137">
        <v>0.375</v>
      </c>
      <c r="H14" s="137">
        <v>0.5625</v>
      </c>
      <c r="I14" s="137">
        <f t="shared" si="0"/>
        <v>0.1875</v>
      </c>
      <c r="J14" s="137">
        <v>0.50347222222222221</v>
      </c>
      <c r="K14" s="139">
        <f t="shared" si="1"/>
        <v>270</v>
      </c>
      <c r="L14" s="137">
        <f t="shared" si="2"/>
        <v>5.902777777777779E-2</v>
      </c>
      <c r="M14" s="139">
        <f t="shared" si="3"/>
        <v>85.000000000000014</v>
      </c>
      <c r="N14" s="89"/>
      <c r="O14" s="89"/>
      <c r="P14" s="89"/>
      <c r="S14" s="124"/>
    </row>
    <row r="15" spans="1:21" x14ac:dyDescent="0.25">
      <c r="A15" s="89"/>
      <c r="B15" s="122">
        <v>45338</v>
      </c>
      <c r="C15" s="22" t="s">
        <v>344</v>
      </c>
      <c r="D15" s="22"/>
      <c r="E15" s="122" t="s">
        <v>708</v>
      </c>
      <c r="F15" s="122" t="s">
        <v>716</v>
      </c>
      <c r="G15" s="137">
        <v>0.41666666666666702</v>
      </c>
      <c r="H15" s="137">
        <v>0.4409722222222226</v>
      </c>
      <c r="I15" s="137">
        <f t="shared" si="0"/>
        <v>2.430555555555558E-2</v>
      </c>
      <c r="J15" s="137">
        <v>0.4409722222222226</v>
      </c>
      <c r="K15" s="139">
        <f t="shared" si="1"/>
        <v>35.000000000000036</v>
      </c>
      <c r="L15" s="137">
        <f t="shared" si="2"/>
        <v>0</v>
      </c>
      <c r="M15" s="139">
        <f t="shared" si="3"/>
        <v>0</v>
      </c>
      <c r="N15" s="89"/>
      <c r="O15" s="89"/>
      <c r="P15" s="89"/>
      <c r="R15" s="123" t="s">
        <v>702</v>
      </c>
      <c r="S15" s="124"/>
    </row>
    <row r="16" spans="1:21" x14ac:dyDescent="0.25">
      <c r="A16" s="89"/>
      <c r="B16" s="122">
        <v>45342</v>
      </c>
      <c r="C16" s="22" t="s">
        <v>344</v>
      </c>
      <c r="D16" s="22"/>
      <c r="E16" s="122" t="s">
        <v>708</v>
      </c>
      <c r="F16" s="122" t="s">
        <v>716</v>
      </c>
      <c r="G16" s="137">
        <v>0.41666666666666702</v>
      </c>
      <c r="H16" s="137">
        <v>0.4409722222222226</v>
      </c>
      <c r="I16" s="137">
        <f t="shared" si="0"/>
        <v>2.430555555555558E-2</v>
      </c>
      <c r="J16" s="137">
        <v>0.4409722222222226</v>
      </c>
      <c r="K16" s="139">
        <f t="shared" si="1"/>
        <v>35.000000000000036</v>
      </c>
      <c r="L16" s="137">
        <f t="shared" si="2"/>
        <v>0</v>
      </c>
      <c r="M16" s="139">
        <f t="shared" si="3"/>
        <v>0</v>
      </c>
      <c r="N16" s="89"/>
      <c r="O16" s="89"/>
      <c r="P16" s="89"/>
      <c r="R16" s="200" t="s">
        <v>703</v>
      </c>
      <c r="S16" s="200"/>
      <c r="T16" s="200"/>
      <c r="U16" s="200"/>
    </row>
    <row r="17" spans="1:27" ht="26.4" x14ac:dyDescent="0.25">
      <c r="A17" s="89"/>
      <c r="B17" s="122">
        <v>45346</v>
      </c>
      <c r="C17" s="22" t="s">
        <v>343</v>
      </c>
      <c r="D17" s="22" t="s">
        <v>346</v>
      </c>
      <c r="E17" s="122" t="s">
        <v>726</v>
      </c>
      <c r="F17" s="122" t="s">
        <v>717</v>
      </c>
      <c r="G17" s="137">
        <v>0.33333333333333331</v>
      </c>
      <c r="H17" s="137">
        <v>0.54861111111111105</v>
      </c>
      <c r="I17" s="137">
        <f t="shared" si="0"/>
        <v>0.21527777777777773</v>
      </c>
      <c r="J17" s="137">
        <v>0.48958333333333331</v>
      </c>
      <c r="K17" s="139">
        <f t="shared" si="1"/>
        <v>309.99999999999994</v>
      </c>
      <c r="L17" s="137">
        <f t="shared" si="2"/>
        <v>5.9027777777777735E-2</v>
      </c>
      <c r="M17" s="139">
        <f t="shared" si="3"/>
        <v>84.999999999999943</v>
      </c>
      <c r="N17" s="89"/>
      <c r="O17" s="89"/>
      <c r="P17" s="89"/>
      <c r="R17" s="3" t="str">
        <f t="shared" ref="R17:U19" si="4">B181</f>
        <v>Total Terlambat</v>
      </c>
      <c r="S17" s="3">
        <f t="shared" si="4"/>
        <v>84</v>
      </c>
      <c r="T17" s="125">
        <f t="shared" si="4"/>
        <v>1.2309178743961353</v>
      </c>
      <c r="U17" s="125">
        <f t="shared" si="4"/>
        <v>0.61545893719806766</v>
      </c>
    </row>
    <row r="18" spans="1:27" ht="26.4" x14ac:dyDescent="0.25">
      <c r="A18" s="89"/>
      <c r="B18" s="122">
        <v>45348</v>
      </c>
      <c r="C18" s="22" t="s">
        <v>343</v>
      </c>
      <c r="D18" s="22" t="s">
        <v>347</v>
      </c>
      <c r="E18" s="122" t="s">
        <v>726</v>
      </c>
      <c r="F18" s="122" t="s">
        <v>717</v>
      </c>
      <c r="G18" s="137">
        <v>0.33333333333333331</v>
      </c>
      <c r="H18" s="137">
        <v>0.53125</v>
      </c>
      <c r="I18" s="137">
        <f t="shared" si="0"/>
        <v>0.19791666666666669</v>
      </c>
      <c r="J18" s="137">
        <v>0.48958333333333331</v>
      </c>
      <c r="K18" s="139">
        <f t="shared" si="1"/>
        <v>285</v>
      </c>
      <c r="L18" s="137">
        <f t="shared" si="2"/>
        <v>4.1666666666666685E-2</v>
      </c>
      <c r="M18" s="139">
        <f t="shared" si="3"/>
        <v>60.000000000000028</v>
      </c>
      <c r="N18" s="89"/>
      <c r="O18" s="89"/>
      <c r="P18" s="89"/>
      <c r="R18" s="3" t="str">
        <f t="shared" si="4"/>
        <v>Total Tepat Waktu</v>
      </c>
      <c r="S18" s="3">
        <f t="shared" si="4"/>
        <v>52</v>
      </c>
      <c r="T18" s="125">
        <f t="shared" si="4"/>
        <v>0.76908212560386469</v>
      </c>
      <c r="U18" s="125">
        <f t="shared" si="4"/>
        <v>0.38454106280193234</v>
      </c>
    </row>
    <row r="19" spans="1:27" ht="26.4" x14ac:dyDescent="0.25">
      <c r="A19" s="89"/>
      <c r="B19" s="122">
        <v>45350</v>
      </c>
      <c r="C19" s="22" t="s">
        <v>343</v>
      </c>
      <c r="D19" s="22" t="s">
        <v>346</v>
      </c>
      <c r="E19" s="122" t="s">
        <v>727</v>
      </c>
      <c r="F19" s="122" t="s">
        <v>714</v>
      </c>
      <c r="G19" s="137">
        <v>0.375</v>
      </c>
      <c r="H19" s="137">
        <v>0.5625</v>
      </c>
      <c r="I19" s="137">
        <f t="shared" si="0"/>
        <v>0.1875</v>
      </c>
      <c r="J19" s="137">
        <v>0.50347222222222221</v>
      </c>
      <c r="K19" s="139">
        <f t="shared" si="1"/>
        <v>270</v>
      </c>
      <c r="L19" s="137">
        <f t="shared" si="2"/>
        <v>5.902777777777779E-2</v>
      </c>
      <c r="M19" s="139">
        <f t="shared" si="3"/>
        <v>85.000000000000014</v>
      </c>
      <c r="N19" s="89"/>
      <c r="O19" s="89"/>
      <c r="P19" s="89"/>
      <c r="R19" s="3" t="str">
        <f t="shared" si="4"/>
        <v>Total Trip</v>
      </c>
      <c r="S19" s="3">
        <f t="shared" si="4"/>
        <v>136</v>
      </c>
      <c r="T19" s="125">
        <f t="shared" si="4"/>
        <v>2</v>
      </c>
      <c r="U19" s="125">
        <f t="shared" si="4"/>
        <v>1</v>
      </c>
    </row>
    <row r="20" spans="1:27" x14ac:dyDescent="0.25">
      <c r="A20" s="22" t="s">
        <v>32</v>
      </c>
      <c r="B20" s="122">
        <v>45356</v>
      </c>
      <c r="C20" s="22" t="s">
        <v>344</v>
      </c>
      <c r="D20" s="22"/>
      <c r="E20" s="122" t="s">
        <v>708</v>
      </c>
      <c r="F20" s="122" t="s">
        <v>716</v>
      </c>
      <c r="G20" s="137">
        <v>0.375</v>
      </c>
      <c r="H20" s="137">
        <v>0.39930555555555558</v>
      </c>
      <c r="I20" s="137">
        <f t="shared" si="0"/>
        <v>2.430555555555558E-2</v>
      </c>
      <c r="J20" s="137">
        <v>0.39930555555555558</v>
      </c>
      <c r="K20" s="139">
        <f t="shared" si="1"/>
        <v>35.000000000000036</v>
      </c>
      <c r="L20" s="137">
        <f t="shared" si="2"/>
        <v>0</v>
      </c>
      <c r="M20" s="139">
        <f t="shared" si="3"/>
        <v>0</v>
      </c>
      <c r="N20" s="89">
        <v>8</v>
      </c>
      <c r="O20" s="22">
        <f>COUNTIF(C20:C27,"Terlambat")</f>
        <v>5</v>
      </c>
      <c r="P20" s="22">
        <f>COUNTIF(C20:C27,"Tepat Waktu")</f>
        <v>3</v>
      </c>
      <c r="R20" s="130" t="s">
        <v>16</v>
      </c>
      <c r="S20" s="6"/>
      <c r="T20" s="129"/>
      <c r="U20" s="129">
        <v>1</v>
      </c>
    </row>
    <row r="21" spans="1:27" ht="26.4" x14ac:dyDescent="0.25">
      <c r="A21" s="89"/>
      <c r="B21" s="122">
        <v>45360</v>
      </c>
      <c r="C21" s="22" t="s">
        <v>343</v>
      </c>
      <c r="D21" s="22" t="s">
        <v>347</v>
      </c>
      <c r="E21" s="122" t="s">
        <v>728</v>
      </c>
      <c r="F21" s="122" t="s">
        <v>714</v>
      </c>
      <c r="G21" s="137">
        <v>0.375</v>
      </c>
      <c r="H21" s="137">
        <v>0.54861111111111105</v>
      </c>
      <c r="I21" s="137">
        <f t="shared" si="0"/>
        <v>0.17361111111111105</v>
      </c>
      <c r="J21" s="137">
        <v>0.50694444444444442</v>
      </c>
      <c r="K21" s="139">
        <f t="shared" si="1"/>
        <v>249.99999999999991</v>
      </c>
      <c r="L21" s="137">
        <f t="shared" si="2"/>
        <v>4.166666666666663E-2</v>
      </c>
      <c r="M21" s="139">
        <f t="shared" si="3"/>
        <v>59.99999999999995</v>
      </c>
      <c r="N21" s="89"/>
      <c r="O21" s="89"/>
      <c r="P21" s="89"/>
    </row>
    <row r="22" spans="1:27" x14ac:dyDescent="0.25">
      <c r="A22" s="89"/>
      <c r="B22" s="122">
        <v>45364</v>
      </c>
      <c r="C22" s="22" t="s">
        <v>344</v>
      </c>
      <c r="D22" s="22"/>
      <c r="E22" s="122" t="s">
        <v>709</v>
      </c>
      <c r="F22" s="122" t="s">
        <v>715</v>
      </c>
      <c r="G22" s="137">
        <v>0.41666666666666702</v>
      </c>
      <c r="H22" s="137">
        <v>0.50347222222222254</v>
      </c>
      <c r="I22" s="137">
        <f t="shared" si="0"/>
        <v>8.6805555555555525E-2</v>
      </c>
      <c r="J22" s="137">
        <v>0.50347222222222254</v>
      </c>
      <c r="K22" s="139">
        <f t="shared" si="1"/>
        <v>124.99999999999996</v>
      </c>
      <c r="L22" s="137">
        <f t="shared" si="2"/>
        <v>0</v>
      </c>
      <c r="M22" s="139">
        <f t="shared" si="3"/>
        <v>0</v>
      </c>
      <c r="N22" s="89"/>
      <c r="O22" s="89"/>
      <c r="P22" s="89"/>
      <c r="R22" s="200" t="s">
        <v>704</v>
      </c>
      <c r="S22" s="200"/>
      <c r="T22" s="200"/>
      <c r="U22" s="200"/>
    </row>
    <row r="23" spans="1:27" ht="26.4" x14ac:dyDescent="0.25">
      <c r="A23" s="89"/>
      <c r="B23" s="122">
        <v>45368</v>
      </c>
      <c r="C23" s="22" t="s">
        <v>343</v>
      </c>
      <c r="D23" s="22" t="s">
        <v>639</v>
      </c>
      <c r="E23" s="122" t="s">
        <v>728</v>
      </c>
      <c r="F23" s="122" t="s">
        <v>714</v>
      </c>
      <c r="G23" s="137">
        <v>0.41666666666666702</v>
      </c>
      <c r="H23" s="137">
        <v>0.6145833333333337</v>
      </c>
      <c r="I23" s="137">
        <f t="shared" si="0"/>
        <v>0.19791666666666669</v>
      </c>
      <c r="J23" s="137">
        <v>0.5520833333333337</v>
      </c>
      <c r="K23" s="139">
        <f t="shared" si="1"/>
        <v>285</v>
      </c>
      <c r="L23" s="137">
        <f t="shared" si="2"/>
        <v>6.25E-2</v>
      </c>
      <c r="M23" s="139">
        <f t="shared" si="3"/>
        <v>90</v>
      </c>
      <c r="N23" s="89"/>
      <c r="O23" s="89"/>
      <c r="P23" s="89"/>
      <c r="R23" s="3" t="str">
        <f t="shared" ref="R23:U28" si="5">B186</f>
        <v>Perubahan Demand</v>
      </c>
      <c r="S23" s="3">
        <f t="shared" si="5"/>
        <v>15</v>
      </c>
      <c r="T23" s="125">
        <f t="shared" si="5"/>
        <v>0.26315789473684209</v>
      </c>
      <c r="U23" s="125">
        <f t="shared" si="5"/>
        <v>0.17647058823529407</v>
      </c>
    </row>
    <row r="24" spans="1:27" ht="26.4" x14ac:dyDescent="0.25">
      <c r="A24" s="89"/>
      <c r="B24" s="122">
        <v>45371</v>
      </c>
      <c r="C24" s="22" t="s">
        <v>343</v>
      </c>
      <c r="D24" s="22" t="s">
        <v>637</v>
      </c>
      <c r="E24" s="122" t="s">
        <v>711</v>
      </c>
      <c r="F24" s="122" t="s">
        <v>717</v>
      </c>
      <c r="G24" s="137">
        <v>0.33333333333333331</v>
      </c>
      <c r="H24" s="137">
        <v>0.54861111111111105</v>
      </c>
      <c r="I24" s="137">
        <f t="shared" si="0"/>
        <v>0.21527777777777773</v>
      </c>
      <c r="J24" s="137">
        <v>0.48958333333333331</v>
      </c>
      <c r="K24" s="139">
        <f t="shared" si="1"/>
        <v>309.99999999999994</v>
      </c>
      <c r="L24" s="137">
        <f t="shared" si="2"/>
        <v>5.9027777777777735E-2</v>
      </c>
      <c r="M24" s="139">
        <f t="shared" si="3"/>
        <v>84.999999999999943</v>
      </c>
      <c r="N24" s="89"/>
      <c r="O24" s="89"/>
      <c r="P24" s="89"/>
      <c r="R24" s="3" t="str">
        <f t="shared" si="5"/>
        <v>Salah Pemilihan Rute</v>
      </c>
      <c r="S24" s="3">
        <f t="shared" si="5"/>
        <v>30</v>
      </c>
      <c r="T24" s="125">
        <f t="shared" si="5"/>
        <v>0.52631578947368418</v>
      </c>
      <c r="U24" s="125">
        <f t="shared" si="5"/>
        <v>0.35294117647058815</v>
      </c>
      <c r="AA24" s="71" t="s">
        <v>651</v>
      </c>
    </row>
    <row r="25" spans="1:27" ht="26.4" x14ac:dyDescent="0.25">
      <c r="A25" s="89"/>
      <c r="B25" s="122">
        <v>45375</v>
      </c>
      <c r="C25" s="22" t="s">
        <v>343</v>
      </c>
      <c r="D25" s="22" t="s">
        <v>347</v>
      </c>
      <c r="E25" s="122" t="s">
        <v>735</v>
      </c>
      <c r="F25" s="122" t="s">
        <v>714</v>
      </c>
      <c r="G25" s="137">
        <v>0.41666666666666702</v>
      </c>
      <c r="H25" s="137">
        <v>0.59027777777777812</v>
      </c>
      <c r="I25" s="137">
        <f t="shared" si="0"/>
        <v>0.1736111111111111</v>
      </c>
      <c r="J25" s="137">
        <v>0.54861111111111149</v>
      </c>
      <c r="K25" s="139">
        <f t="shared" si="1"/>
        <v>250</v>
      </c>
      <c r="L25" s="137">
        <f t="shared" si="2"/>
        <v>4.166666666666663E-2</v>
      </c>
      <c r="M25" s="139">
        <f t="shared" si="3"/>
        <v>59.99999999999995</v>
      </c>
      <c r="N25" s="89"/>
      <c r="O25" s="89"/>
      <c r="P25" s="89"/>
      <c r="R25" s="3" t="str">
        <f t="shared" si="5"/>
        <v>Kemacetan</v>
      </c>
      <c r="S25" s="3">
        <f t="shared" si="5"/>
        <v>25</v>
      </c>
      <c r="T25" s="125">
        <f t="shared" si="5"/>
        <v>0.43859649122807015</v>
      </c>
      <c r="U25" s="125">
        <f t="shared" si="5"/>
        <v>0.29411764705882348</v>
      </c>
      <c r="AA25" s="71" t="s">
        <v>652</v>
      </c>
    </row>
    <row r="26" spans="1:27" x14ac:dyDescent="0.25">
      <c r="A26" s="89"/>
      <c r="B26" s="122">
        <v>45378</v>
      </c>
      <c r="C26" s="22" t="s">
        <v>344</v>
      </c>
      <c r="D26" s="22"/>
      <c r="E26" s="122" t="s">
        <v>710</v>
      </c>
      <c r="F26" s="122" t="s">
        <v>718</v>
      </c>
      <c r="G26" s="137">
        <v>0.41666666666666702</v>
      </c>
      <c r="H26" s="137">
        <v>0.49652777777777812</v>
      </c>
      <c r="I26" s="137">
        <f t="shared" si="0"/>
        <v>7.9861111111111105E-2</v>
      </c>
      <c r="J26" s="137">
        <v>0.49652777777777812</v>
      </c>
      <c r="K26" s="139">
        <f t="shared" si="1"/>
        <v>114.99999999999999</v>
      </c>
      <c r="L26" s="137">
        <f t="shared" si="2"/>
        <v>0</v>
      </c>
      <c r="M26" s="139">
        <f t="shared" si="3"/>
        <v>0</v>
      </c>
      <c r="N26" s="89"/>
      <c r="O26" s="89"/>
      <c r="P26" s="89"/>
      <c r="R26" s="3" t="str">
        <f t="shared" si="5"/>
        <v>Kurangnya Jumlah Kendaraan</v>
      </c>
      <c r="S26" s="3">
        <f t="shared" si="5"/>
        <v>6</v>
      </c>
      <c r="T26" s="125">
        <f t="shared" si="5"/>
        <v>0.10526315789473684</v>
      </c>
      <c r="U26" s="125">
        <f t="shared" si="5"/>
        <v>7.0588235294117632E-2</v>
      </c>
      <c r="AA26" s="71" t="s">
        <v>653</v>
      </c>
    </row>
    <row r="27" spans="1:27" ht="26.4" x14ac:dyDescent="0.25">
      <c r="A27" s="89"/>
      <c r="B27" s="122">
        <v>45382</v>
      </c>
      <c r="C27" s="22" t="s">
        <v>343</v>
      </c>
      <c r="D27" s="22" t="s">
        <v>636</v>
      </c>
      <c r="E27" s="122" t="s">
        <v>725</v>
      </c>
      <c r="F27" s="122" t="s">
        <v>714</v>
      </c>
      <c r="G27" s="137">
        <v>0.33333333333333331</v>
      </c>
      <c r="H27" s="137">
        <v>0.51041666666666663</v>
      </c>
      <c r="I27" s="137">
        <f t="shared" si="0"/>
        <v>0.17708333333333331</v>
      </c>
      <c r="J27" s="137">
        <v>0.46875</v>
      </c>
      <c r="K27" s="139">
        <f t="shared" si="1"/>
        <v>254.99999999999997</v>
      </c>
      <c r="L27" s="137">
        <f t="shared" si="2"/>
        <v>4.166666666666663E-2</v>
      </c>
      <c r="M27" s="139">
        <f t="shared" si="3"/>
        <v>59.99999999999995</v>
      </c>
      <c r="N27" s="89"/>
      <c r="O27" s="89"/>
      <c r="P27" s="89"/>
      <c r="R27" s="3" t="str">
        <f t="shared" si="5"/>
        <v>Kurangnya Jumlah Supir</v>
      </c>
      <c r="S27" s="3">
        <f t="shared" si="5"/>
        <v>9</v>
      </c>
      <c r="T27" s="125">
        <f t="shared" si="5"/>
        <v>0.15789473684210525</v>
      </c>
      <c r="U27" s="125">
        <f t="shared" si="5"/>
        <v>0.10588235294117646</v>
      </c>
      <c r="AA27" s="71" t="s">
        <v>654</v>
      </c>
    </row>
    <row r="28" spans="1:27" x14ac:dyDescent="0.25">
      <c r="A28" s="22" t="s">
        <v>33</v>
      </c>
      <c r="B28" s="122">
        <v>45385</v>
      </c>
      <c r="C28" s="22" t="s">
        <v>344</v>
      </c>
      <c r="D28" s="22"/>
      <c r="E28" s="122" t="s">
        <v>710</v>
      </c>
      <c r="F28" s="122" t="s">
        <v>718</v>
      </c>
      <c r="G28" s="137">
        <v>0.41666666666666702</v>
      </c>
      <c r="H28" s="137">
        <v>0.49652777777777812</v>
      </c>
      <c r="I28" s="137">
        <f t="shared" si="0"/>
        <v>7.9861111111111105E-2</v>
      </c>
      <c r="J28" s="137">
        <v>0.49652777777777812</v>
      </c>
      <c r="K28" s="139">
        <f t="shared" si="1"/>
        <v>114.99999999999999</v>
      </c>
      <c r="L28" s="137">
        <f t="shared" si="2"/>
        <v>0</v>
      </c>
      <c r="M28" s="139">
        <f t="shared" si="3"/>
        <v>0</v>
      </c>
      <c r="N28" s="89">
        <v>7</v>
      </c>
      <c r="O28" s="22">
        <f>COUNTIF(C28:C35,"Terlambat")</f>
        <v>4</v>
      </c>
      <c r="P28" s="22">
        <f>COUNTIF(C28:C35,"Tepat Waktu")</f>
        <v>3</v>
      </c>
      <c r="R28" s="3" t="str">
        <f t="shared" si="5"/>
        <v>Total</v>
      </c>
      <c r="S28" s="3">
        <f t="shared" si="5"/>
        <v>85</v>
      </c>
      <c r="T28" s="125">
        <f t="shared" si="5"/>
        <v>1.4912280701754388</v>
      </c>
      <c r="U28" s="125">
        <f t="shared" si="5"/>
        <v>0.99999999999999978</v>
      </c>
      <c r="AA28" s="71" t="s">
        <v>655</v>
      </c>
    </row>
    <row r="29" spans="1:27" ht="26.4" x14ac:dyDescent="0.25">
      <c r="A29" s="89"/>
      <c r="B29" s="122">
        <v>45389</v>
      </c>
      <c r="C29" s="22" t="s">
        <v>343</v>
      </c>
      <c r="D29" s="22" t="s">
        <v>639</v>
      </c>
      <c r="E29" s="122" t="s">
        <v>729</v>
      </c>
      <c r="F29" s="122" t="s">
        <v>714</v>
      </c>
      <c r="G29" s="137">
        <v>0.375</v>
      </c>
      <c r="H29" s="137">
        <v>0.55208333333333326</v>
      </c>
      <c r="I29" s="137">
        <f t="shared" si="0"/>
        <v>0.17708333333333326</v>
      </c>
      <c r="J29" s="137">
        <v>0.51041666666666663</v>
      </c>
      <c r="K29" s="139">
        <f t="shared" si="1"/>
        <v>254.99999999999989</v>
      </c>
      <c r="L29" s="137">
        <f t="shared" si="2"/>
        <v>4.166666666666663E-2</v>
      </c>
      <c r="M29" s="139">
        <f t="shared" si="3"/>
        <v>59.99999999999995</v>
      </c>
      <c r="N29" s="89"/>
      <c r="O29" s="89"/>
      <c r="P29" s="89"/>
      <c r="S29" s="124"/>
      <c r="AA29" s="71" t="s">
        <v>656</v>
      </c>
    </row>
    <row r="30" spans="1:27" ht="26.4" x14ac:dyDescent="0.25">
      <c r="A30" s="89"/>
      <c r="B30" s="122">
        <v>45392</v>
      </c>
      <c r="C30" s="22" t="s">
        <v>343</v>
      </c>
      <c r="D30" s="22" t="s">
        <v>637</v>
      </c>
      <c r="E30" s="122" t="s">
        <v>730</v>
      </c>
      <c r="F30" s="122" t="s">
        <v>714</v>
      </c>
      <c r="G30" s="137">
        <v>0.375</v>
      </c>
      <c r="H30" s="137">
        <v>0.56944444444444442</v>
      </c>
      <c r="I30" s="137">
        <f t="shared" si="0"/>
        <v>0.19444444444444442</v>
      </c>
      <c r="J30" s="137">
        <v>0.50694444444444442</v>
      </c>
      <c r="K30" s="139">
        <f t="shared" si="1"/>
        <v>279.99999999999994</v>
      </c>
      <c r="L30" s="137">
        <f t="shared" si="2"/>
        <v>6.25E-2</v>
      </c>
      <c r="M30" s="139">
        <f t="shared" si="3"/>
        <v>90</v>
      </c>
      <c r="N30" s="89"/>
      <c r="O30" s="89"/>
      <c r="P30" s="89"/>
      <c r="R30" s="3">
        <v>2023</v>
      </c>
      <c r="S30" s="131"/>
      <c r="T30" s="3"/>
      <c r="U30" s="3"/>
    </row>
    <row r="31" spans="1:27" x14ac:dyDescent="0.25">
      <c r="A31" s="89"/>
      <c r="B31" s="122">
        <v>45396</v>
      </c>
      <c r="C31" s="22" t="s">
        <v>344</v>
      </c>
      <c r="D31" s="22"/>
      <c r="E31" s="122" t="s">
        <v>708</v>
      </c>
      <c r="F31" s="122" t="s">
        <v>716</v>
      </c>
      <c r="G31" s="137">
        <v>0.375</v>
      </c>
      <c r="H31" s="137">
        <v>0.39930555555555558</v>
      </c>
      <c r="I31" s="137">
        <f t="shared" si="0"/>
        <v>2.430555555555558E-2</v>
      </c>
      <c r="J31" s="137">
        <v>0.39930555555555558</v>
      </c>
      <c r="K31" s="139">
        <f t="shared" si="1"/>
        <v>35.000000000000036</v>
      </c>
      <c r="L31" s="137">
        <f t="shared" si="2"/>
        <v>0</v>
      </c>
      <c r="M31" s="139">
        <f t="shared" si="3"/>
        <v>0</v>
      </c>
      <c r="N31" s="89"/>
      <c r="O31" s="89"/>
      <c r="P31" s="89"/>
      <c r="R31" s="8" t="s">
        <v>3</v>
      </c>
      <c r="S31" s="132" t="s">
        <v>343</v>
      </c>
      <c r="T31" s="8" t="s">
        <v>344</v>
      </c>
      <c r="U31" s="8" t="s">
        <v>659</v>
      </c>
    </row>
    <row r="32" spans="1:27" ht="26.4" x14ac:dyDescent="0.25">
      <c r="A32" s="89"/>
      <c r="B32" s="122">
        <v>45399</v>
      </c>
      <c r="C32" s="22" t="s">
        <v>343</v>
      </c>
      <c r="D32" s="22" t="s">
        <v>346</v>
      </c>
      <c r="E32" s="122" t="s">
        <v>732</v>
      </c>
      <c r="F32" s="122" t="s">
        <v>717</v>
      </c>
      <c r="G32" s="137">
        <v>0.375</v>
      </c>
      <c r="H32" s="137">
        <v>0.57291666666666663</v>
      </c>
      <c r="I32" s="137">
        <f t="shared" si="0"/>
        <v>0.19791666666666663</v>
      </c>
      <c r="J32" s="137">
        <v>0.53125</v>
      </c>
      <c r="K32" s="139">
        <f t="shared" si="1"/>
        <v>284.99999999999994</v>
      </c>
      <c r="L32" s="137">
        <f t="shared" si="2"/>
        <v>4.166666666666663E-2</v>
      </c>
      <c r="M32" s="139">
        <f t="shared" si="3"/>
        <v>59.99999999999995</v>
      </c>
      <c r="N32" s="89"/>
      <c r="O32" s="89"/>
      <c r="P32" s="89"/>
      <c r="R32" s="3" t="str">
        <f>A4</f>
        <v>Januari</v>
      </c>
      <c r="S32" s="133">
        <f>O4</f>
        <v>4</v>
      </c>
      <c r="T32" s="133">
        <f>P4</f>
        <v>3</v>
      </c>
      <c r="U32" s="133">
        <f>SUM(S32:T32)</f>
        <v>7</v>
      </c>
    </row>
    <row r="33" spans="1:21" x14ac:dyDescent="0.25">
      <c r="A33" s="89"/>
      <c r="B33" s="122">
        <v>45402</v>
      </c>
      <c r="C33" s="22" t="s">
        <v>344</v>
      </c>
      <c r="D33" s="22"/>
      <c r="E33" s="122" t="s">
        <v>708</v>
      </c>
      <c r="F33" s="122" t="s">
        <v>716</v>
      </c>
      <c r="G33" s="137">
        <v>0.41666666666666702</v>
      </c>
      <c r="H33" s="137">
        <v>0.4409722222222226</v>
      </c>
      <c r="I33" s="137">
        <f t="shared" si="0"/>
        <v>2.430555555555558E-2</v>
      </c>
      <c r="J33" s="137">
        <v>0.4409722222222226</v>
      </c>
      <c r="K33" s="139">
        <f t="shared" si="1"/>
        <v>35.000000000000036</v>
      </c>
      <c r="L33" s="137">
        <f t="shared" si="2"/>
        <v>0</v>
      </c>
      <c r="M33" s="139">
        <f t="shared" si="3"/>
        <v>0</v>
      </c>
      <c r="N33" s="89"/>
      <c r="O33" s="89"/>
      <c r="P33" s="89"/>
      <c r="R33" s="3" t="str">
        <f>A12</f>
        <v>Februari</v>
      </c>
      <c r="S33" s="133">
        <f>O12</f>
        <v>5</v>
      </c>
      <c r="T33" s="133">
        <f>P12</f>
        <v>3</v>
      </c>
      <c r="U33" s="133">
        <f t="shared" ref="U33:U43" si="6">SUM(S33:T33)</f>
        <v>8</v>
      </c>
    </row>
    <row r="34" spans="1:21" ht="26.4" x14ac:dyDescent="0.25">
      <c r="A34" s="89"/>
      <c r="B34" s="122">
        <v>45408</v>
      </c>
      <c r="C34" s="22" t="s">
        <v>343</v>
      </c>
      <c r="D34" s="22" t="s">
        <v>639</v>
      </c>
      <c r="E34" s="122" t="s">
        <v>731</v>
      </c>
      <c r="F34" s="122" t="s">
        <v>717</v>
      </c>
      <c r="G34" s="137">
        <v>0.41666666666666702</v>
      </c>
      <c r="H34" s="137">
        <v>0.63194444444444464</v>
      </c>
      <c r="I34" s="137">
        <f t="shared" si="0"/>
        <v>0.21527777777777762</v>
      </c>
      <c r="J34" s="137">
        <v>0.57291666666666696</v>
      </c>
      <c r="K34" s="139">
        <f t="shared" si="1"/>
        <v>309.99999999999977</v>
      </c>
      <c r="L34" s="137">
        <f t="shared" si="2"/>
        <v>5.9027777777777679E-2</v>
      </c>
      <c r="M34" s="139">
        <f t="shared" si="3"/>
        <v>84.999999999999858</v>
      </c>
      <c r="N34" s="89"/>
      <c r="O34" s="89"/>
      <c r="P34" s="89"/>
      <c r="R34" s="3" t="str">
        <f>A20</f>
        <v>Maret</v>
      </c>
      <c r="S34" s="133">
        <f>O20</f>
        <v>5</v>
      </c>
      <c r="T34" s="133">
        <f>P20</f>
        <v>3</v>
      </c>
      <c r="U34" s="133">
        <f t="shared" si="6"/>
        <v>8</v>
      </c>
    </row>
    <row r="35" spans="1:21" x14ac:dyDescent="0.25">
      <c r="A35" s="89"/>
      <c r="B35" s="22" t="s">
        <v>31</v>
      </c>
      <c r="C35" s="22"/>
      <c r="D35" s="22"/>
      <c r="E35" s="22"/>
      <c r="F35" s="22"/>
      <c r="G35" s="139"/>
      <c r="H35" s="137"/>
      <c r="I35" s="137">
        <f t="shared" si="0"/>
        <v>0</v>
      </c>
      <c r="J35" s="137"/>
      <c r="K35" s="139">
        <f t="shared" si="1"/>
        <v>0</v>
      </c>
      <c r="L35" s="137">
        <f t="shared" si="2"/>
        <v>0</v>
      </c>
      <c r="M35" s="139">
        <f t="shared" si="3"/>
        <v>0</v>
      </c>
      <c r="N35" s="89"/>
      <c r="O35" s="89"/>
      <c r="P35" s="89"/>
      <c r="R35" s="3" t="str">
        <f>A28</f>
        <v>April</v>
      </c>
      <c r="S35" s="133">
        <f>O28</f>
        <v>4</v>
      </c>
      <c r="T35" s="133">
        <f>P28</f>
        <v>3</v>
      </c>
      <c r="U35" s="133">
        <f t="shared" si="6"/>
        <v>7</v>
      </c>
    </row>
    <row r="36" spans="1:21" ht="26.4" x14ac:dyDescent="0.25">
      <c r="A36" s="22" t="s">
        <v>34</v>
      </c>
      <c r="B36" s="22" t="s">
        <v>668</v>
      </c>
      <c r="C36" s="22" t="s">
        <v>343</v>
      </c>
      <c r="D36" s="22" t="s">
        <v>636</v>
      </c>
      <c r="E36" s="22" t="s">
        <v>733</v>
      </c>
      <c r="F36" s="122" t="s">
        <v>714</v>
      </c>
      <c r="G36" s="137">
        <v>0.375</v>
      </c>
      <c r="H36" s="137">
        <v>0.54861111111111105</v>
      </c>
      <c r="I36" s="137">
        <f t="shared" si="0"/>
        <v>0.17361111111111105</v>
      </c>
      <c r="J36" s="137">
        <v>0.50694444444444442</v>
      </c>
      <c r="K36" s="139">
        <f t="shared" ref="K36:K67" si="7">CONVERT(I36,"day","min")</f>
        <v>249.99999999999991</v>
      </c>
      <c r="L36" s="137">
        <f t="shared" ref="L36:L67" si="8">H36-J36</f>
        <v>4.166666666666663E-2</v>
      </c>
      <c r="M36" s="139">
        <f t="shared" si="3"/>
        <v>59.99999999999995</v>
      </c>
      <c r="N36" s="89">
        <v>8</v>
      </c>
      <c r="O36" s="22">
        <f>COUNTIF(C36:C43,"Terlambat")</f>
        <v>5</v>
      </c>
      <c r="P36" s="22">
        <f>COUNTIF(C36:C43,"Tepat Waktu")</f>
        <v>3</v>
      </c>
      <c r="R36" s="3" t="str">
        <f>A36</f>
        <v>Mei</v>
      </c>
      <c r="S36" s="133">
        <f>O36</f>
        <v>5</v>
      </c>
      <c r="T36" s="133">
        <f>P36</f>
        <v>3</v>
      </c>
      <c r="U36" s="133">
        <f t="shared" si="6"/>
        <v>8</v>
      </c>
    </row>
    <row r="37" spans="1:21" x14ac:dyDescent="0.25">
      <c r="A37" s="89"/>
      <c r="B37" s="22" t="s">
        <v>669</v>
      </c>
      <c r="C37" s="22" t="s">
        <v>344</v>
      </c>
      <c r="D37" s="22"/>
      <c r="E37" s="22" t="s">
        <v>709</v>
      </c>
      <c r="F37" s="22" t="s">
        <v>718</v>
      </c>
      <c r="G37" s="137">
        <v>0.33333333333333331</v>
      </c>
      <c r="H37" s="137">
        <v>0.41319444444444442</v>
      </c>
      <c r="I37" s="137">
        <f t="shared" si="0"/>
        <v>7.9861111111111105E-2</v>
      </c>
      <c r="J37" s="137">
        <v>0.41319444444444442</v>
      </c>
      <c r="K37" s="139">
        <f t="shared" si="7"/>
        <v>114.99999999999999</v>
      </c>
      <c r="L37" s="137">
        <f t="shared" si="8"/>
        <v>0</v>
      </c>
      <c r="M37" s="139">
        <f t="shared" si="3"/>
        <v>0</v>
      </c>
      <c r="N37" s="89"/>
      <c r="O37" s="89"/>
      <c r="P37" s="89"/>
      <c r="R37" s="3" t="str">
        <f>A44</f>
        <v>Juni</v>
      </c>
      <c r="S37" s="133">
        <f>O44</f>
        <v>4</v>
      </c>
      <c r="T37" s="133">
        <f>P44</f>
        <v>3</v>
      </c>
      <c r="U37" s="133">
        <f t="shared" si="6"/>
        <v>7</v>
      </c>
    </row>
    <row r="38" spans="1:21" x14ac:dyDescent="0.25">
      <c r="A38" s="89"/>
      <c r="B38" s="22" t="s">
        <v>670</v>
      </c>
      <c r="C38" s="22" t="s">
        <v>344</v>
      </c>
      <c r="D38" s="22"/>
      <c r="E38" s="22" t="s">
        <v>712</v>
      </c>
      <c r="F38" s="22" t="s">
        <v>719</v>
      </c>
      <c r="G38" s="137">
        <v>0.33333333333333331</v>
      </c>
      <c r="H38" s="137">
        <v>0.44444444444444442</v>
      </c>
      <c r="I38" s="137">
        <f t="shared" si="0"/>
        <v>0.1111111111111111</v>
      </c>
      <c r="J38" s="137">
        <v>0.44444444444444442</v>
      </c>
      <c r="K38" s="139">
        <f t="shared" si="7"/>
        <v>160</v>
      </c>
      <c r="L38" s="137">
        <f t="shared" si="8"/>
        <v>0</v>
      </c>
      <c r="M38" s="139">
        <f t="shared" si="3"/>
        <v>0</v>
      </c>
      <c r="N38" s="89"/>
      <c r="O38" s="89"/>
      <c r="P38" s="89"/>
      <c r="R38" s="3" t="str">
        <f>A52</f>
        <v>Juli</v>
      </c>
      <c r="S38" s="133">
        <f>O52</f>
        <v>4</v>
      </c>
      <c r="T38" s="133">
        <f>P52</f>
        <v>3</v>
      </c>
      <c r="U38" s="133">
        <f t="shared" si="6"/>
        <v>7</v>
      </c>
    </row>
    <row r="39" spans="1:21" ht="26.4" x14ac:dyDescent="0.25">
      <c r="A39" s="89"/>
      <c r="B39" s="22" t="s">
        <v>671</v>
      </c>
      <c r="C39" s="22" t="s">
        <v>343</v>
      </c>
      <c r="D39" s="22" t="s">
        <v>347</v>
      </c>
      <c r="E39" s="22" t="s">
        <v>733</v>
      </c>
      <c r="F39" s="122" t="s">
        <v>714</v>
      </c>
      <c r="G39" s="137">
        <v>0.33333333333333331</v>
      </c>
      <c r="H39" s="137">
        <v>0.52777777777777779</v>
      </c>
      <c r="I39" s="137">
        <f t="shared" si="0"/>
        <v>0.19444444444444448</v>
      </c>
      <c r="J39" s="137">
        <v>0.46875</v>
      </c>
      <c r="K39" s="139">
        <f t="shared" si="7"/>
        <v>280.00000000000006</v>
      </c>
      <c r="L39" s="137">
        <f t="shared" si="8"/>
        <v>5.902777777777779E-2</v>
      </c>
      <c r="M39" s="139">
        <f t="shared" si="3"/>
        <v>85.000000000000014</v>
      </c>
      <c r="N39" s="89"/>
      <c r="O39" s="89"/>
      <c r="P39" s="89"/>
      <c r="R39" s="3" t="str">
        <f>A60</f>
        <v>Agustus</v>
      </c>
      <c r="S39" s="133">
        <f>O60</f>
        <v>6</v>
      </c>
      <c r="T39" s="133">
        <f>P60</f>
        <v>2</v>
      </c>
      <c r="U39" s="133">
        <f t="shared" si="6"/>
        <v>8</v>
      </c>
    </row>
    <row r="40" spans="1:21" ht="26.4" x14ac:dyDescent="0.25">
      <c r="A40" s="89"/>
      <c r="B40" s="22" t="s">
        <v>672</v>
      </c>
      <c r="C40" s="22" t="s">
        <v>343</v>
      </c>
      <c r="D40" s="22" t="s">
        <v>346</v>
      </c>
      <c r="E40" s="22" t="s">
        <v>711</v>
      </c>
      <c r="F40" s="22" t="s">
        <v>717</v>
      </c>
      <c r="G40" s="137">
        <v>0.33333333333333331</v>
      </c>
      <c r="H40" s="137">
        <v>0.52777777777777779</v>
      </c>
      <c r="I40" s="137">
        <f t="shared" si="0"/>
        <v>0.19444444444444448</v>
      </c>
      <c r="J40" s="137">
        <v>0.4861111111111111</v>
      </c>
      <c r="K40" s="139">
        <f t="shared" si="7"/>
        <v>280.00000000000006</v>
      </c>
      <c r="L40" s="137">
        <f t="shared" si="8"/>
        <v>4.1666666666666685E-2</v>
      </c>
      <c r="M40" s="139">
        <f t="shared" si="3"/>
        <v>60.000000000000028</v>
      </c>
      <c r="N40" s="89"/>
      <c r="O40" s="89"/>
      <c r="P40" s="89"/>
      <c r="R40" s="3" t="str">
        <f>A68</f>
        <v>September</v>
      </c>
      <c r="S40" s="133">
        <f>O68</f>
        <v>4</v>
      </c>
      <c r="T40" s="133">
        <f>P68</f>
        <v>3</v>
      </c>
      <c r="U40" s="133">
        <f t="shared" si="6"/>
        <v>7</v>
      </c>
    </row>
    <row r="41" spans="1:21" ht="26.4" x14ac:dyDescent="0.25">
      <c r="A41" s="89"/>
      <c r="B41" s="22" t="s">
        <v>673</v>
      </c>
      <c r="C41" s="22" t="s">
        <v>343</v>
      </c>
      <c r="D41" s="22" t="s">
        <v>347</v>
      </c>
      <c r="E41" s="22" t="s">
        <v>734</v>
      </c>
      <c r="F41" s="122" t="s">
        <v>714</v>
      </c>
      <c r="G41" s="137">
        <v>0.33333333333333331</v>
      </c>
      <c r="H41" s="137">
        <v>0.52777777777777779</v>
      </c>
      <c r="I41" s="137">
        <f t="shared" si="0"/>
        <v>0.19444444444444448</v>
      </c>
      <c r="J41" s="137">
        <v>0.46527777777777779</v>
      </c>
      <c r="K41" s="139">
        <f t="shared" si="7"/>
        <v>280.00000000000006</v>
      </c>
      <c r="L41" s="137">
        <f t="shared" si="8"/>
        <v>6.25E-2</v>
      </c>
      <c r="M41" s="139">
        <f t="shared" si="3"/>
        <v>90</v>
      </c>
      <c r="N41" s="89"/>
      <c r="O41" s="89"/>
      <c r="P41" s="89"/>
      <c r="R41" s="3" t="str">
        <f>A76</f>
        <v>Oktober</v>
      </c>
      <c r="S41" s="133">
        <f>O76</f>
        <v>5</v>
      </c>
      <c r="T41" s="133">
        <f>P76</f>
        <v>3</v>
      </c>
      <c r="U41" s="133">
        <f t="shared" si="6"/>
        <v>8</v>
      </c>
    </row>
    <row r="42" spans="1:21" ht="26.4" x14ac:dyDescent="0.25">
      <c r="A42" s="89"/>
      <c r="B42" s="22" t="s">
        <v>674</v>
      </c>
      <c r="C42" s="22" t="s">
        <v>343</v>
      </c>
      <c r="D42" s="22" t="s">
        <v>346</v>
      </c>
      <c r="E42" s="22" t="s">
        <v>733</v>
      </c>
      <c r="F42" s="122" t="s">
        <v>714</v>
      </c>
      <c r="G42" s="137">
        <v>0.375</v>
      </c>
      <c r="H42" s="137">
        <v>0.55208333333333326</v>
      </c>
      <c r="I42" s="137">
        <f t="shared" si="0"/>
        <v>0.17708333333333326</v>
      </c>
      <c r="J42" s="137">
        <v>0.51041666666666663</v>
      </c>
      <c r="K42" s="139">
        <f t="shared" si="7"/>
        <v>254.99999999999989</v>
      </c>
      <c r="L42" s="137">
        <f t="shared" si="8"/>
        <v>4.166666666666663E-2</v>
      </c>
      <c r="M42" s="139">
        <f t="shared" si="3"/>
        <v>59.99999999999995</v>
      </c>
      <c r="N42" s="89"/>
      <c r="O42" s="89"/>
      <c r="P42" s="89"/>
      <c r="R42" s="3" t="str">
        <f>A84</f>
        <v>November</v>
      </c>
      <c r="S42" s="133">
        <f>O84</f>
        <v>4</v>
      </c>
      <c r="T42" s="133">
        <f>P84</f>
        <v>3</v>
      </c>
      <c r="U42" s="133">
        <f t="shared" si="6"/>
        <v>7</v>
      </c>
    </row>
    <row r="43" spans="1:21" x14ac:dyDescent="0.25">
      <c r="A43" s="89"/>
      <c r="B43" s="22">
        <v>30</v>
      </c>
      <c r="C43" s="22" t="s">
        <v>344</v>
      </c>
      <c r="D43" s="22"/>
      <c r="E43" s="122" t="s">
        <v>708</v>
      </c>
      <c r="F43" s="122" t="s">
        <v>716</v>
      </c>
      <c r="G43" s="137">
        <v>0.375</v>
      </c>
      <c r="H43" s="137">
        <v>0.39930555555555558</v>
      </c>
      <c r="I43" s="137">
        <f t="shared" si="0"/>
        <v>2.430555555555558E-2</v>
      </c>
      <c r="J43" s="137">
        <v>0.39930555555555558</v>
      </c>
      <c r="K43" s="139">
        <f t="shared" si="7"/>
        <v>35.000000000000036</v>
      </c>
      <c r="L43" s="137">
        <f t="shared" si="8"/>
        <v>0</v>
      </c>
      <c r="M43" s="139">
        <f t="shared" si="3"/>
        <v>0</v>
      </c>
      <c r="N43" s="89"/>
      <c r="O43" s="89"/>
      <c r="P43" s="89"/>
      <c r="R43" s="3" t="str">
        <f>A92</f>
        <v>Desember</v>
      </c>
      <c r="S43" s="133">
        <f>O92</f>
        <v>6</v>
      </c>
      <c r="T43" s="133">
        <f>P92</f>
        <v>2</v>
      </c>
      <c r="U43" s="133">
        <f t="shared" si="6"/>
        <v>8</v>
      </c>
    </row>
    <row r="44" spans="1:21" x14ac:dyDescent="0.25">
      <c r="A44" s="22" t="s">
        <v>35</v>
      </c>
      <c r="B44" s="122">
        <v>45444</v>
      </c>
      <c r="C44" s="22" t="s">
        <v>344</v>
      </c>
      <c r="D44" s="22"/>
      <c r="E44" s="122" t="s">
        <v>708</v>
      </c>
      <c r="F44" s="122" t="s">
        <v>716</v>
      </c>
      <c r="G44" s="137">
        <v>0.375</v>
      </c>
      <c r="H44" s="137">
        <v>0.39583333333333331</v>
      </c>
      <c r="I44" s="137">
        <f t="shared" si="0"/>
        <v>2.0833333333333315E-2</v>
      </c>
      <c r="J44" s="137">
        <v>0.39583333333333331</v>
      </c>
      <c r="K44" s="139">
        <f t="shared" si="7"/>
        <v>29.999999999999975</v>
      </c>
      <c r="L44" s="137">
        <f t="shared" si="8"/>
        <v>0</v>
      </c>
      <c r="M44" s="139">
        <f t="shared" si="3"/>
        <v>0</v>
      </c>
      <c r="N44" s="89">
        <v>7</v>
      </c>
      <c r="O44" s="22">
        <f>COUNTIF(C44:C51,"Terlambat")</f>
        <v>4</v>
      </c>
      <c r="P44" s="22">
        <f>COUNTIF(C44:C51,"Tepat Waktu")</f>
        <v>3</v>
      </c>
      <c r="R44" s="3">
        <v>2024</v>
      </c>
      <c r="S44" s="133"/>
      <c r="T44" s="133"/>
      <c r="U44" s="133"/>
    </row>
    <row r="45" spans="1:21" ht="26.4" x14ac:dyDescent="0.25">
      <c r="A45" s="89"/>
      <c r="B45" s="122">
        <v>45449</v>
      </c>
      <c r="C45" s="22" t="s">
        <v>343</v>
      </c>
      <c r="D45" s="22" t="s">
        <v>637</v>
      </c>
      <c r="E45" s="122" t="s">
        <v>739</v>
      </c>
      <c r="F45" s="122" t="s">
        <v>717</v>
      </c>
      <c r="G45" s="137">
        <v>0.33333333333333331</v>
      </c>
      <c r="H45" s="137">
        <v>0.53125</v>
      </c>
      <c r="I45" s="137">
        <f t="shared" si="0"/>
        <v>0.19791666666666669</v>
      </c>
      <c r="J45" s="137">
        <v>0.48958333333333331</v>
      </c>
      <c r="K45" s="139">
        <f t="shared" si="7"/>
        <v>285</v>
      </c>
      <c r="L45" s="137">
        <f t="shared" si="8"/>
        <v>4.1666666666666685E-2</v>
      </c>
      <c r="M45" s="139">
        <f t="shared" si="3"/>
        <v>60.000000000000028</v>
      </c>
      <c r="N45" s="89"/>
      <c r="O45" s="89"/>
      <c r="P45" s="89"/>
      <c r="R45" s="8" t="s">
        <v>3</v>
      </c>
      <c r="S45" s="132" t="s">
        <v>343</v>
      </c>
      <c r="T45" s="8" t="s">
        <v>344</v>
      </c>
      <c r="U45" s="8" t="s">
        <v>659</v>
      </c>
    </row>
    <row r="46" spans="1:21" ht="26.4" x14ac:dyDescent="0.25">
      <c r="A46" s="89"/>
      <c r="B46" s="122">
        <v>45455</v>
      </c>
      <c r="C46" s="22" t="s">
        <v>343</v>
      </c>
      <c r="D46" s="22" t="s">
        <v>639</v>
      </c>
      <c r="E46" s="122" t="s">
        <v>736</v>
      </c>
      <c r="F46" s="122" t="s">
        <v>714</v>
      </c>
      <c r="G46" s="137">
        <v>0.33333333333333331</v>
      </c>
      <c r="H46" s="137">
        <v>0.52777777777777779</v>
      </c>
      <c r="I46" s="137">
        <f t="shared" si="0"/>
        <v>0.19444444444444448</v>
      </c>
      <c r="J46" s="137">
        <v>0.46875</v>
      </c>
      <c r="K46" s="139">
        <f t="shared" si="7"/>
        <v>280.00000000000006</v>
      </c>
      <c r="L46" s="137">
        <f t="shared" si="8"/>
        <v>5.902777777777779E-2</v>
      </c>
      <c r="M46" s="139">
        <f t="shared" si="3"/>
        <v>85.000000000000014</v>
      </c>
      <c r="N46" s="89"/>
      <c r="O46" s="89"/>
      <c r="P46" s="89"/>
      <c r="R46" s="3" t="str">
        <f>A119</f>
        <v>Januari</v>
      </c>
      <c r="S46" s="134">
        <f>F119</f>
        <v>5</v>
      </c>
      <c r="T46" s="134">
        <f>G119</f>
        <v>3</v>
      </c>
      <c r="U46" s="133">
        <f>SUM(S46:T46)</f>
        <v>8</v>
      </c>
    </row>
    <row r="47" spans="1:21" x14ac:dyDescent="0.25">
      <c r="A47" s="89"/>
      <c r="B47" s="122">
        <v>45458</v>
      </c>
      <c r="C47" s="22" t="s">
        <v>344</v>
      </c>
      <c r="D47" s="22"/>
      <c r="E47" s="122" t="s">
        <v>712</v>
      </c>
      <c r="F47" s="122" t="s">
        <v>719</v>
      </c>
      <c r="G47" s="137">
        <v>0.33333333333333331</v>
      </c>
      <c r="H47" s="137">
        <v>0.3576388888888889</v>
      </c>
      <c r="I47" s="137">
        <f t="shared" si="0"/>
        <v>2.430555555555558E-2</v>
      </c>
      <c r="J47" s="137">
        <v>0.3576388888888889</v>
      </c>
      <c r="K47" s="139">
        <f t="shared" si="7"/>
        <v>35.000000000000036</v>
      </c>
      <c r="L47" s="137">
        <f t="shared" si="8"/>
        <v>0</v>
      </c>
      <c r="M47" s="139">
        <f t="shared" si="3"/>
        <v>0</v>
      </c>
      <c r="N47" s="89"/>
      <c r="O47" s="89"/>
      <c r="P47" s="89"/>
      <c r="R47" s="3" t="str">
        <f>A127</f>
        <v>Februari</v>
      </c>
      <c r="S47" s="133">
        <f>F127</f>
        <v>5</v>
      </c>
      <c r="T47" s="133">
        <f>G127</f>
        <v>3</v>
      </c>
      <c r="U47" s="133">
        <f t="shared" ref="U47:U51" si="9">SUM(S47:T47)</f>
        <v>8</v>
      </c>
    </row>
    <row r="48" spans="1:21" ht="26.4" x14ac:dyDescent="0.25">
      <c r="A48" s="89"/>
      <c r="B48" s="122">
        <v>45462</v>
      </c>
      <c r="C48" s="22" t="s">
        <v>343</v>
      </c>
      <c r="D48" s="22" t="s">
        <v>346</v>
      </c>
      <c r="E48" s="122" t="s">
        <v>738</v>
      </c>
      <c r="F48" s="122" t="s">
        <v>717</v>
      </c>
      <c r="G48" s="137">
        <v>0.375</v>
      </c>
      <c r="H48" s="137">
        <v>0.59027777777777779</v>
      </c>
      <c r="I48" s="137">
        <f t="shared" si="0"/>
        <v>0.21527777777777779</v>
      </c>
      <c r="J48" s="137">
        <v>0.53125</v>
      </c>
      <c r="K48" s="139">
        <f t="shared" si="7"/>
        <v>310</v>
      </c>
      <c r="L48" s="137">
        <f t="shared" si="8"/>
        <v>5.902777777777779E-2</v>
      </c>
      <c r="M48" s="139">
        <f t="shared" si="3"/>
        <v>85.000000000000014</v>
      </c>
      <c r="N48" s="89"/>
      <c r="O48" s="89"/>
      <c r="P48" s="89"/>
      <c r="R48" s="3" t="str">
        <f>A135</f>
        <v>Maret</v>
      </c>
      <c r="S48" s="133">
        <f>F135</f>
        <v>5</v>
      </c>
      <c r="T48" s="133">
        <f>G135</f>
        <v>3</v>
      </c>
      <c r="U48" s="133">
        <f t="shared" si="9"/>
        <v>8</v>
      </c>
    </row>
    <row r="49" spans="1:21" x14ac:dyDescent="0.25">
      <c r="A49" s="89"/>
      <c r="B49" s="122">
        <v>45465</v>
      </c>
      <c r="C49" s="22" t="s">
        <v>344</v>
      </c>
      <c r="D49" s="22"/>
      <c r="E49" s="122" t="s">
        <v>710</v>
      </c>
      <c r="F49" s="122" t="s">
        <v>718</v>
      </c>
      <c r="G49" s="137">
        <v>0.375</v>
      </c>
      <c r="H49" s="137">
        <v>0.4548611111111111</v>
      </c>
      <c r="I49" s="137">
        <f t="shared" si="0"/>
        <v>7.9861111111111105E-2</v>
      </c>
      <c r="J49" s="137">
        <v>0.4548611111111111</v>
      </c>
      <c r="K49" s="139">
        <f t="shared" si="7"/>
        <v>114.99999999999999</v>
      </c>
      <c r="L49" s="137">
        <f t="shared" si="8"/>
        <v>0</v>
      </c>
      <c r="M49" s="139">
        <f t="shared" si="3"/>
        <v>0</v>
      </c>
      <c r="N49" s="89"/>
      <c r="O49" s="89"/>
      <c r="P49" s="89"/>
      <c r="R49" s="3" t="str">
        <f>A143</f>
        <v>April</v>
      </c>
      <c r="S49" s="133">
        <f>F143</f>
        <v>4</v>
      </c>
      <c r="T49" s="133">
        <f>G143</f>
        <v>3</v>
      </c>
      <c r="U49" s="133">
        <f t="shared" si="9"/>
        <v>7</v>
      </c>
    </row>
    <row r="50" spans="1:21" ht="26.4" x14ac:dyDescent="0.25">
      <c r="A50" s="89"/>
      <c r="B50" s="122">
        <v>45472</v>
      </c>
      <c r="C50" s="22" t="s">
        <v>343</v>
      </c>
      <c r="D50" s="22" t="s">
        <v>637</v>
      </c>
      <c r="E50" s="122" t="s">
        <v>737</v>
      </c>
      <c r="F50" s="122" t="s">
        <v>721</v>
      </c>
      <c r="G50" s="137">
        <v>0.33333333333333331</v>
      </c>
      <c r="H50" s="137">
        <v>0.48958333333333337</v>
      </c>
      <c r="I50" s="137">
        <f t="shared" si="0"/>
        <v>0.15625000000000006</v>
      </c>
      <c r="J50" s="137">
        <v>0.46527777777777779</v>
      </c>
      <c r="K50" s="139">
        <f t="shared" si="7"/>
        <v>225.00000000000009</v>
      </c>
      <c r="L50" s="137">
        <f t="shared" si="8"/>
        <v>2.430555555555558E-2</v>
      </c>
      <c r="M50" s="139">
        <f t="shared" si="3"/>
        <v>35.000000000000036</v>
      </c>
      <c r="N50" s="89"/>
      <c r="O50" s="89"/>
      <c r="P50" s="89"/>
      <c r="R50" s="3" t="str">
        <f>A151</f>
        <v>Mei</v>
      </c>
      <c r="S50" s="133">
        <f>F151</f>
        <v>5</v>
      </c>
      <c r="T50" s="133">
        <f>G151</f>
        <v>3</v>
      </c>
      <c r="U50" s="133">
        <f t="shared" si="9"/>
        <v>8</v>
      </c>
    </row>
    <row r="51" spans="1:21" x14ac:dyDescent="0.25">
      <c r="A51" s="89"/>
      <c r="B51" s="22" t="s">
        <v>31</v>
      </c>
      <c r="C51" s="22"/>
      <c r="D51" s="22"/>
      <c r="E51" s="22"/>
      <c r="F51" s="22"/>
      <c r="G51" s="139"/>
      <c r="H51" s="137"/>
      <c r="I51" s="137">
        <f t="shared" si="0"/>
        <v>0</v>
      </c>
      <c r="J51" s="137"/>
      <c r="K51" s="139">
        <f t="shared" si="7"/>
        <v>0</v>
      </c>
      <c r="L51" s="137">
        <f t="shared" si="8"/>
        <v>0</v>
      </c>
      <c r="M51" s="139">
        <f t="shared" si="3"/>
        <v>0</v>
      </c>
      <c r="N51" s="89"/>
      <c r="O51" s="89"/>
      <c r="P51" s="89"/>
      <c r="R51" s="3" t="str">
        <f>A159</f>
        <v>Juni</v>
      </c>
      <c r="S51" s="133">
        <f>F159</f>
        <v>4</v>
      </c>
      <c r="T51" s="133">
        <f>G159</f>
        <v>3</v>
      </c>
      <c r="U51" s="133">
        <f t="shared" si="9"/>
        <v>7</v>
      </c>
    </row>
    <row r="52" spans="1:21" x14ac:dyDescent="0.25">
      <c r="A52" s="22" t="s">
        <v>36</v>
      </c>
      <c r="B52" s="122">
        <v>45476</v>
      </c>
      <c r="C52" s="22" t="s">
        <v>343</v>
      </c>
      <c r="D52" s="22" t="s">
        <v>347</v>
      </c>
      <c r="E52" s="143" t="s">
        <v>745</v>
      </c>
      <c r="F52" s="144">
        <v>339</v>
      </c>
      <c r="G52" s="137">
        <v>0.375</v>
      </c>
      <c r="H52" s="137">
        <v>0.65625</v>
      </c>
      <c r="I52" s="137">
        <f t="shared" si="0"/>
        <v>0.28125</v>
      </c>
      <c r="J52" s="137">
        <v>0.61458333333333337</v>
      </c>
      <c r="K52" s="139">
        <f t="shared" si="7"/>
        <v>405</v>
      </c>
      <c r="L52" s="137">
        <f t="shared" si="8"/>
        <v>4.166666666666663E-2</v>
      </c>
      <c r="M52" s="139">
        <f t="shared" si="3"/>
        <v>59.99999999999995</v>
      </c>
      <c r="N52" s="89">
        <v>7</v>
      </c>
      <c r="O52" s="22">
        <f>COUNTIF(C52:C59,"Terlambat")</f>
        <v>4</v>
      </c>
      <c r="P52" s="22">
        <f>COUNTIF(C52:C59,"Tepat Waktu")</f>
        <v>3</v>
      </c>
      <c r="S52" s="124"/>
    </row>
    <row r="53" spans="1:21" x14ac:dyDescent="0.25">
      <c r="A53" s="89"/>
      <c r="B53" s="122">
        <v>45480</v>
      </c>
      <c r="C53" s="22" t="s">
        <v>344</v>
      </c>
      <c r="D53" s="22"/>
      <c r="E53" s="122" t="s">
        <v>712</v>
      </c>
      <c r="F53" s="122" t="s">
        <v>719</v>
      </c>
      <c r="G53" s="137">
        <v>0.41666666666666702</v>
      </c>
      <c r="H53" s="137">
        <v>0.4409722222222226</v>
      </c>
      <c r="I53" s="137">
        <f t="shared" si="0"/>
        <v>2.430555555555558E-2</v>
      </c>
      <c r="J53" s="137">
        <v>0.4409722222222226</v>
      </c>
      <c r="K53" s="139">
        <f t="shared" si="7"/>
        <v>35.000000000000036</v>
      </c>
      <c r="L53" s="137">
        <f t="shared" si="8"/>
        <v>0</v>
      </c>
      <c r="M53" s="139">
        <f t="shared" si="3"/>
        <v>0</v>
      </c>
      <c r="N53" s="89"/>
      <c r="O53" s="89"/>
      <c r="P53" s="89"/>
      <c r="S53" s="124"/>
    </row>
    <row r="54" spans="1:21" ht="26.4" x14ac:dyDescent="0.25">
      <c r="A54" s="89"/>
      <c r="B54" s="122">
        <v>45483</v>
      </c>
      <c r="C54" s="22" t="s">
        <v>343</v>
      </c>
      <c r="D54" s="22" t="s">
        <v>346</v>
      </c>
      <c r="E54" s="138" t="s">
        <v>741</v>
      </c>
      <c r="F54" s="139">
        <v>100</v>
      </c>
      <c r="G54" s="137">
        <v>0.33333333333333331</v>
      </c>
      <c r="H54" s="137">
        <v>0.61458333333333337</v>
      </c>
      <c r="I54" s="137">
        <f t="shared" si="0"/>
        <v>0.28125000000000006</v>
      </c>
      <c r="J54" s="137">
        <v>0.51736111111111116</v>
      </c>
      <c r="K54" s="139">
        <f t="shared" si="7"/>
        <v>405.00000000000006</v>
      </c>
      <c r="L54" s="137">
        <f t="shared" si="8"/>
        <v>9.722222222222221E-2</v>
      </c>
      <c r="M54" s="139">
        <f t="shared" si="3"/>
        <v>139.99999999999997</v>
      </c>
      <c r="N54" s="89"/>
      <c r="O54" s="89"/>
      <c r="P54" s="89"/>
      <c r="S54" s="124"/>
    </row>
    <row r="55" spans="1:21" x14ac:dyDescent="0.25">
      <c r="A55" s="89"/>
      <c r="B55" s="122">
        <v>45487</v>
      </c>
      <c r="C55" s="22" t="s">
        <v>344</v>
      </c>
      <c r="D55" s="22"/>
      <c r="E55" s="122" t="s">
        <v>708</v>
      </c>
      <c r="F55" s="122" t="s">
        <v>716</v>
      </c>
      <c r="G55" s="137">
        <v>0.375</v>
      </c>
      <c r="H55" s="137">
        <v>0.39583333333333331</v>
      </c>
      <c r="I55" s="137">
        <f t="shared" si="0"/>
        <v>2.0833333333333315E-2</v>
      </c>
      <c r="J55" s="137">
        <v>0.39583333333333331</v>
      </c>
      <c r="K55" s="139">
        <f t="shared" si="7"/>
        <v>29.999999999999975</v>
      </c>
      <c r="L55" s="137">
        <f t="shared" si="8"/>
        <v>0</v>
      </c>
      <c r="M55" s="139">
        <f t="shared" si="3"/>
        <v>0</v>
      </c>
      <c r="N55" s="89"/>
      <c r="O55" s="89"/>
      <c r="P55" s="89"/>
      <c r="S55" s="124"/>
    </row>
    <row r="56" spans="1:21" x14ac:dyDescent="0.25">
      <c r="A56" s="22"/>
      <c r="B56" s="122">
        <v>45490</v>
      </c>
      <c r="C56" s="22" t="s">
        <v>344</v>
      </c>
      <c r="D56" s="22"/>
      <c r="E56" s="138" t="s">
        <v>720</v>
      </c>
      <c r="F56" s="122" t="s">
        <v>721</v>
      </c>
      <c r="G56" s="137">
        <v>0.375</v>
      </c>
      <c r="H56" s="137">
        <v>0.50694444444444442</v>
      </c>
      <c r="I56" s="137">
        <f t="shared" si="0"/>
        <v>0.13194444444444442</v>
      </c>
      <c r="J56" s="137">
        <v>0.50694444444444442</v>
      </c>
      <c r="K56" s="139">
        <f t="shared" si="7"/>
        <v>189.99999999999997</v>
      </c>
      <c r="L56" s="137">
        <f t="shared" si="8"/>
        <v>0</v>
      </c>
      <c r="M56" s="139">
        <f t="shared" si="3"/>
        <v>0</v>
      </c>
      <c r="N56" s="22"/>
      <c r="O56" s="22"/>
      <c r="P56" s="22"/>
      <c r="S56" s="124"/>
    </row>
    <row r="57" spans="1:21" ht="26.4" x14ac:dyDescent="0.25">
      <c r="A57" s="89"/>
      <c r="B57" s="122">
        <v>45493</v>
      </c>
      <c r="C57" s="22" t="s">
        <v>343</v>
      </c>
      <c r="D57" s="22" t="s">
        <v>346</v>
      </c>
      <c r="E57" s="122" t="s">
        <v>740</v>
      </c>
      <c r="F57" s="122" t="s">
        <v>714</v>
      </c>
      <c r="G57" s="137">
        <v>0.375</v>
      </c>
      <c r="H57" s="137">
        <v>0.55208333333333326</v>
      </c>
      <c r="I57" s="137">
        <f t="shared" si="0"/>
        <v>0.17708333333333326</v>
      </c>
      <c r="J57" s="137">
        <v>0.51041666666666663</v>
      </c>
      <c r="K57" s="139">
        <f t="shared" si="7"/>
        <v>254.99999999999989</v>
      </c>
      <c r="L57" s="137">
        <f t="shared" si="8"/>
        <v>4.166666666666663E-2</v>
      </c>
      <c r="M57" s="139">
        <f t="shared" si="3"/>
        <v>59.99999999999995</v>
      </c>
      <c r="N57" s="89"/>
      <c r="O57" s="89"/>
      <c r="P57" s="89"/>
      <c r="S57" s="124"/>
    </row>
    <row r="58" spans="1:21" ht="26.4" x14ac:dyDescent="0.25">
      <c r="A58" s="22"/>
      <c r="B58" s="122">
        <v>45500</v>
      </c>
      <c r="C58" s="22" t="s">
        <v>343</v>
      </c>
      <c r="D58" s="22" t="s">
        <v>347</v>
      </c>
      <c r="E58" s="122" t="s">
        <v>711</v>
      </c>
      <c r="F58" s="122" t="s">
        <v>717</v>
      </c>
      <c r="G58" s="137">
        <v>0.41666666666666702</v>
      </c>
      <c r="H58" s="137">
        <v>0.62847222222222276</v>
      </c>
      <c r="I58" s="137">
        <f t="shared" si="0"/>
        <v>0.21180555555555575</v>
      </c>
      <c r="J58" s="137">
        <v>0.56944444444444486</v>
      </c>
      <c r="K58" s="139">
        <f t="shared" si="7"/>
        <v>305.00000000000028</v>
      </c>
      <c r="L58" s="137">
        <f t="shared" si="8"/>
        <v>5.9027777777777901E-2</v>
      </c>
      <c r="M58" s="139">
        <f t="shared" si="3"/>
        <v>85.000000000000185</v>
      </c>
      <c r="N58" s="22"/>
      <c r="O58" s="22"/>
      <c r="P58" s="22"/>
      <c r="S58" s="124"/>
    </row>
    <row r="59" spans="1:21" x14ac:dyDescent="0.25">
      <c r="A59" s="89"/>
      <c r="B59" s="22" t="s">
        <v>31</v>
      </c>
      <c r="C59" s="22"/>
      <c r="D59" s="22"/>
      <c r="E59" s="22"/>
      <c r="F59" s="22"/>
      <c r="G59" s="139"/>
      <c r="H59" s="137"/>
      <c r="I59" s="137">
        <f t="shared" si="0"/>
        <v>0</v>
      </c>
      <c r="J59" s="137"/>
      <c r="K59" s="139">
        <f t="shared" si="7"/>
        <v>0</v>
      </c>
      <c r="L59" s="137">
        <f t="shared" si="8"/>
        <v>0</v>
      </c>
      <c r="M59" s="139">
        <f t="shared" si="3"/>
        <v>0</v>
      </c>
      <c r="N59" s="89"/>
      <c r="O59" s="89"/>
      <c r="P59" s="89"/>
      <c r="S59" s="124"/>
    </row>
    <row r="60" spans="1:21" ht="26.4" x14ac:dyDescent="0.25">
      <c r="A60" s="22" t="s">
        <v>37</v>
      </c>
      <c r="B60" s="22" t="s">
        <v>675</v>
      </c>
      <c r="C60" s="22" t="s">
        <v>343</v>
      </c>
      <c r="D60" s="22" t="s">
        <v>639</v>
      </c>
      <c r="E60" s="22" t="s">
        <v>711</v>
      </c>
      <c r="F60" s="22" t="s">
        <v>717</v>
      </c>
      <c r="G60" s="137">
        <v>0.41666666666666702</v>
      </c>
      <c r="H60" s="137">
        <v>0.63194444444444464</v>
      </c>
      <c r="I60" s="137">
        <f t="shared" si="0"/>
        <v>0.21527777777777762</v>
      </c>
      <c r="J60" s="137">
        <v>0.57291666666666696</v>
      </c>
      <c r="K60" s="139">
        <f t="shared" si="7"/>
        <v>309.99999999999977</v>
      </c>
      <c r="L60" s="137">
        <f t="shared" si="8"/>
        <v>5.9027777777777679E-2</v>
      </c>
      <c r="M60" s="139">
        <f t="shared" si="3"/>
        <v>84.999999999999858</v>
      </c>
      <c r="N60" s="22">
        <v>8</v>
      </c>
      <c r="O60" s="22">
        <f>COUNTIF(C60:C67,"Terlambat")</f>
        <v>6</v>
      </c>
      <c r="P60" s="22">
        <f>COUNTIF(C60:C67,"Tepat Waktu")</f>
        <v>2</v>
      </c>
      <c r="S60" s="124"/>
    </row>
    <row r="61" spans="1:21" x14ac:dyDescent="0.25">
      <c r="A61" s="89"/>
      <c r="B61" s="22" t="s">
        <v>676</v>
      </c>
      <c r="C61" s="22" t="s">
        <v>344</v>
      </c>
      <c r="D61" s="22"/>
      <c r="E61" s="22" t="s">
        <v>709</v>
      </c>
      <c r="F61" s="122" t="s">
        <v>715</v>
      </c>
      <c r="G61" s="137">
        <v>0.375</v>
      </c>
      <c r="H61" s="137">
        <v>0.46180555555555558</v>
      </c>
      <c r="I61" s="137">
        <f t="shared" si="0"/>
        <v>8.680555555555558E-2</v>
      </c>
      <c r="J61" s="137">
        <v>0.46180555555555558</v>
      </c>
      <c r="K61" s="139">
        <f t="shared" si="7"/>
        <v>125.00000000000003</v>
      </c>
      <c r="L61" s="137">
        <f t="shared" si="8"/>
        <v>0</v>
      </c>
      <c r="M61" s="139">
        <f t="shared" si="3"/>
        <v>0</v>
      </c>
      <c r="N61" s="89"/>
      <c r="O61" s="89"/>
      <c r="P61" s="89"/>
      <c r="S61" s="124"/>
    </row>
    <row r="62" spans="1:21" ht="26.4" x14ac:dyDescent="0.25">
      <c r="A62" s="89"/>
      <c r="B62" s="22" t="s">
        <v>665</v>
      </c>
      <c r="C62" s="22" t="s">
        <v>343</v>
      </c>
      <c r="D62" s="22" t="s">
        <v>346</v>
      </c>
      <c r="E62" s="22" t="s">
        <v>738</v>
      </c>
      <c r="F62" s="22" t="s">
        <v>717</v>
      </c>
      <c r="G62" s="137">
        <v>0.41666666666666702</v>
      </c>
      <c r="H62" s="137">
        <v>0.62847222222222276</v>
      </c>
      <c r="I62" s="137">
        <f t="shared" si="0"/>
        <v>0.21180555555555575</v>
      </c>
      <c r="J62" s="137">
        <v>0.56944444444444486</v>
      </c>
      <c r="K62" s="139">
        <f t="shared" si="7"/>
        <v>305.00000000000028</v>
      </c>
      <c r="L62" s="137">
        <f t="shared" si="8"/>
        <v>5.9027777777777901E-2</v>
      </c>
      <c r="M62" s="139">
        <f t="shared" si="3"/>
        <v>85.000000000000185</v>
      </c>
      <c r="N62" s="22"/>
      <c r="O62" s="22"/>
      <c r="P62" s="22"/>
      <c r="S62" s="124"/>
    </row>
    <row r="63" spans="1:21" x14ac:dyDescent="0.25">
      <c r="A63" s="89"/>
      <c r="B63" s="22" t="s">
        <v>677</v>
      </c>
      <c r="C63" s="22" t="s">
        <v>343</v>
      </c>
      <c r="D63" s="22" t="s">
        <v>346</v>
      </c>
      <c r="E63" s="142" t="s">
        <v>747</v>
      </c>
      <c r="F63" s="22">
        <v>270</v>
      </c>
      <c r="G63" s="137">
        <v>0.375</v>
      </c>
      <c r="H63" s="137">
        <v>0.68402777777777779</v>
      </c>
      <c r="I63" s="137">
        <f t="shared" si="0"/>
        <v>0.30902777777777779</v>
      </c>
      <c r="J63" s="137">
        <v>0.61111111111111116</v>
      </c>
      <c r="K63" s="139">
        <f t="shared" si="7"/>
        <v>445</v>
      </c>
      <c r="L63" s="137">
        <f t="shared" si="8"/>
        <v>7.291666666666663E-2</v>
      </c>
      <c r="M63" s="139">
        <f t="shared" si="3"/>
        <v>104.99999999999994</v>
      </c>
      <c r="N63" s="89"/>
      <c r="O63" s="89"/>
      <c r="P63" s="89"/>
      <c r="S63" s="71" t="s">
        <v>640</v>
      </c>
    </row>
    <row r="64" spans="1:21" ht="26.4" x14ac:dyDescent="0.25">
      <c r="A64" s="89"/>
      <c r="B64" s="22" t="s">
        <v>678</v>
      </c>
      <c r="C64" s="22" t="s">
        <v>343</v>
      </c>
      <c r="D64" s="22" t="s">
        <v>347</v>
      </c>
      <c r="E64" s="22" t="s">
        <v>706</v>
      </c>
      <c r="F64" s="122" t="s">
        <v>714</v>
      </c>
      <c r="G64" s="137">
        <v>0.41666666666666702</v>
      </c>
      <c r="H64" s="137">
        <v>0.61111111111111149</v>
      </c>
      <c r="I64" s="137">
        <f t="shared" si="0"/>
        <v>0.19444444444444448</v>
      </c>
      <c r="J64" s="137">
        <v>0.54861111111111149</v>
      </c>
      <c r="K64" s="139">
        <f t="shared" si="7"/>
        <v>280.00000000000006</v>
      </c>
      <c r="L64" s="137">
        <f t="shared" si="8"/>
        <v>6.25E-2</v>
      </c>
      <c r="M64" s="139">
        <f t="shared" si="3"/>
        <v>90</v>
      </c>
      <c r="N64" s="22"/>
      <c r="O64" s="22"/>
      <c r="P64" s="22"/>
      <c r="R64" s="71" t="s">
        <v>642</v>
      </c>
    </row>
    <row r="65" spans="1:20" ht="26.4" x14ac:dyDescent="0.25">
      <c r="A65" s="89"/>
      <c r="B65" s="22" t="s">
        <v>679</v>
      </c>
      <c r="C65" s="22" t="s">
        <v>343</v>
      </c>
      <c r="D65" s="22" t="s">
        <v>639</v>
      </c>
      <c r="E65" s="142" t="s">
        <v>748</v>
      </c>
      <c r="F65" s="22">
        <v>275</v>
      </c>
      <c r="G65" s="137">
        <v>0.33333333333333331</v>
      </c>
      <c r="H65" s="137">
        <v>0.66319444444444442</v>
      </c>
      <c r="I65" s="137">
        <f t="shared" si="0"/>
        <v>0.3298611111111111</v>
      </c>
      <c r="J65" s="137">
        <v>0.54513888888888884</v>
      </c>
      <c r="K65" s="139">
        <f t="shared" si="7"/>
        <v>475</v>
      </c>
      <c r="L65" s="137">
        <f t="shared" si="8"/>
        <v>0.11805555555555558</v>
      </c>
      <c r="M65" s="139">
        <f t="shared" si="3"/>
        <v>170.00000000000003</v>
      </c>
      <c r="N65" s="89"/>
      <c r="O65" s="89"/>
      <c r="P65" s="89"/>
      <c r="R65" s="71" t="s">
        <v>643</v>
      </c>
    </row>
    <row r="66" spans="1:20" x14ac:dyDescent="0.25">
      <c r="A66" s="89"/>
      <c r="B66" s="22" t="s">
        <v>680</v>
      </c>
      <c r="C66" s="22" t="s">
        <v>344</v>
      </c>
      <c r="D66" s="22"/>
      <c r="E66" s="22" t="s">
        <v>720</v>
      </c>
      <c r="F66" s="22" t="s">
        <v>721</v>
      </c>
      <c r="G66" s="137">
        <v>0.33333333333333331</v>
      </c>
      <c r="H66" s="137">
        <v>0.3576388888888889</v>
      </c>
      <c r="I66" s="137">
        <f t="shared" si="0"/>
        <v>2.430555555555558E-2</v>
      </c>
      <c r="J66" s="137">
        <v>0.3576388888888889</v>
      </c>
      <c r="K66" s="139">
        <f t="shared" si="7"/>
        <v>35.000000000000036</v>
      </c>
      <c r="L66" s="137">
        <f t="shared" si="8"/>
        <v>0</v>
      </c>
      <c r="M66" s="139">
        <f t="shared" si="3"/>
        <v>0</v>
      </c>
      <c r="N66" s="22"/>
      <c r="O66" s="22"/>
      <c r="P66" s="22"/>
      <c r="R66" s="71"/>
    </row>
    <row r="67" spans="1:20" ht="26.4" x14ac:dyDescent="0.25">
      <c r="A67" s="89"/>
      <c r="B67" s="22" t="s">
        <v>681</v>
      </c>
      <c r="C67" s="22" t="s">
        <v>343</v>
      </c>
      <c r="D67" s="22" t="s">
        <v>346</v>
      </c>
      <c r="E67" s="22" t="s">
        <v>738</v>
      </c>
      <c r="F67" s="22" t="s">
        <v>717</v>
      </c>
      <c r="G67" s="137">
        <v>0.375</v>
      </c>
      <c r="H67" s="137">
        <v>0.59027777777777779</v>
      </c>
      <c r="I67" s="137">
        <f t="shared" si="0"/>
        <v>0.21527777777777779</v>
      </c>
      <c r="J67" s="137">
        <v>0.53125</v>
      </c>
      <c r="K67" s="139">
        <f t="shared" si="7"/>
        <v>310</v>
      </c>
      <c r="L67" s="137">
        <f t="shared" si="8"/>
        <v>5.902777777777779E-2</v>
      </c>
      <c r="M67" s="139">
        <f t="shared" si="3"/>
        <v>85.000000000000014</v>
      </c>
      <c r="N67" s="89"/>
      <c r="O67" s="89"/>
      <c r="P67" s="89"/>
      <c r="R67" s="71"/>
      <c r="S67">
        <v>41</v>
      </c>
    </row>
    <row r="68" spans="1:20" ht="26.4" x14ac:dyDescent="0.25">
      <c r="A68" s="22" t="s">
        <v>38</v>
      </c>
      <c r="B68" s="122">
        <v>45539</v>
      </c>
      <c r="C68" s="22" t="s">
        <v>343</v>
      </c>
      <c r="D68" s="22" t="s">
        <v>639</v>
      </c>
      <c r="E68" s="143" t="s">
        <v>742</v>
      </c>
      <c r="F68" s="122">
        <v>275</v>
      </c>
      <c r="G68" s="137">
        <v>0.33333333333333331</v>
      </c>
      <c r="H68" s="137">
        <v>0.65625</v>
      </c>
      <c r="I68" s="137">
        <f t="shared" si="0"/>
        <v>0.32291666666666669</v>
      </c>
      <c r="J68" s="137">
        <v>0.57638888888888884</v>
      </c>
      <c r="K68" s="139">
        <f t="shared" ref="K68:K99" si="10">CONVERT(I68,"day","min")</f>
        <v>465</v>
      </c>
      <c r="L68" s="137">
        <f t="shared" ref="L68:L99" si="11">H68-J68</f>
        <v>7.986111111111116E-2</v>
      </c>
      <c r="M68" s="139">
        <f t="shared" si="3"/>
        <v>115.00000000000007</v>
      </c>
      <c r="N68" s="22">
        <v>7</v>
      </c>
      <c r="O68" s="22">
        <f>COUNTIF(C68:C75,"Terlambat")</f>
        <v>4</v>
      </c>
      <c r="P68" s="22">
        <f>COUNTIF(C68:C75,"Tepat Waktu")</f>
        <v>3</v>
      </c>
      <c r="R68" s="71" t="s">
        <v>628</v>
      </c>
    </row>
    <row r="69" spans="1:20" x14ac:dyDescent="0.25">
      <c r="A69" s="89"/>
      <c r="B69" s="122">
        <v>45543</v>
      </c>
      <c r="C69" s="22" t="s">
        <v>344</v>
      </c>
      <c r="D69" s="22"/>
      <c r="E69" s="122" t="s">
        <v>708</v>
      </c>
      <c r="F69" s="122" t="s">
        <v>716</v>
      </c>
      <c r="G69" s="137">
        <v>0.41666666666666702</v>
      </c>
      <c r="H69" s="137">
        <v>0.43750000000000033</v>
      </c>
      <c r="I69" s="137">
        <f t="shared" ref="I69:I99" si="12">H69-G69</f>
        <v>2.0833333333333315E-2</v>
      </c>
      <c r="J69" s="137">
        <v>0.43750000000000033</v>
      </c>
      <c r="K69" s="139">
        <f t="shared" si="10"/>
        <v>29.999999999999975</v>
      </c>
      <c r="L69" s="137">
        <f t="shared" si="11"/>
        <v>0</v>
      </c>
      <c r="M69" s="139">
        <f t="shared" ref="M69:M97" si="13">CONVERT(L69,"day","min")</f>
        <v>0</v>
      </c>
      <c r="N69" s="89"/>
      <c r="O69" s="89"/>
      <c r="P69" s="89"/>
      <c r="R69" s="71"/>
    </row>
    <row r="70" spans="1:20" x14ac:dyDescent="0.25">
      <c r="A70" s="89"/>
      <c r="B70" s="122">
        <v>45546</v>
      </c>
      <c r="C70" s="22" t="s">
        <v>344</v>
      </c>
      <c r="D70" s="22"/>
      <c r="E70" s="122" t="s">
        <v>708</v>
      </c>
      <c r="F70" s="122" t="s">
        <v>716</v>
      </c>
      <c r="G70" s="137">
        <v>0.375</v>
      </c>
      <c r="H70" s="137">
        <v>0.39583333333333331</v>
      </c>
      <c r="I70" s="137">
        <f t="shared" si="12"/>
        <v>2.0833333333333315E-2</v>
      </c>
      <c r="J70" s="137">
        <v>0.39583333333333331</v>
      </c>
      <c r="K70" s="139">
        <f t="shared" si="10"/>
        <v>29.999999999999975</v>
      </c>
      <c r="L70" s="137">
        <f t="shared" si="11"/>
        <v>0</v>
      </c>
      <c r="M70" s="139">
        <f t="shared" si="13"/>
        <v>0</v>
      </c>
      <c r="N70" s="22"/>
      <c r="O70" s="22"/>
      <c r="P70" s="22"/>
    </row>
    <row r="71" spans="1:20" ht="26.4" x14ac:dyDescent="0.25">
      <c r="A71" s="89"/>
      <c r="B71" s="122">
        <v>45549</v>
      </c>
      <c r="C71" s="22" t="s">
        <v>343</v>
      </c>
      <c r="D71" s="22" t="s">
        <v>347</v>
      </c>
      <c r="E71" s="122" t="s">
        <v>706</v>
      </c>
      <c r="F71" s="122" t="s">
        <v>714</v>
      </c>
      <c r="G71" s="137">
        <v>0.33333333333333331</v>
      </c>
      <c r="H71" s="137">
        <v>0.50694444444444442</v>
      </c>
      <c r="I71" s="137">
        <f t="shared" si="12"/>
        <v>0.1736111111111111</v>
      </c>
      <c r="J71" s="137">
        <v>0.46527777777777779</v>
      </c>
      <c r="K71" s="139">
        <f t="shared" si="10"/>
        <v>250</v>
      </c>
      <c r="L71" s="137">
        <f t="shared" si="11"/>
        <v>4.166666666666663E-2</v>
      </c>
      <c r="M71" s="139">
        <f t="shared" si="13"/>
        <v>59.99999999999995</v>
      </c>
      <c r="N71" s="89"/>
      <c r="O71" s="89"/>
      <c r="P71" s="89"/>
      <c r="R71" s="4"/>
      <c r="S71" s="4">
        <v>2019</v>
      </c>
      <c r="T71" s="4">
        <v>2020</v>
      </c>
    </row>
    <row r="72" spans="1:20" ht="26.4" x14ac:dyDescent="0.25">
      <c r="A72" s="89"/>
      <c r="B72" s="122">
        <v>45553</v>
      </c>
      <c r="C72" s="22" t="s">
        <v>343</v>
      </c>
      <c r="D72" s="22" t="s">
        <v>636</v>
      </c>
      <c r="E72" s="122" t="s">
        <v>711</v>
      </c>
      <c r="F72" s="122" t="s">
        <v>717</v>
      </c>
      <c r="G72" s="137">
        <v>0.41666666666666702</v>
      </c>
      <c r="H72" s="137">
        <v>0.62152777777777812</v>
      </c>
      <c r="I72" s="137">
        <f t="shared" si="12"/>
        <v>0.2048611111111111</v>
      </c>
      <c r="J72" s="137">
        <v>0.56250000000000033</v>
      </c>
      <c r="K72" s="139">
        <f t="shared" si="10"/>
        <v>295</v>
      </c>
      <c r="L72" s="137">
        <f t="shared" si="11"/>
        <v>5.902777777777779E-2</v>
      </c>
      <c r="M72" s="139">
        <f t="shared" si="13"/>
        <v>85.000000000000014</v>
      </c>
      <c r="N72" s="22"/>
      <c r="O72" s="22"/>
      <c r="P72" s="22"/>
      <c r="R72" s="4" t="s">
        <v>359</v>
      </c>
      <c r="S72" s="4">
        <v>80</v>
      </c>
      <c r="T72" s="4">
        <v>80</v>
      </c>
    </row>
    <row r="73" spans="1:20" x14ac:dyDescent="0.25">
      <c r="A73" s="89"/>
      <c r="B73" s="122">
        <v>45557</v>
      </c>
      <c r="C73" s="22" t="s">
        <v>344</v>
      </c>
      <c r="D73" s="22"/>
      <c r="E73" s="122" t="s">
        <v>708</v>
      </c>
      <c r="F73" s="122" t="s">
        <v>716</v>
      </c>
      <c r="G73" s="137">
        <v>0.41666666666666702</v>
      </c>
      <c r="H73" s="137">
        <v>0.4409722222222226</v>
      </c>
      <c r="I73" s="137">
        <f t="shared" si="12"/>
        <v>2.430555555555558E-2</v>
      </c>
      <c r="J73" s="137">
        <v>0.4409722222222226</v>
      </c>
      <c r="K73" s="139">
        <f t="shared" si="10"/>
        <v>35.000000000000036</v>
      </c>
      <c r="L73" s="137">
        <f t="shared" si="11"/>
        <v>0</v>
      </c>
      <c r="M73" s="139">
        <f t="shared" si="13"/>
        <v>0</v>
      </c>
      <c r="N73" s="89"/>
      <c r="O73" s="89"/>
      <c r="P73" s="89"/>
      <c r="R73" s="4" t="s">
        <v>360</v>
      </c>
      <c r="S73" s="4">
        <v>74</v>
      </c>
      <c r="T73" s="4">
        <v>74</v>
      </c>
    </row>
    <row r="74" spans="1:20" ht="26.4" x14ac:dyDescent="0.25">
      <c r="A74" s="89"/>
      <c r="B74" s="122">
        <v>45562</v>
      </c>
      <c r="C74" s="22" t="s">
        <v>343</v>
      </c>
      <c r="D74" s="22" t="s">
        <v>347</v>
      </c>
      <c r="E74" s="122" t="s">
        <v>711</v>
      </c>
      <c r="F74" s="122" t="s">
        <v>717</v>
      </c>
      <c r="G74" s="137">
        <v>0.375</v>
      </c>
      <c r="H74" s="137">
        <v>0.58680555555555558</v>
      </c>
      <c r="I74" s="137">
        <f t="shared" si="12"/>
        <v>0.21180555555555558</v>
      </c>
      <c r="J74" s="137">
        <v>0.52777777777777779</v>
      </c>
      <c r="K74" s="139">
        <f t="shared" si="10"/>
        <v>305.00000000000006</v>
      </c>
      <c r="L74" s="137">
        <f t="shared" si="11"/>
        <v>5.902777777777779E-2</v>
      </c>
      <c r="M74" s="139">
        <f t="shared" si="13"/>
        <v>85.000000000000014</v>
      </c>
      <c r="N74" s="22"/>
      <c r="O74" s="22"/>
      <c r="P74" s="22"/>
      <c r="R74" s="4" t="s">
        <v>361</v>
      </c>
      <c r="S74" s="4">
        <v>74</v>
      </c>
      <c r="T74" s="4">
        <v>74</v>
      </c>
    </row>
    <row r="75" spans="1:20" x14ac:dyDescent="0.25">
      <c r="A75" s="89"/>
      <c r="B75" s="22" t="s">
        <v>31</v>
      </c>
      <c r="C75" s="22"/>
      <c r="D75" s="22"/>
      <c r="E75" s="22"/>
      <c r="F75" s="22"/>
      <c r="G75" s="139"/>
      <c r="H75" s="137"/>
      <c r="I75" s="137">
        <f t="shared" si="12"/>
        <v>0</v>
      </c>
      <c r="J75" s="137"/>
      <c r="K75" s="139">
        <f t="shared" si="10"/>
        <v>0</v>
      </c>
      <c r="L75" s="137">
        <f t="shared" si="11"/>
        <v>0</v>
      </c>
      <c r="M75" s="139">
        <f t="shared" si="13"/>
        <v>0</v>
      </c>
      <c r="N75" s="89"/>
      <c r="O75" s="89"/>
      <c r="P75" s="89"/>
      <c r="R75" s="4" t="s">
        <v>362</v>
      </c>
      <c r="S75" s="4">
        <v>76</v>
      </c>
      <c r="T75" s="4">
        <v>75</v>
      </c>
    </row>
    <row r="76" spans="1:20" x14ac:dyDescent="0.25">
      <c r="A76" s="22" t="s">
        <v>39</v>
      </c>
      <c r="B76" s="22" t="s">
        <v>682</v>
      </c>
      <c r="C76" s="22" t="s">
        <v>343</v>
      </c>
      <c r="D76" s="22" t="s">
        <v>346</v>
      </c>
      <c r="E76" s="142" t="s">
        <v>749</v>
      </c>
      <c r="F76" s="22">
        <v>207</v>
      </c>
      <c r="G76" s="137">
        <v>0.33333333333333331</v>
      </c>
      <c r="H76" s="137">
        <v>0.63194444444444442</v>
      </c>
      <c r="I76" s="137">
        <f t="shared" si="12"/>
        <v>0.2986111111111111</v>
      </c>
      <c r="J76" s="137">
        <v>0.57986111111111116</v>
      </c>
      <c r="K76" s="139">
        <f t="shared" si="10"/>
        <v>430</v>
      </c>
      <c r="L76" s="137">
        <f t="shared" si="11"/>
        <v>5.2083333333333259E-2</v>
      </c>
      <c r="M76" s="139">
        <f t="shared" si="13"/>
        <v>74.999999999999901</v>
      </c>
      <c r="N76" s="22">
        <v>8</v>
      </c>
      <c r="O76" s="22">
        <f>COUNTIF(C76:C83,"Terlambat")</f>
        <v>5</v>
      </c>
      <c r="P76" s="22">
        <f>COUNTIF(C76:C83,"Tepat Waktu")</f>
        <v>3</v>
      </c>
      <c r="R76" s="4" t="s">
        <v>363</v>
      </c>
      <c r="S76" s="4">
        <v>78</v>
      </c>
      <c r="T76" s="4">
        <v>74</v>
      </c>
    </row>
    <row r="77" spans="1:20" x14ac:dyDescent="0.25">
      <c r="A77" s="89"/>
      <c r="B77" s="22" t="s">
        <v>683</v>
      </c>
      <c r="C77" s="22" t="s">
        <v>344</v>
      </c>
      <c r="D77" s="22"/>
      <c r="E77" s="22" t="s">
        <v>720</v>
      </c>
      <c r="F77" s="22" t="s">
        <v>721</v>
      </c>
      <c r="G77" s="137">
        <v>0.41666666666666702</v>
      </c>
      <c r="H77" s="137">
        <v>0.54861111111111149</v>
      </c>
      <c r="I77" s="137">
        <f t="shared" si="12"/>
        <v>0.13194444444444448</v>
      </c>
      <c r="J77" s="137">
        <v>0.54861111111111149</v>
      </c>
      <c r="K77" s="139">
        <f t="shared" si="10"/>
        <v>190.00000000000003</v>
      </c>
      <c r="L77" s="137">
        <f t="shared" si="11"/>
        <v>0</v>
      </c>
      <c r="M77" s="139">
        <f t="shared" si="13"/>
        <v>0</v>
      </c>
      <c r="N77" s="89"/>
      <c r="O77" s="89"/>
      <c r="P77" s="89"/>
    </row>
    <row r="78" spans="1:20" x14ac:dyDescent="0.25">
      <c r="A78" s="89"/>
      <c r="B78" s="22" t="s">
        <v>684</v>
      </c>
      <c r="C78" s="22" t="s">
        <v>344</v>
      </c>
      <c r="D78" s="22"/>
      <c r="E78" s="22" t="s">
        <v>713</v>
      </c>
      <c r="F78" s="22" t="s">
        <v>722</v>
      </c>
      <c r="G78" s="137">
        <v>0.33333333333333331</v>
      </c>
      <c r="H78" s="137">
        <v>0.46527777777777779</v>
      </c>
      <c r="I78" s="137">
        <f t="shared" si="12"/>
        <v>0.13194444444444448</v>
      </c>
      <c r="J78" s="137">
        <v>0.46527777777777779</v>
      </c>
      <c r="K78" s="139">
        <f t="shared" si="10"/>
        <v>190.00000000000003</v>
      </c>
      <c r="L78" s="137">
        <f t="shared" si="11"/>
        <v>0</v>
      </c>
      <c r="M78" s="139">
        <f t="shared" si="13"/>
        <v>0</v>
      </c>
      <c r="N78" s="89"/>
      <c r="O78" s="89"/>
      <c r="P78" s="89"/>
      <c r="R78" t="s">
        <v>359</v>
      </c>
    </row>
    <row r="79" spans="1:20" x14ac:dyDescent="0.25">
      <c r="A79" s="89"/>
      <c r="B79" s="22" t="s">
        <v>685</v>
      </c>
      <c r="C79" s="22" t="s">
        <v>343</v>
      </c>
      <c r="D79" s="22" t="s">
        <v>347</v>
      </c>
      <c r="E79" s="142" t="s">
        <v>750</v>
      </c>
      <c r="F79" s="22">
        <v>516</v>
      </c>
      <c r="G79" s="137">
        <v>0.33333333333333331</v>
      </c>
      <c r="H79" s="137">
        <v>0.70486111111111116</v>
      </c>
      <c r="I79" s="137">
        <f t="shared" si="12"/>
        <v>0.37152777777777785</v>
      </c>
      <c r="J79" s="137">
        <v>0.65277777777777768</v>
      </c>
      <c r="K79" s="139">
        <f t="shared" si="10"/>
        <v>535.00000000000011</v>
      </c>
      <c r="L79" s="137">
        <f t="shared" si="11"/>
        <v>5.2083333333333481E-2</v>
      </c>
      <c r="M79" s="139">
        <f t="shared" si="13"/>
        <v>75.000000000000213</v>
      </c>
      <c r="N79" s="89"/>
      <c r="O79" s="89"/>
      <c r="P79" s="89"/>
      <c r="R79" t="s">
        <v>360</v>
      </c>
    </row>
    <row r="80" spans="1:20" x14ac:dyDescent="0.25">
      <c r="A80" s="22"/>
      <c r="B80" s="22" t="s">
        <v>686</v>
      </c>
      <c r="C80" s="22" t="s">
        <v>343</v>
      </c>
      <c r="D80" s="22" t="s">
        <v>346</v>
      </c>
      <c r="E80" s="142" t="s">
        <v>743</v>
      </c>
      <c r="F80" s="22">
        <v>339</v>
      </c>
      <c r="G80" s="137">
        <v>0.375</v>
      </c>
      <c r="H80" s="137">
        <v>0.65625</v>
      </c>
      <c r="I80" s="137">
        <f t="shared" si="12"/>
        <v>0.28125</v>
      </c>
      <c r="J80" s="137">
        <v>0.61111111111111116</v>
      </c>
      <c r="K80" s="139">
        <f t="shared" si="10"/>
        <v>405</v>
      </c>
      <c r="L80" s="137">
        <f t="shared" si="11"/>
        <v>4.513888888888884E-2</v>
      </c>
      <c r="M80" s="139">
        <f t="shared" si="13"/>
        <v>64.999999999999929</v>
      </c>
      <c r="N80" s="89"/>
      <c r="O80" s="89"/>
      <c r="P80" s="89"/>
      <c r="R80" t="s">
        <v>361</v>
      </c>
    </row>
    <row r="81" spans="1:23" ht="26.4" x14ac:dyDescent="0.25">
      <c r="A81" s="89"/>
      <c r="B81" s="22" t="s">
        <v>687</v>
      </c>
      <c r="C81" s="22" t="s">
        <v>343</v>
      </c>
      <c r="D81" s="22" t="s">
        <v>347</v>
      </c>
      <c r="E81" s="22" t="s">
        <v>732</v>
      </c>
      <c r="F81" s="22" t="s">
        <v>717</v>
      </c>
      <c r="G81" s="137">
        <v>0.41666666666666702</v>
      </c>
      <c r="H81" s="137">
        <v>0.63194444444444486</v>
      </c>
      <c r="I81" s="137">
        <f t="shared" si="12"/>
        <v>0.21527777777777785</v>
      </c>
      <c r="J81" s="137">
        <v>0.56944444444444486</v>
      </c>
      <c r="K81" s="139">
        <f t="shared" si="10"/>
        <v>310.00000000000011</v>
      </c>
      <c r="L81" s="137">
        <f t="shared" si="11"/>
        <v>6.25E-2</v>
      </c>
      <c r="M81" s="139">
        <f t="shared" si="13"/>
        <v>90</v>
      </c>
      <c r="N81" s="89"/>
      <c r="O81" s="89"/>
      <c r="P81" s="89"/>
      <c r="R81" t="s">
        <v>362</v>
      </c>
    </row>
    <row r="82" spans="1:23" x14ac:dyDescent="0.25">
      <c r="A82" s="22"/>
      <c r="B82" s="22" t="s">
        <v>688</v>
      </c>
      <c r="C82" s="22" t="s">
        <v>343</v>
      </c>
      <c r="D82" s="22" t="s">
        <v>346</v>
      </c>
      <c r="E82" s="142" t="s">
        <v>751</v>
      </c>
      <c r="F82" s="22">
        <v>336</v>
      </c>
      <c r="G82" s="137">
        <v>0.41666666666666702</v>
      </c>
      <c r="H82" s="137">
        <v>0.70486111111111116</v>
      </c>
      <c r="I82" s="137">
        <f t="shared" si="12"/>
        <v>0.28819444444444414</v>
      </c>
      <c r="J82" s="137">
        <v>0.65277777777777812</v>
      </c>
      <c r="K82" s="139">
        <f t="shared" si="10"/>
        <v>414.9999999999996</v>
      </c>
      <c r="L82" s="137">
        <f t="shared" si="11"/>
        <v>5.2083333333333037E-2</v>
      </c>
      <c r="M82" s="139">
        <f t="shared" si="13"/>
        <v>74.999999999999574</v>
      </c>
      <c r="N82" s="89"/>
      <c r="O82" s="89"/>
      <c r="P82" s="89"/>
      <c r="R82" t="s">
        <v>363</v>
      </c>
    </row>
    <row r="83" spans="1:23" x14ac:dyDescent="0.25">
      <c r="A83" s="89"/>
      <c r="B83" s="22" t="s">
        <v>689</v>
      </c>
      <c r="C83" s="22" t="s">
        <v>344</v>
      </c>
      <c r="D83" s="22"/>
      <c r="E83" s="122" t="s">
        <v>708</v>
      </c>
      <c r="F83" s="22" t="s">
        <v>716</v>
      </c>
      <c r="G83" s="137">
        <v>0.33333333333333331</v>
      </c>
      <c r="H83" s="137">
        <v>0.3576388888888889</v>
      </c>
      <c r="I83" s="137">
        <f t="shared" si="12"/>
        <v>2.430555555555558E-2</v>
      </c>
      <c r="J83" s="137">
        <v>0.3576388888888889</v>
      </c>
      <c r="K83" s="139">
        <f t="shared" si="10"/>
        <v>35.000000000000036</v>
      </c>
      <c r="L83" s="137">
        <f t="shared" si="11"/>
        <v>0</v>
      </c>
      <c r="M83" s="139">
        <f t="shared" si="13"/>
        <v>0</v>
      </c>
      <c r="N83" s="89"/>
      <c r="O83" s="89"/>
      <c r="P83" s="89"/>
      <c r="R83" s="4">
        <v>2021</v>
      </c>
      <c r="S83" s="4">
        <v>2022</v>
      </c>
      <c r="T83" s="4">
        <v>2023</v>
      </c>
    </row>
    <row r="84" spans="1:23" ht="26.4" x14ac:dyDescent="0.25">
      <c r="A84" s="22" t="s">
        <v>40</v>
      </c>
      <c r="B84" s="122">
        <v>45599</v>
      </c>
      <c r="C84" s="22" t="s">
        <v>343</v>
      </c>
      <c r="D84" s="22" t="s">
        <v>636</v>
      </c>
      <c r="E84" s="122" t="s">
        <v>744</v>
      </c>
      <c r="F84" s="122" t="s">
        <v>721</v>
      </c>
      <c r="G84" s="137">
        <v>0.375</v>
      </c>
      <c r="H84" s="137">
        <v>0.56597222222222221</v>
      </c>
      <c r="I84" s="137">
        <f t="shared" si="12"/>
        <v>0.19097222222222221</v>
      </c>
      <c r="J84" s="137">
        <v>0.50694444444444442</v>
      </c>
      <c r="K84" s="139">
        <f t="shared" si="10"/>
        <v>275</v>
      </c>
      <c r="L84" s="137">
        <f t="shared" si="11"/>
        <v>5.902777777777779E-2</v>
      </c>
      <c r="M84" s="139">
        <f t="shared" si="13"/>
        <v>85.000000000000014</v>
      </c>
      <c r="N84" s="89">
        <v>7</v>
      </c>
      <c r="O84" s="22">
        <f>COUNTIF(C84:C91,"Terlambat")</f>
        <v>4</v>
      </c>
      <c r="P84" s="22">
        <f>COUNTIF(C84:C91,"Tepat Waktu")</f>
        <v>3</v>
      </c>
      <c r="R84" s="4">
        <v>80</v>
      </c>
      <c r="S84" s="4">
        <v>82</v>
      </c>
      <c r="T84" s="4">
        <v>84</v>
      </c>
    </row>
    <row r="85" spans="1:23" x14ac:dyDescent="0.25">
      <c r="A85" s="89"/>
      <c r="B85" s="122">
        <v>45604</v>
      </c>
      <c r="C85" s="22" t="s">
        <v>344</v>
      </c>
      <c r="D85" s="22"/>
      <c r="E85" s="122" t="s">
        <v>709</v>
      </c>
      <c r="F85" s="122" t="s">
        <v>715</v>
      </c>
      <c r="G85" s="137">
        <v>0.41666666666666702</v>
      </c>
      <c r="H85" s="137">
        <v>0.50347222222222254</v>
      </c>
      <c r="I85" s="137">
        <f t="shared" si="12"/>
        <v>8.6805555555555525E-2</v>
      </c>
      <c r="J85" s="137">
        <v>0.50347222222222254</v>
      </c>
      <c r="K85" s="139">
        <f t="shared" si="10"/>
        <v>124.99999999999996</v>
      </c>
      <c r="L85" s="137">
        <f t="shared" si="11"/>
        <v>0</v>
      </c>
      <c r="M85" s="139">
        <f t="shared" si="13"/>
        <v>0</v>
      </c>
      <c r="N85" s="89"/>
      <c r="O85" s="89"/>
      <c r="P85" s="89"/>
      <c r="R85" s="4">
        <v>74</v>
      </c>
      <c r="S85" s="4">
        <v>74</v>
      </c>
      <c r="T85" s="4">
        <v>74</v>
      </c>
    </row>
    <row r="86" spans="1:23" x14ac:dyDescent="0.25">
      <c r="A86" s="89"/>
      <c r="B86" s="122">
        <v>45609</v>
      </c>
      <c r="C86" s="22" t="s">
        <v>344</v>
      </c>
      <c r="D86" s="22"/>
      <c r="E86" s="122" t="s">
        <v>720</v>
      </c>
      <c r="F86" s="122" t="s">
        <v>721</v>
      </c>
      <c r="G86" s="137">
        <v>0.33333333333333331</v>
      </c>
      <c r="H86" s="137">
        <v>0.46527777777777779</v>
      </c>
      <c r="I86" s="137">
        <f t="shared" si="12"/>
        <v>0.13194444444444448</v>
      </c>
      <c r="J86" s="137">
        <v>0.46527777777777779</v>
      </c>
      <c r="K86" s="139">
        <f t="shared" si="10"/>
        <v>190.00000000000003</v>
      </c>
      <c r="L86" s="137">
        <f t="shared" si="11"/>
        <v>0</v>
      </c>
      <c r="M86" s="139">
        <f t="shared" si="13"/>
        <v>0</v>
      </c>
      <c r="N86" s="89"/>
      <c r="O86" s="89"/>
      <c r="P86" s="89"/>
      <c r="R86" s="4">
        <v>74</v>
      </c>
      <c r="S86" s="4">
        <v>70</v>
      </c>
      <c r="T86" s="4">
        <v>72</v>
      </c>
    </row>
    <row r="87" spans="1:23" x14ac:dyDescent="0.25">
      <c r="A87" s="89"/>
      <c r="B87" s="122">
        <v>45613</v>
      </c>
      <c r="C87" s="22" t="s">
        <v>343</v>
      </c>
      <c r="D87" s="22" t="s">
        <v>346</v>
      </c>
      <c r="E87" s="143" t="s">
        <v>745</v>
      </c>
      <c r="F87" s="139">
        <v>339</v>
      </c>
      <c r="G87" s="137">
        <v>0.41666666666666702</v>
      </c>
      <c r="H87" s="137">
        <v>0.69791666666666663</v>
      </c>
      <c r="I87" s="137">
        <f t="shared" si="12"/>
        <v>0.28124999999999961</v>
      </c>
      <c r="J87" s="137">
        <v>0.65277777777777812</v>
      </c>
      <c r="K87" s="139">
        <f t="shared" si="10"/>
        <v>404.99999999999943</v>
      </c>
      <c r="L87" s="137">
        <f t="shared" si="11"/>
        <v>4.5138888888888506E-2</v>
      </c>
      <c r="M87" s="139">
        <f t="shared" si="13"/>
        <v>64.999999999999446</v>
      </c>
      <c r="N87" s="89"/>
      <c r="O87" s="89"/>
      <c r="P87" s="89"/>
      <c r="R87" s="4">
        <v>76</v>
      </c>
      <c r="S87" s="4">
        <v>65</v>
      </c>
      <c r="T87" s="4">
        <v>63</v>
      </c>
    </row>
    <row r="88" spans="1:23" x14ac:dyDescent="0.25">
      <c r="A88" s="89"/>
      <c r="B88" s="122">
        <v>45616</v>
      </c>
      <c r="C88" s="22" t="s">
        <v>343</v>
      </c>
      <c r="D88" s="22" t="s">
        <v>347</v>
      </c>
      <c r="E88" s="143" t="s">
        <v>752</v>
      </c>
      <c r="F88" s="139">
        <v>400</v>
      </c>
      <c r="G88" s="137">
        <v>0.33333333333333331</v>
      </c>
      <c r="H88" s="137">
        <v>0.74305555555555558</v>
      </c>
      <c r="I88" s="137">
        <f t="shared" si="12"/>
        <v>0.40972222222222227</v>
      </c>
      <c r="J88" s="137">
        <v>0.71180555555555558</v>
      </c>
      <c r="K88" s="139">
        <f t="shared" si="10"/>
        <v>590.00000000000011</v>
      </c>
      <c r="L88" s="137">
        <f t="shared" si="11"/>
        <v>3.125E-2</v>
      </c>
      <c r="M88" s="139">
        <f t="shared" si="13"/>
        <v>45</v>
      </c>
      <c r="N88" s="89"/>
      <c r="O88" s="89"/>
      <c r="P88" s="89"/>
      <c r="R88" s="4">
        <v>78</v>
      </c>
      <c r="S88" s="4">
        <v>60</v>
      </c>
      <c r="T88" s="4">
        <v>62</v>
      </c>
    </row>
    <row r="89" spans="1:23" x14ac:dyDescent="0.25">
      <c r="A89" s="89"/>
      <c r="B89" s="122">
        <v>45620</v>
      </c>
      <c r="C89" s="22" t="s">
        <v>344</v>
      </c>
      <c r="D89" s="22"/>
      <c r="E89" s="122" t="s">
        <v>708</v>
      </c>
      <c r="F89" s="122" t="s">
        <v>716</v>
      </c>
      <c r="G89" s="137">
        <v>0.41666666666666702</v>
      </c>
      <c r="H89" s="137">
        <v>0.4409722222222226</v>
      </c>
      <c r="I89" s="137">
        <f t="shared" si="12"/>
        <v>2.430555555555558E-2</v>
      </c>
      <c r="J89" s="137">
        <v>0.4409722222222226</v>
      </c>
      <c r="K89" s="139">
        <f t="shared" si="10"/>
        <v>35.000000000000036</v>
      </c>
      <c r="L89" s="137">
        <f t="shared" si="11"/>
        <v>0</v>
      </c>
      <c r="M89" s="139">
        <f t="shared" si="13"/>
        <v>0</v>
      </c>
      <c r="N89" s="89"/>
      <c r="O89" s="89"/>
      <c r="P89" s="89"/>
    </row>
    <row r="90" spans="1:23" x14ac:dyDescent="0.25">
      <c r="A90" s="89"/>
      <c r="B90" s="122">
        <v>45625</v>
      </c>
      <c r="C90" s="22" t="s">
        <v>343</v>
      </c>
      <c r="D90" s="22" t="s">
        <v>347</v>
      </c>
      <c r="E90" s="143" t="s">
        <v>753</v>
      </c>
      <c r="F90" s="139">
        <v>341</v>
      </c>
      <c r="G90" s="137">
        <v>0.33333333333333331</v>
      </c>
      <c r="H90" s="137">
        <v>0.625</v>
      </c>
      <c r="I90" s="137">
        <f t="shared" si="12"/>
        <v>0.29166666666666669</v>
      </c>
      <c r="J90" s="137">
        <v>0.58125000000000004</v>
      </c>
      <c r="K90" s="139">
        <f>CONVERT(I90,"day","min")</f>
        <v>420</v>
      </c>
      <c r="L90" s="137">
        <f t="shared" si="11"/>
        <v>4.3749999999999956E-2</v>
      </c>
      <c r="M90" s="139">
        <f t="shared" si="13"/>
        <v>62.999999999999936</v>
      </c>
      <c r="N90" s="89"/>
      <c r="O90" s="89"/>
      <c r="P90" s="89"/>
      <c r="R90" s="141"/>
      <c r="S90" s="141"/>
      <c r="T90" s="141"/>
      <c r="U90" s="141"/>
      <c r="V90" s="141"/>
      <c r="W90" s="141"/>
    </row>
    <row r="91" spans="1:23" x14ac:dyDescent="0.25">
      <c r="A91" s="89"/>
      <c r="B91" s="22" t="s">
        <v>31</v>
      </c>
      <c r="C91" s="22"/>
      <c r="D91" s="22"/>
      <c r="E91" s="22"/>
      <c r="F91" s="22"/>
      <c r="G91" s="139"/>
      <c r="H91" s="137"/>
      <c r="I91" s="137">
        <f t="shared" si="12"/>
        <v>0</v>
      </c>
      <c r="J91" s="137"/>
      <c r="K91" s="139">
        <f t="shared" si="10"/>
        <v>0</v>
      </c>
      <c r="L91" s="137">
        <f t="shared" si="11"/>
        <v>0</v>
      </c>
      <c r="M91" s="139">
        <f t="shared" si="13"/>
        <v>0</v>
      </c>
      <c r="N91" s="89"/>
      <c r="O91" s="89"/>
      <c r="P91" s="89"/>
      <c r="R91" s="141"/>
      <c r="S91" s="141"/>
      <c r="T91" s="141"/>
      <c r="U91" s="141"/>
      <c r="V91" s="141"/>
      <c r="W91" s="141"/>
    </row>
    <row r="92" spans="1:23" x14ac:dyDescent="0.25">
      <c r="A92" s="22" t="s">
        <v>41</v>
      </c>
      <c r="B92" s="22" t="s">
        <v>666</v>
      </c>
      <c r="C92" s="22" t="s">
        <v>343</v>
      </c>
      <c r="D92" s="22" t="s">
        <v>346</v>
      </c>
      <c r="E92" s="142" t="s">
        <v>754</v>
      </c>
      <c r="F92" s="139">
        <v>388</v>
      </c>
      <c r="G92" s="137">
        <v>0.33333333333333331</v>
      </c>
      <c r="H92" s="137">
        <v>0.75347222222222221</v>
      </c>
      <c r="I92" s="137">
        <f t="shared" si="12"/>
        <v>0.4201388888888889</v>
      </c>
      <c r="J92" s="137">
        <v>0.73611111111111116</v>
      </c>
      <c r="K92" s="139">
        <f t="shared" si="10"/>
        <v>605</v>
      </c>
      <c r="L92" s="137">
        <f t="shared" si="11"/>
        <v>1.7361111111111049E-2</v>
      </c>
      <c r="M92" s="139">
        <f t="shared" si="13"/>
        <v>24.999999999999911</v>
      </c>
      <c r="N92" s="89">
        <v>8</v>
      </c>
      <c r="O92" s="22">
        <f>COUNTIF(C92:C99,"Terlambat")</f>
        <v>6</v>
      </c>
      <c r="P92" s="22">
        <f>COUNTIF(C92:C99,"Tepat Waktu")</f>
        <v>2</v>
      </c>
      <c r="R92" s="141"/>
      <c r="S92" s="141"/>
      <c r="T92" s="141"/>
      <c r="U92" s="141"/>
      <c r="V92" s="141"/>
      <c r="W92" s="141"/>
    </row>
    <row r="93" spans="1:23" ht="26.4" x14ac:dyDescent="0.25">
      <c r="A93" s="89"/>
      <c r="B93" s="22" t="s">
        <v>690</v>
      </c>
      <c r="C93" s="22" t="s">
        <v>343</v>
      </c>
      <c r="D93" s="22" t="s">
        <v>637</v>
      </c>
      <c r="E93" s="122" t="s">
        <v>706</v>
      </c>
      <c r="F93" s="122" t="s">
        <v>714</v>
      </c>
      <c r="G93" s="137">
        <v>0.375</v>
      </c>
      <c r="H93" s="137">
        <v>0.55208333333333326</v>
      </c>
      <c r="I93" s="137">
        <f t="shared" si="12"/>
        <v>0.17708333333333326</v>
      </c>
      <c r="J93" s="137">
        <v>0.51041666666666663</v>
      </c>
      <c r="K93" s="139">
        <f t="shared" si="10"/>
        <v>254.99999999999989</v>
      </c>
      <c r="L93" s="137">
        <f t="shared" si="11"/>
        <v>4.166666666666663E-2</v>
      </c>
      <c r="M93" s="139">
        <f t="shared" si="13"/>
        <v>59.99999999999995</v>
      </c>
      <c r="N93" s="89"/>
      <c r="O93" s="89"/>
      <c r="P93" s="89"/>
      <c r="R93" s="141"/>
      <c r="S93" s="141"/>
      <c r="T93" s="141"/>
      <c r="U93" s="141"/>
      <c r="V93" s="141"/>
      <c r="W93" s="141"/>
    </row>
    <row r="94" spans="1:23" x14ac:dyDescent="0.25">
      <c r="A94" s="89"/>
      <c r="B94" s="22" t="s">
        <v>691</v>
      </c>
      <c r="C94" s="22" t="s">
        <v>343</v>
      </c>
      <c r="D94" s="22" t="s">
        <v>346</v>
      </c>
      <c r="E94" s="142" t="s">
        <v>755</v>
      </c>
      <c r="F94" s="22">
        <v>343</v>
      </c>
      <c r="G94" s="137">
        <v>0.33333333333333331</v>
      </c>
      <c r="H94" s="137">
        <v>0.73611111111111116</v>
      </c>
      <c r="I94" s="137">
        <f t="shared" si="12"/>
        <v>0.40277777777777785</v>
      </c>
      <c r="J94" s="137">
        <v>0.70694444444444438</v>
      </c>
      <c r="K94" s="139">
        <f t="shared" si="10"/>
        <v>580.00000000000011</v>
      </c>
      <c r="L94" s="137">
        <f t="shared" si="11"/>
        <v>2.9166666666666785E-2</v>
      </c>
      <c r="M94" s="139">
        <f t="shared" si="13"/>
        <v>42.000000000000163</v>
      </c>
      <c r="N94" s="89"/>
      <c r="O94" s="89"/>
      <c r="P94" s="89"/>
      <c r="R94" s="141"/>
      <c r="S94" s="141"/>
      <c r="T94" s="141"/>
      <c r="U94" s="141"/>
      <c r="V94" s="141"/>
      <c r="W94" s="141"/>
    </row>
    <row r="95" spans="1:23" x14ac:dyDescent="0.25">
      <c r="A95" s="89"/>
      <c r="B95" s="22" t="s">
        <v>692</v>
      </c>
      <c r="C95" s="22" t="s">
        <v>344</v>
      </c>
      <c r="D95" s="22"/>
      <c r="E95" s="122" t="s">
        <v>708</v>
      </c>
      <c r="F95" s="122" t="s">
        <v>716</v>
      </c>
      <c r="G95" s="137">
        <v>0.41666666666666702</v>
      </c>
      <c r="H95" s="137">
        <v>0.43750000000000033</v>
      </c>
      <c r="I95" s="137">
        <f t="shared" si="12"/>
        <v>2.0833333333333315E-2</v>
      </c>
      <c r="J95" s="137">
        <v>0.43750000000000033</v>
      </c>
      <c r="K95" s="139">
        <f t="shared" si="10"/>
        <v>29.999999999999975</v>
      </c>
      <c r="L95" s="137">
        <f t="shared" si="11"/>
        <v>0</v>
      </c>
      <c r="M95" s="139">
        <f t="shared" si="13"/>
        <v>0</v>
      </c>
      <c r="N95" s="89"/>
      <c r="O95" s="89"/>
      <c r="P95" s="89"/>
      <c r="R95" s="141"/>
      <c r="S95" s="141"/>
      <c r="T95" s="141"/>
      <c r="U95" s="141"/>
      <c r="V95" s="141"/>
      <c r="W95" s="141"/>
    </row>
    <row r="96" spans="1:23" x14ac:dyDescent="0.25">
      <c r="A96" s="89"/>
      <c r="B96" s="22" t="s">
        <v>693</v>
      </c>
      <c r="C96" s="22" t="s">
        <v>344</v>
      </c>
      <c r="D96" s="22"/>
      <c r="E96" s="22" t="s">
        <v>708</v>
      </c>
      <c r="F96" s="122" t="s">
        <v>716</v>
      </c>
      <c r="G96" s="137">
        <v>0.41666666666666702</v>
      </c>
      <c r="H96" s="137">
        <v>0.4409722222222226</v>
      </c>
      <c r="I96" s="137">
        <f t="shared" si="12"/>
        <v>2.430555555555558E-2</v>
      </c>
      <c r="J96" s="137">
        <v>0.4409722222222226</v>
      </c>
      <c r="K96" s="139">
        <f t="shared" si="10"/>
        <v>35.000000000000036</v>
      </c>
      <c r="L96" s="137">
        <f t="shared" si="11"/>
        <v>0</v>
      </c>
      <c r="M96" s="139">
        <f t="shared" si="13"/>
        <v>0</v>
      </c>
      <c r="N96" s="89"/>
      <c r="O96" s="89"/>
      <c r="P96" s="89"/>
      <c r="R96" s="141"/>
      <c r="S96" s="141"/>
      <c r="T96" s="141"/>
      <c r="U96" s="141"/>
      <c r="V96" s="141"/>
      <c r="W96" s="141"/>
    </row>
    <row r="97" spans="1:23" ht="26.4" x14ac:dyDescent="0.25">
      <c r="A97" s="89"/>
      <c r="B97" s="22" t="s">
        <v>694</v>
      </c>
      <c r="C97" s="22" t="s">
        <v>343</v>
      </c>
      <c r="D97" s="22" t="s">
        <v>347</v>
      </c>
      <c r="E97" s="142" t="s">
        <v>746</v>
      </c>
      <c r="F97" s="22">
        <v>337</v>
      </c>
      <c r="G97" s="137">
        <v>0.33333333333333331</v>
      </c>
      <c r="H97" s="137">
        <v>0.625</v>
      </c>
      <c r="I97" s="137">
        <f t="shared" si="12"/>
        <v>0.29166666666666669</v>
      </c>
      <c r="J97" s="137">
        <v>0.57638888888888884</v>
      </c>
      <c r="K97" s="139">
        <f t="shared" si="10"/>
        <v>420</v>
      </c>
      <c r="L97" s="137">
        <f t="shared" si="11"/>
        <v>4.861111111111116E-2</v>
      </c>
      <c r="M97" s="139">
        <f t="shared" si="13"/>
        <v>70.000000000000071</v>
      </c>
      <c r="N97" s="89"/>
      <c r="O97" s="89"/>
      <c r="P97" s="89"/>
      <c r="R97" s="141"/>
      <c r="S97" s="141"/>
      <c r="T97" s="141"/>
      <c r="U97" s="141"/>
      <c r="V97" s="141"/>
      <c r="W97" s="141"/>
    </row>
    <row r="98" spans="1:23" ht="26.4" x14ac:dyDescent="0.25">
      <c r="A98" s="89"/>
      <c r="B98" s="22" t="s">
        <v>695</v>
      </c>
      <c r="C98" s="22" t="s">
        <v>343</v>
      </c>
      <c r="D98" s="22" t="s">
        <v>346</v>
      </c>
      <c r="E98" s="22" t="s">
        <v>725</v>
      </c>
      <c r="F98" s="122" t="s">
        <v>714</v>
      </c>
      <c r="G98" s="137">
        <v>0.375</v>
      </c>
      <c r="H98" s="137">
        <v>0.56597222222222221</v>
      </c>
      <c r="I98" s="137">
        <f t="shared" si="12"/>
        <v>0.19097222222222221</v>
      </c>
      <c r="J98" s="137">
        <v>0.50694444444444442</v>
      </c>
      <c r="K98" s="139">
        <f t="shared" si="10"/>
        <v>275</v>
      </c>
      <c r="L98" s="137">
        <f t="shared" si="11"/>
        <v>5.902777777777779E-2</v>
      </c>
      <c r="M98" s="139">
        <f>CONVERT(L98,"day","min")</f>
        <v>85.000000000000014</v>
      </c>
      <c r="N98" s="89"/>
      <c r="O98" s="89"/>
      <c r="P98" s="89"/>
      <c r="R98" s="141"/>
      <c r="S98" s="141"/>
      <c r="T98" s="141"/>
      <c r="U98" s="141"/>
      <c r="V98" s="141"/>
      <c r="W98" s="141"/>
    </row>
    <row r="99" spans="1:23" ht="26.4" x14ac:dyDescent="0.25">
      <c r="A99" s="89"/>
      <c r="B99" s="22" t="s">
        <v>696</v>
      </c>
      <c r="C99" s="22" t="s">
        <v>343</v>
      </c>
      <c r="D99" s="22" t="s">
        <v>347</v>
      </c>
      <c r="E99" s="22" t="s">
        <v>711</v>
      </c>
      <c r="F99" s="22" t="s">
        <v>717</v>
      </c>
      <c r="G99" s="137">
        <v>0.41666666666666702</v>
      </c>
      <c r="H99" s="137">
        <v>0.62500000000000033</v>
      </c>
      <c r="I99" s="137">
        <f t="shared" si="12"/>
        <v>0.20833333333333331</v>
      </c>
      <c r="J99" s="137">
        <v>0.56250000000000033</v>
      </c>
      <c r="K99" s="139">
        <f t="shared" si="10"/>
        <v>300</v>
      </c>
      <c r="L99" s="137">
        <f t="shared" si="11"/>
        <v>6.25E-2</v>
      </c>
      <c r="M99" s="139">
        <f>CONVERT(L99,"day","min")</f>
        <v>90</v>
      </c>
      <c r="N99" s="89"/>
      <c r="O99" s="89"/>
      <c r="P99" s="89"/>
    </row>
    <row r="100" spans="1:23" x14ac:dyDescent="0.25">
      <c r="A100" s="136"/>
      <c r="B100" s="121"/>
      <c r="C100" s="121"/>
      <c r="D100" s="121"/>
      <c r="E100" s="121"/>
      <c r="F100" s="121"/>
      <c r="G100" s="160"/>
      <c r="H100" s="160"/>
      <c r="I100" s="160"/>
      <c r="J100" s="160"/>
      <c r="K100" s="160"/>
      <c r="L100" s="160"/>
      <c r="M100" s="161" t="s">
        <v>805</v>
      </c>
      <c r="N100" s="161">
        <f>SUM(N4:N98)</f>
        <v>90</v>
      </c>
      <c r="O100" s="161">
        <f>SUM(O4:O98)</f>
        <v>56</v>
      </c>
      <c r="P100" s="161">
        <f>SUM(P4:P98)</f>
        <v>34</v>
      </c>
    </row>
    <row r="101" spans="1:23" ht="52.8" x14ac:dyDescent="0.25">
      <c r="B101" s="22" t="s">
        <v>697</v>
      </c>
      <c r="C101" s="133">
        <f>SUM(O4:O99)</f>
        <v>56</v>
      </c>
      <c r="D101" s="125">
        <f>C101/$C$103</f>
        <v>0.62222222222222223</v>
      </c>
      <c r="E101" s="163"/>
      <c r="F101" s="22" t="s">
        <v>3</v>
      </c>
      <c r="G101" s="22" t="s">
        <v>659</v>
      </c>
      <c r="H101" s="22" t="s">
        <v>343</v>
      </c>
      <c r="I101" s="22" t="s">
        <v>764</v>
      </c>
      <c r="J101" s="22" t="s">
        <v>807</v>
      </c>
      <c r="K101" s="22" t="s">
        <v>803</v>
      </c>
      <c r="L101" s="121"/>
      <c r="M101" s="160" t="s">
        <v>806</v>
      </c>
      <c r="N101" s="161">
        <f>AVERAGE(N4:N99)</f>
        <v>7.5</v>
      </c>
      <c r="O101" s="161">
        <f>AVERAGE(O4:O99)</f>
        <v>4.666666666666667</v>
      </c>
      <c r="P101" s="161">
        <f>AVERAGE(P4:P99)</f>
        <v>2.8333333333333335</v>
      </c>
      <c r="Q101" s="161"/>
    </row>
    <row r="102" spans="1:23" x14ac:dyDescent="0.25">
      <c r="B102" s="22" t="s">
        <v>664</v>
      </c>
      <c r="C102" s="3">
        <f>SUM(P4:P99)</f>
        <v>34</v>
      </c>
      <c r="D102" s="125">
        <f>C102/$C$103</f>
        <v>0.37777777777777777</v>
      </c>
      <c r="E102" s="163"/>
      <c r="F102" s="3" t="s">
        <v>29</v>
      </c>
      <c r="G102" s="22">
        <f>N4</f>
        <v>7</v>
      </c>
      <c r="H102" s="22">
        <f>O4</f>
        <v>4</v>
      </c>
      <c r="I102" s="22">
        <f>P4</f>
        <v>3</v>
      </c>
      <c r="J102" s="165">
        <f>AVERAGE(K4:K11)</f>
        <v>166.875</v>
      </c>
      <c r="K102" s="165">
        <f>AVERAGE(M4:M11)</f>
        <v>36.875</v>
      </c>
      <c r="L102" s="166"/>
      <c r="M102" s="140"/>
      <c r="N102" s="160"/>
      <c r="O102" s="145"/>
      <c r="P102" s="164"/>
      <c r="Q102" s="164"/>
    </row>
    <row r="103" spans="1:23" x14ac:dyDescent="0.25">
      <c r="B103" s="22" t="s">
        <v>659</v>
      </c>
      <c r="C103" s="133">
        <f>C101+C102</f>
        <v>90</v>
      </c>
      <c r="D103" s="125">
        <f>D101+D102</f>
        <v>1</v>
      </c>
      <c r="E103" s="163"/>
      <c r="F103" s="3" t="s">
        <v>56</v>
      </c>
      <c r="G103" s="22">
        <f>N12</f>
        <v>8</v>
      </c>
      <c r="H103" s="22">
        <f>O12</f>
        <v>5</v>
      </c>
      <c r="I103" s="22">
        <f>P12</f>
        <v>3</v>
      </c>
      <c r="J103" s="165">
        <f>AVERAGE(K12:K19)</f>
        <v>186.875</v>
      </c>
      <c r="K103" s="165">
        <f>AVERAGE(M12:M19)</f>
        <v>46.874999999999993</v>
      </c>
      <c r="L103" s="166"/>
      <c r="M103" s="119"/>
      <c r="N103" s="160"/>
      <c r="O103" s="119"/>
      <c r="P103" s="119"/>
    </row>
    <row r="104" spans="1:23" x14ac:dyDescent="0.25">
      <c r="B104" s="121"/>
      <c r="F104" s="3" t="s">
        <v>32</v>
      </c>
      <c r="G104" s="3">
        <f>N20</f>
        <v>8</v>
      </c>
      <c r="H104" s="3">
        <f>O20</f>
        <v>5</v>
      </c>
      <c r="I104" s="3">
        <f>P20</f>
        <v>3</v>
      </c>
      <c r="J104" s="165">
        <f>AVERAGE(K20:K27)</f>
        <v>203.12499999999997</v>
      </c>
      <c r="K104" s="165">
        <f>AVERAGE(M20:M27)</f>
        <v>44.374999999999972</v>
      </c>
      <c r="L104" s="166"/>
      <c r="M104" s="119"/>
      <c r="N104" s="160"/>
      <c r="O104" s="119"/>
      <c r="P104" s="119"/>
    </row>
    <row r="105" spans="1:23" x14ac:dyDescent="0.25">
      <c r="B105" s="326" t="s">
        <v>698</v>
      </c>
      <c r="C105" s="326"/>
      <c r="D105" s="326"/>
      <c r="E105" s="135"/>
      <c r="F105" s="3" t="s">
        <v>33</v>
      </c>
      <c r="G105" s="3">
        <f>N28</f>
        <v>7</v>
      </c>
      <c r="H105" s="3">
        <f>O28</f>
        <v>4</v>
      </c>
      <c r="I105" s="3">
        <f>P28</f>
        <v>3</v>
      </c>
      <c r="J105" s="165">
        <f>AVERAGE(K28:K35)</f>
        <v>164.37499999999994</v>
      </c>
      <c r="K105" s="165">
        <f>AVERAGE(M28:M35)</f>
        <v>36.874999999999972</v>
      </c>
      <c r="L105" s="166"/>
      <c r="M105" s="119"/>
      <c r="N105" s="160" t="s">
        <v>808</v>
      </c>
      <c r="O105" s="119"/>
      <c r="P105" s="119"/>
    </row>
    <row r="106" spans="1:23" x14ac:dyDescent="0.25">
      <c r="B106" s="22" t="s">
        <v>639</v>
      </c>
      <c r="C106" s="22">
        <f>COUNTIF(D4:D99,"Perubahan Demand")</f>
        <v>9</v>
      </c>
      <c r="D106" s="125">
        <f>C106/$C$111</f>
        <v>0.15789473684210525</v>
      </c>
      <c r="E106" s="129"/>
      <c r="F106" s="3" t="s">
        <v>34</v>
      </c>
      <c r="G106" s="3">
        <f>N36</f>
        <v>8</v>
      </c>
      <c r="H106" s="3">
        <f>O36</f>
        <v>5</v>
      </c>
      <c r="I106" s="3">
        <f>P36</f>
        <v>3</v>
      </c>
      <c r="J106" s="165">
        <f>AVERAGE(K36:K43)</f>
        <v>206.875</v>
      </c>
      <c r="K106" s="165">
        <f>AVERAGE(M36:M43)</f>
        <v>44.374999999999993</v>
      </c>
      <c r="L106" s="166"/>
      <c r="M106" s="119"/>
      <c r="N106" s="160" t="s">
        <v>809</v>
      </c>
      <c r="O106" s="119"/>
      <c r="P106" s="119"/>
    </row>
    <row r="107" spans="1:23" x14ac:dyDescent="0.25">
      <c r="B107" s="22" t="s">
        <v>346</v>
      </c>
      <c r="C107" s="22">
        <f>COUNTIF(D4:D99,"Salah Pemilihan Rute")</f>
        <v>20</v>
      </c>
      <c r="D107" s="125">
        <f t="shared" ref="D107:D110" si="14">C107/$C$111</f>
        <v>0.35087719298245612</v>
      </c>
      <c r="E107" s="129"/>
      <c r="F107" s="3" t="s">
        <v>35</v>
      </c>
      <c r="G107" s="3">
        <f>N44</f>
        <v>7</v>
      </c>
      <c r="H107" s="3">
        <f>O44</f>
        <v>4</v>
      </c>
      <c r="I107" s="3">
        <f>P44</f>
        <v>3</v>
      </c>
      <c r="J107" s="165">
        <f>AVERAGE(K44:K51)</f>
        <v>160</v>
      </c>
      <c r="K107" s="165">
        <f>AVERAGE(M44:M51)</f>
        <v>33.125000000000014</v>
      </c>
      <c r="L107" s="166"/>
      <c r="M107" s="119"/>
      <c r="N107" s="160" t="s">
        <v>810</v>
      </c>
      <c r="O107" s="119"/>
      <c r="P107" s="119"/>
    </row>
    <row r="108" spans="1:23" x14ac:dyDescent="0.25">
      <c r="B108" s="22" t="s">
        <v>347</v>
      </c>
      <c r="C108" s="22">
        <f>COUNTIF(D4:D99,"Kemacetan")</f>
        <v>17</v>
      </c>
      <c r="D108" s="125">
        <f t="shared" si="14"/>
        <v>0.2982456140350877</v>
      </c>
      <c r="E108" s="129"/>
      <c r="F108" s="3" t="s">
        <v>36</v>
      </c>
      <c r="G108" s="3">
        <f>N52</f>
        <v>7</v>
      </c>
      <c r="H108" s="3">
        <f>O52</f>
        <v>4</v>
      </c>
      <c r="I108" s="3">
        <f>P52</f>
        <v>3</v>
      </c>
      <c r="J108" s="165">
        <f>AVERAGE(K52:K59)</f>
        <v>203.12500000000003</v>
      </c>
      <c r="K108" s="165">
        <f>AVERAGE(M52:M59)</f>
        <v>43.125000000000007</v>
      </c>
      <c r="L108" s="166"/>
      <c r="M108" s="119"/>
      <c r="N108" s="160"/>
      <c r="O108" s="119"/>
      <c r="P108" s="119"/>
    </row>
    <row r="109" spans="1:23" ht="26.4" x14ac:dyDescent="0.25">
      <c r="B109" s="22" t="s">
        <v>636</v>
      </c>
      <c r="C109" s="22">
        <f>COUNTIF(D4:D99,"Kurangnya Jumlah Kendaraan")</f>
        <v>4</v>
      </c>
      <c r="D109" s="125">
        <f t="shared" si="14"/>
        <v>7.0175438596491224E-2</v>
      </c>
      <c r="E109" s="129"/>
      <c r="F109" s="3" t="s">
        <v>37</v>
      </c>
      <c r="G109" s="3">
        <f>N60</f>
        <v>8</v>
      </c>
      <c r="H109" s="3">
        <f>O60</f>
        <v>6</v>
      </c>
      <c r="I109" s="3">
        <f>P60</f>
        <v>2</v>
      </c>
      <c r="J109" s="165">
        <f>AVERAGE(K60:K67)</f>
        <v>285.625</v>
      </c>
      <c r="K109" s="165">
        <f>AVERAGE(M60:M67)</f>
        <v>77.5</v>
      </c>
      <c r="L109" s="166"/>
      <c r="M109" s="119"/>
      <c r="N109" s="160"/>
      <c r="O109" s="119"/>
      <c r="P109" s="119"/>
    </row>
    <row r="110" spans="1:23" ht="26.4" x14ac:dyDescent="0.25">
      <c r="B110" s="22" t="s">
        <v>637</v>
      </c>
      <c r="C110" s="22">
        <f>COUNTIF(D4:D99,"Kurangnya Jumlah Supir")</f>
        <v>7</v>
      </c>
      <c r="D110" s="125">
        <f t="shared" si="14"/>
        <v>0.12280701754385964</v>
      </c>
      <c r="E110" s="129"/>
      <c r="F110" s="3" t="s">
        <v>38</v>
      </c>
      <c r="G110" s="3">
        <f>N68</f>
        <v>7</v>
      </c>
      <c r="H110" s="3">
        <f>O68</f>
        <v>4</v>
      </c>
      <c r="I110" s="3">
        <f>P68</f>
        <v>3</v>
      </c>
      <c r="J110" s="165">
        <f>AVERAGE(K68:K75)</f>
        <v>176.25</v>
      </c>
      <c r="K110" s="165">
        <f>AVERAGE(M68:M75)</f>
        <v>43.125000000000007</v>
      </c>
      <c r="L110" s="166"/>
      <c r="M110" s="119"/>
      <c r="N110" s="160"/>
      <c r="O110" s="119"/>
      <c r="P110" s="119"/>
    </row>
    <row r="111" spans="1:23" x14ac:dyDescent="0.25">
      <c r="B111" s="22" t="s">
        <v>424</v>
      </c>
      <c r="C111" s="3">
        <f>SUM(C106:C110)</f>
        <v>57</v>
      </c>
      <c r="D111" s="125">
        <f>SUM(D106:D110)</f>
        <v>1</v>
      </c>
      <c r="E111" s="129"/>
      <c r="F111" s="3" t="s">
        <v>39</v>
      </c>
      <c r="G111" s="3">
        <f>N76</f>
        <v>8</v>
      </c>
      <c r="H111" s="3">
        <f>O76</f>
        <v>5</v>
      </c>
      <c r="I111" s="3">
        <f>P76</f>
        <v>3</v>
      </c>
      <c r="J111" s="165">
        <f>AVERAGE(K76:K83)</f>
        <v>313.74999999999994</v>
      </c>
      <c r="K111" s="165">
        <f>AVERAGE(M76:M83)</f>
        <v>47.499999999999957</v>
      </c>
      <c r="L111" s="166"/>
      <c r="M111" s="119"/>
      <c r="N111" s="160"/>
      <c r="O111" s="119"/>
      <c r="P111" s="119"/>
    </row>
    <row r="112" spans="1:23" x14ac:dyDescent="0.25">
      <c r="B112" s="121"/>
      <c r="F112" s="3" t="s">
        <v>40</v>
      </c>
      <c r="G112" s="3">
        <f>N84</f>
        <v>7</v>
      </c>
      <c r="H112" s="3">
        <f>O84</f>
        <v>4</v>
      </c>
      <c r="I112" s="3">
        <f>P84</f>
        <v>3</v>
      </c>
      <c r="J112" s="165">
        <f>AVERAGE(K84:K91)</f>
        <v>254.99999999999994</v>
      </c>
      <c r="K112" s="165">
        <f>AVERAGE(M84:M91)</f>
        <v>32.249999999999922</v>
      </c>
      <c r="L112" s="166"/>
      <c r="M112" s="119"/>
      <c r="N112" s="160"/>
      <c r="O112" s="119"/>
      <c r="P112" s="119"/>
    </row>
    <row r="113" spans="1:16" x14ac:dyDescent="0.25">
      <c r="A113" s="71"/>
      <c r="B113" s="121"/>
      <c r="C113" s="121"/>
      <c r="F113" s="3" t="s">
        <v>41</v>
      </c>
      <c r="G113" s="3">
        <f>N92</f>
        <v>8</v>
      </c>
      <c r="H113" s="3">
        <f>O92</f>
        <v>6</v>
      </c>
      <c r="I113" s="3">
        <f>P92</f>
        <v>2</v>
      </c>
      <c r="J113" s="165">
        <f>AVERAGE(K92:K99)</f>
        <v>312.5</v>
      </c>
      <c r="K113" s="165">
        <f>AVERAGE(M92:M99)</f>
        <v>46.500000000000014</v>
      </c>
      <c r="L113" s="166"/>
      <c r="N113" s="160"/>
      <c r="O113" s="119"/>
      <c r="P113" s="119"/>
    </row>
    <row r="114" spans="1:16" x14ac:dyDescent="0.25">
      <c r="A114" s="71"/>
      <c r="B114" s="121"/>
      <c r="C114" s="121"/>
      <c r="E114" s="118"/>
      <c r="F114" s="8" t="s">
        <v>424</v>
      </c>
      <c r="G114" s="3">
        <f>SUM(G102:G113)</f>
        <v>90</v>
      </c>
      <c r="H114" s="3">
        <f t="shared" ref="H114:I114" si="15">SUM(H102:H113)</f>
        <v>56</v>
      </c>
      <c r="I114" s="3">
        <f t="shared" si="15"/>
        <v>34</v>
      </c>
      <c r="J114" s="133">
        <f t="shared" ref="J114" si="16">SUM(J102:J113)</f>
        <v>2634.375</v>
      </c>
      <c r="K114" s="133">
        <f t="shared" ref="K114" si="17">SUM(K102:K113)</f>
        <v>532.49999999999989</v>
      </c>
      <c r="L114" s="167"/>
    </row>
    <row r="115" spans="1:16" x14ac:dyDescent="0.25">
      <c r="A115" s="71"/>
      <c r="B115" s="121"/>
      <c r="C115" s="121"/>
      <c r="E115" s="118"/>
      <c r="F115" s="8" t="s">
        <v>804</v>
      </c>
      <c r="G115" s="133">
        <f>AVERAGE(G102:G113)</f>
        <v>7.5</v>
      </c>
      <c r="H115" s="133">
        <f t="shared" ref="H115:K115" si="18">AVERAGE(H102:H113)</f>
        <v>4.666666666666667</v>
      </c>
      <c r="I115" s="133">
        <f>AVERAGE(I102:I113)</f>
        <v>2.8333333333333335</v>
      </c>
      <c r="J115" s="133">
        <f t="shared" si="18"/>
        <v>219.53125</v>
      </c>
      <c r="K115" s="133">
        <f t="shared" si="18"/>
        <v>44.374999999999993</v>
      </c>
      <c r="L115" s="167"/>
    </row>
    <row r="116" spans="1:16" x14ac:dyDescent="0.25">
      <c r="A116" s="120"/>
      <c r="B116" s="121"/>
      <c r="C116" s="121"/>
    </row>
    <row r="117" spans="1:16" x14ac:dyDescent="0.25">
      <c r="A117" s="256">
        <v>2024</v>
      </c>
      <c r="B117" s="256"/>
      <c r="C117" s="256"/>
      <c r="D117" s="256"/>
      <c r="E117" s="256"/>
      <c r="F117" s="256"/>
      <c r="G117" s="256"/>
      <c r="H117" s="118"/>
      <c r="I117" s="118"/>
      <c r="J117" s="118"/>
      <c r="K117" s="118"/>
      <c r="L117" s="118"/>
      <c r="M117" s="118"/>
    </row>
    <row r="118" spans="1:16" x14ac:dyDescent="0.25">
      <c r="A118" s="87" t="s">
        <v>3</v>
      </c>
      <c r="B118" s="87" t="s">
        <v>667</v>
      </c>
      <c r="C118" s="87" t="s">
        <v>663</v>
      </c>
      <c r="D118" s="87" t="s">
        <v>662</v>
      </c>
      <c r="E118" s="87" t="s">
        <v>659</v>
      </c>
      <c r="F118" s="87" t="s">
        <v>661</v>
      </c>
      <c r="G118" s="87" t="s">
        <v>660</v>
      </c>
      <c r="H118" s="135"/>
      <c r="I118" s="135"/>
      <c r="J118" s="135"/>
      <c r="K118" s="135"/>
      <c r="L118" s="135"/>
      <c r="M118" s="135"/>
    </row>
    <row r="119" spans="1:16" x14ac:dyDescent="0.25">
      <c r="A119" s="22" t="s">
        <v>29</v>
      </c>
      <c r="B119" s="122">
        <v>45293</v>
      </c>
      <c r="C119" s="22" t="s">
        <v>343</v>
      </c>
      <c r="D119" s="22" t="s">
        <v>639</v>
      </c>
      <c r="E119" s="22">
        <v>8</v>
      </c>
      <c r="F119" s="22">
        <f>COUNTIF(C119:C126,"Terlambat")</f>
        <v>5</v>
      </c>
      <c r="G119" s="22">
        <f>COUNTIF(C119:C126,"Tepat Waktu")</f>
        <v>3</v>
      </c>
      <c r="H119" s="121"/>
      <c r="I119" s="121"/>
      <c r="J119" s="121"/>
      <c r="K119" s="121"/>
      <c r="L119" s="121"/>
      <c r="M119" s="121"/>
    </row>
    <row r="120" spans="1:16" x14ac:dyDescent="0.25">
      <c r="A120" s="89"/>
      <c r="B120" s="122">
        <v>45296</v>
      </c>
      <c r="C120" s="22" t="s">
        <v>343</v>
      </c>
      <c r="D120" s="22" t="s">
        <v>346</v>
      </c>
      <c r="E120" s="89"/>
      <c r="F120" s="89"/>
      <c r="G120" s="89"/>
      <c r="H120" s="136"/>
      <c r="I120" s="136"/>
      <c r="J120" s="136"/>
      <c r="K120" s="136"/>
      <c r="L120" s="136"/>
      <c r="M120" s="136"/>
    </row>
    <row r="121" spans="1:16" x14ac:dyDescent="0.25">
      <c r="A121" s="89"/>
      <c r="B121" s="122">
        <v>45299</v>
      </c>
      <c r="C121" s="22" t="s">
        <v>343</v>
      </c>
      <c r="D121" s="22" t="s">
        <v>637</v>
      </c>
      <c r="E121" s="89"/>
      <c r="F121" s="89"/>
      <c r="G121" s="89"/>
      <c r="H121" s="136"/>
      <c r="I121" s="136"/>
      <c r="J121" s="136"/>
      <c r="K121" s="136"/>
      <c r="L121" s="136"/>
      <c r="M121" s="136"/>
    </row>
    <row r="122" spans="1:16" x14ac:dyDescent="0.25">
      <c r="A122" s="89"/>
      <c r="B122" s="122">
        <v>45303</v>
      </c>
      <c r="C122" s="22" t="s">
        <v>344</v>
      </c>
      <c r="D122" s="22"/>
      <c r="E122" s="89"/>
      <c r="F122" s="89"/>
      <c r="G122" s="89"/>
      <c r="H122" s="136"/>
      <c r="I122" s="136"/>
      <c r="J122" s="136"/>
      <c r="K122" s="136"/>
      <c r="L122" s="136"/>
      <c r="M122" s="136"/>
    </row>
    <row r="123" spans="1:16" x14ac:dyDescent="0.25">
      <c r="A123" s="89"/>
      <c r="B123" s="122">
        <v>45306</v>
      </c>
      <c r="C123" s="22" t="s">
        <v>343</v>
      </c>
      <c r="D123" s="22" t="s">
        <v>347</v>
      </c>
      <c r="E123" s="89"/>
      <c r="F123" s="89"/>
      <c r="G123" s="89"/>
      <c r="H123" s="136"/>
      <c r="I123" s="136"/>
      <c r="J123" s="136"/>
      <c r="K123" s="136"/>
      <c r="L123" s="136"/>
      <c r="M123" s="136"/>
    </row>
    <row r="124" spans="1:16" x14ac:dyDescent="0.25">
      <c r="A124" s="89"/>
      <c r="B124" s="122">
        <v>45310</v>
      </c>
      <c r="C124" s="22" t="s">
        <v>344</v>
      </c>
      <c r="D124" s="22"/>
      <c r="E124" s="89"/>
      <c r="F124" s="89"/>
      <c r="G124" s="89"/>
      <c r="H124" s="136"/>
      <c r="I124" s="136"/>
      <c r="J124" s="136"/>
      <c r="K124" s="136"/>
      <c r="L124" s="136"/>
      <c r="M124" s="136"/>
    </row>
    <row r="125" spans="1:16" x14ac:dyDescent="0.25">
      <c r="A125" s="89"/>
      <c r="B125" s="122">
        <v>45314</v>
      </c>
      <c r="C125" s="22" t="s">
        <v>344</v>
      </c>
      <c r="D125" s="22"/>
      <c r="E125" s="89"/>
      <c r="F125" s="89"/>
      <c r="G125" s="89"/>
      <c r="H125" s="136"/>
      <c r="I125" s="136"/>
      <c r="J125" s="136"/>
      <c r="K125" s="136"/>
      <c r="L125" s="136"/>
      <c r="M125" s="136"/>
    </row>
    <row r="126" spans="1:16" x14ac:dyDescent="0.25">
      <c r="A126" s="89"/>
      <c r="B126" s="122">
        <v>45321</v>
      </c>
      <c r="C126" s="22" t="s">
        <v>343</v>
      </c>
      <c r="D126" s="22" t="s">
        <v>346</v>
      </c>
      <c r="E126" s="89"/>
      <c r="F126" s="89"/>
      <c r="G126" s="89"/>
      <c r="H126" s="136"/>
      <c r="I126" s="136"/>
      <c r="J126" s="136"/>
      <c r="K126" s="136"/>
      <c r="L126" s="136"/>
      <c r="M126" s="136"/>
    </row>
    <row r="127" spans="1:16" x14ac:dyDescent="0.25">
      <c r="A127" s="22" t="s">
        <v>56</v>
      </c>
      <c r="B127" s="122">
        <v>45324</v>
      </c>
      <c r="C127" s="22" t="s">
        <v>343</v>
      </c>
      <c r="D127" s="22" t="s">
        <v>347</v>
      </c>
      <c r="E127" s="89">
        <v>8</v>
      </c>
      <c r="F127" s="22">
        <f>COUNTIF(C127:C134,"Terlambat")</f>
        <v>5</v>
      </c>
      <c r="G127" s="22">
        <f>COUNTIF(C127:C134,"Tepat Waktu")</f>
        <v>3</v>
      </c>
      <c r="H127" s="121"/>
      <c r="I127" s="121"/>
      <c r="J127" s="121"/>
      <c r="K127" s="121"/>
      <c r="L127" s="121"/>
      <c r="M127" s="121"/>
    </row>
    <row r="128" spans="1:16" x14ac:dyDescent="0.25">
      <c r="A128" s="89"/>
      <c r="B128" s="122">
        <v>45328</v>
      </c>
      <c r="C128" s="22" t="s">
        <v>344</v>
      </c>
      <c r="D128" s="22"/>
      <c r="E128" s="89"/>
      <c r="F128" s="89"/>
      <c r="G128" s="89"/>
      <c r="H128" s="136"/>
      <c r="I128" s="136"/>
      <c r="J128" s="136"/>
      <c r="K128" s="136"/>
      <c r="L128" s="136"/>
      <c r="M128" s="136"/>
    </row>
    <row r="129" spans="1:13" x14ac:dyDescent="0.25">
      <c r="A129" s="89"/>
      <c r="B129" s="122">
        <v>45331</v>
      </c>
      <c r="C129" s="22" t="s">
        <v>343</v>
      </c>
      <c r="D129" s="22" t="s">
        <v>637</v>
      </c>
      <c r="E129" s="89"/>
      <c r="F129" s="89"/>
      <c r="G129" s="89"/>
      <c r="H129" s="136"/>
      <c r="I129" s="136"/>
      <c r="J129" s="136"/>
      <c r="K129" s="136"/>
      <c r="L129" s="136"/>
      <c r="M129" s="136"/>
    </row>
    <row r="130" spans="1:13" x14ac:dyDescent="0.25">
      <c r="A130" s="89"/>
      <c r="B130" s="122">
        <v>45334</v>
      </c>
      <c r="C130" s="22" t="s">
        <v>344</v>
      </c>
      <c r="D130" s="22"/>
      <c r="E130" s="89"/>
      <c r="F130" s="89"/>
      <c r="G130" s="89"/>
      <c r="H130" s="136"/>
      <c r="I130" s="136"/>
      <c r="J130" s="136"/>
      <c r="K130" s="136"/>
      <c r="L130" s="136"/>
      <c r="M130" s="136"/>
    </row>
    <row r="131" spans="1:13" x14ac:dyDescent="0.25">
      <c r="A131" s="89"/>
      <c r="B131" s="122">
        <v>45338</v>
      </c>
      <c r="C131" s="22" t="s">
        <v>344</v>
      </c>
      <c r="D131" s="22"/>
      <c r="E131" s="89"/>
      <c r="F131" s="89"/>
      <c r="G131" s="89"/>
      <c r="H131" s="136"/>
      <c r="I131" s="136"/>
      <c r="J131" s="136"/>
      <c r="K131" s="136"/>
      <c r="L131" s="136"/>
      <c r="M131" s="136"/>
    </row>
    <row r="132" spans="1:13" x14ac:dyDescent="0.25">
      <c r="A132" s="89"/>
      <c r="B132" s="122">
        <v>45341</v>
      </c>
      <c r="C132" s="22" t="s">
        <v>343</v>
      </c>
      <c r="D132" s="22" t="s">
        <v>347</v>
      </c>
      <c r="E132" s="89"/>
      <c r="F132" s="89"/>
      <c r="G132" s="89"/>
      <c r="H132" s="136"/>
      <c r="I132" s="136"/>
      <c r="J132" s="136"/>
      <c r="K132" s="136"/>
      <c r="L132" s="136"/>
      <c r="M132" s="136"/>
    </row>
    <row r="133" spans="1:13" x14ac:dyDescent="0.25">
      <c r="A133" s="89"/>
      <c r="B133" s="122">
        <v>45345</v>
      </c>
      <c r="C133" s="22" t="s">
        <v>343</v>
      </c>
      <c r="D133" s="22" t="s">
        <v>346</v>
      </c>
      <c r="E133" s="89"/>
      <c r="F133" s="89"/>
      <c r="G133" s="89"/>
      <c r="H133" s="136"/>
      <c r="I133" s="136"/>
      <c r="J133" s="136"/>
      <c r="K133" s="136"/>
      <c r="L133" s="136"/>
      <c r="M133" s="136"/>
    </row>
    <row r="134" spans="1:13" x14ac:dyDescent="0.25">
      <c r="A134" s="89"/>
      <c r="B134" s="122">
        <v>45350</v>
      </c>
      <c r="C134" s="22" t="s">
        <v>343</v>
      </c>
      <c r="D134" s="22" t="s">
        <v>639</v>
      </c>
      <c r="E134" s="89"/>
      <c r="F134" s="89"/>
      <c r="G134" s="89"/>
      <c r="H134" s="136"/>
      <c r="I134" s="136"/>
      <c r="J134" s="136"/>
      <c r="K134" s="136"/>
      <c r="L134" s="136"/>
      <c r="M134" s="136"/>
    </row>
    <row r="135" spans="1:13" x14ac:dyDescent="0.25">
      <c r="A135" s="22" t="s">
        <v>32</v>
      </c>
      <c r="B135" s="122">
        <v>45356</v>
      </c>
      <c r="C135" s="22" t="s">
        <v>344</v>
      </c>
      <c r="D135" s="22"/>
      <c r="E135" s="89">
        <v>8</v>
      </c>
      <c r="F135" s="22">
        <f>COUNTIF(C135:C142,"Terlambat")</f>
        <v>5</v>
      </c>
      <c r="G135" s="22">
        <f>COUNTIF(C135:C142,"Tepat Waktu")</f>
        <v>3</v>
      </c>
      <c r="H135" s="121"/>
      <c r="I135" s="121"/>
      <c r="J135" s="121"/>
      <c r="K135" s="121"/>
      <c r="L135" s="121"/>
      <c r="M135" s="121"/>
    </row>
    <row r="136" spans="1:13" x14ac:dyDescent="0.25">
      <c r="A136" s="89"/>
      <c r="B136" s="122">
        <v>45359</v>
      </c>
      <c r="C136" s="22" t="s">
        <v>343</v>
      </c>
      <c r="D136" s="22" t="s">
        <v>347</v>
      </c>
      <c r="E136" s="89"/>
      <c r="F136" s="89"/>
      <c r="G136" s="89"/>
      <c r="H136" s="136"/>
      <c r="I136" s="136"/>
      <c r="J136" s="136"/>
      <c r="K136" s="136"/>
      <c r="L136" s="136"/>
      <c r="M136" s="136"/>
    </row>
    <row r="137" spans="1:13" x14ac:dyDescent="0.25">
      <c r="A137" s="89"/>
      <c r="B137" s="122">
        <v>45362</v>
      </c>
      <c r="C137" s="22" t="s">
        <v>344</v>
      </c>
      <c r="D137" s="22"/>
      <c r="E137" s="89"/>
      <c r="F137" s="89"/>
      <c r="G137" s="89"/>
      <c r="H137" s="136"/>
      <c r="I137" s="136"/>
      <c r="J137" s="136"/>
      <c r="K137" s="136"/>
      <c r="L137" s="136"/>
      <c r="M137" s="136"/>
    </row>
    <row r="138" spans="1:13" x14ac:dyDescent="0.25">
      <c r="A138" s="89"/>
      <c r="B138" s="122">
        <v>45366</v>
      </c>
      <c r="C138" s="22" t="s">
        <v>343</v>
      </c>
      <c r="D138" s="22" t="s">
        <v>639</v>
      </c>
      <c r="E138" s="89"/>
      <c r="F138" s="89"/>
      <c r="G138" s="89"/>
      <c r="H138" s="136"/>
      <c r="I138" s="136"/>
      <c r="J138" s="136"/>
      <c r="K138" s="136"/>
      <c r="L138" s="136"/>
      <c r="M138" s="136"/>
    </row>
    <row r="139" spans="1:13" x14ac:dyDescent="0.25">
      <c r="A139" s="89"/>
      <c r="B139" s="122">
        <v>45369</v>
      </c>
      <c r="C139" s="22" t="s">
        <v>343</v>
      </c>
      <c r="D139" s="22" t="s">
        <v>346</v>
      </c>
      <c r="E139" s="89"/>
      <c r="F139" s="89"/>
      <c r="G139" s="89"/>
      <c r="H139" s="136"/>
      <c r="I139" s="136"/>
      <c r="J139" s="136"/>
      <c r="K139" s="136"/>
      <c r="L139" s="136"/>
      <c r="M139" s="136"/>
    </row>
    <row r="140" spans="1:13" x14ac:dyDescent="0.25">
      <c r="A140" s="89"/>
      <c r="B140" s="122">
        <v>45372</v>
      </c>
      <c r="C140" s="22" t="s">
        <v>343</v>
      </c>
      <c r="D140" s="22" t="s">
        <v>346</v>
      </c>
      <c r="E140" s="89"/>
      <c r="F140" s="89"/>
      <c r="G140" s="89"/>
      <c r="H140" s="136"/>
      <c r="I140" s="136"/>
      <c r="J140" s="136"/>
      <c r="K140" s="136"/>
      <c r="L140" s="136"/>
      <c r="M140" s="136"/>
    </row>
    <row r="141" spans="1:13" x14ac:dyDescent="0.25">
      <c r="A141" s="89"/>
      <c r="B141" s="122">
        <v>45376</v>
      </c>
      <c r="C141" s="22" t="s">
        <v>344</v>
      </c>
      <c r="D141" s="22"/>
      <c r="E141" s="89"/>
      <c r="F141" s="89"/>
      <c r="G141" s="89"/>
      <c r="H141" s="136"/>
      <c r="I141" s="136"/>
      <c r="J141" s="136"/>
      <c r="K141" s="136"/>
      <c r="L141" s="136"/>
      <c r="M141" s="136"/>
    </row>
    <row r="142" spans="1:13" x14ac:dyDescent="0.25">
      <c r="A142" s="89"/>
      <c r="B142" s="122">
        <v>45379</v>
      </c>
      <c r="C142" s="22" t="s">
        <v>343</v>
      </c>
      <c r="D142" s="22" t="s">
        <v>347</v>
      </c>
      <c r="E142" s="89"/>
      <c r="F142" s="89"/>
      <c r="G142" s="89"/>
      <c r="H142" s="136"/>
      <c r="I142" s="136"/>
      <c r="J142" s="136"/>
      <c r="K142" s="136"/>
      <c r="L142" s="136"/>
      <c r="M142" s="136"/>
    </row>
    <row r="143" spans="1:13" x14ac:dyDescent="0.25">
      <c r="A143" s="22" t="s">
        <v>33</v>
      </c>
      <c r="B143" s="122">
        <v>45384</v>
      </c>
      <c r="C143" s="22" t="s">
        <v>344</v>
      </c>
      <c r="D143" s="22"/>
      <c r="E143" s="89">
        <v>7</v>
      </c>
      <c r="F143" s="22">
        <f>COUNTIF(C143:C150,"Terlambat")</f>
        <v>4</v>
      </c>
      <c r="G143" s="22">
        <f>COUNTIF(C143:C150,"Tepat Waktu")</f>
        <v>3</v>
      </c>
      <c r="H143" s="121"/>
      <c r="I143" s="121"/>
      <c r="J143" s="121"/>
      <c r="K143" s="121"/>
      <c r="L143" s="121"/>
      <c r="M143" s="121"/>
    </row>
    <row r="144" spans="1:13" x14ac:dyDescent="0.25">
      <c r="A144" s="89"/>
      <c r="B144" s="122">
        <v>45387</v>
      </c>
      <c r="C144" s="22" t="s">
        <v>343</v>
      </c>
      <c r="D144" s="22" t="s">
        <v>639</v>
      </c>
      <c r="E144" s="89"/>
      <c r="F144" s="89"/>
      <c r="G144" s="89"/>
      <c r="H144" s="136"/>
      <c r="I144" s="136"/>
      <c r="J144" s="136"/>
      <c r="K144" s="136"/>
      <c r="L144" s="136"/>
      <c r="M144" s="136"/>
    </row>
    <row r="145" spans="1:13" x14ac:dyDescent="0.25">
      <c r="A145" s="89"/>
      <c r="B145" s="122">
        <v>45390</v>
      </c>
      <c r="C145" s="22" t="s">
        <v>343</v>
      </c>
      <c r="D145" s="22" t="s">
        <v>636</v>
      </c>
      <c r="E145" s="89"/>
      <c r="F145" s="89"/>
      <c r="G145" s="89"/>
      <c r="H145" s="136"/>
      <c r="I145" s="136"/>
      <c r="J145" s="136"/>
      <c r="K145" s="136"/>
      <c r="L145" s="136"/>
      <c r="M145" s="136"/>
    </row>
    <row r="146" spans="1:13" x14ac:dyDescent="0.25">
      <c r="A146" s="89"/>
      <c r="B146" s="122">
        <v>45397</v>
      </c>
      <c r="C146" s="22" t="s">
        <v>344</v>
      </c>
      <c r="D146" s="22"/>
      <c r="E146" s="89"/>
      <c r="F146" s="89"/>
      <c r="G146" s="89"/>
      <c r="H146" s="136"/>
      <c r="I146" s="136"/>
      <c r="J146" s="136"/>
      <c r="K146" s="136"/>
      <c r="L146" s="136"/>
      <c r="M146" s="136"/>
    </row>
    <row r="147" spans="1:13" x14ac:dyDescent="0.25">
      <c r="A147" s="89"/>
      <c r="B147" s="122">
        <v>45399</v>
      </c>
      <c r="C147" s="22" t="s">
        <v>343</v>
      </c>
      <c r="D147" s="22" t="s">
        <v>639</v>
      </c>
      <c r="E147" s="89"/>
      <c r="F147" s="89"/>
      <c r="G147" s="89"/>
      <c r="H147" s="136"/>
      <c r="I147" s="136"/>
      <c r="J147" s="136"/>
      <c r="K147" s="136"/>
      <c r="L147" s="136"/>
      <c r="M147" s="136"/>
    </row>
    <row r="148" spans="1:13" x14ac:dyDescent="0.25">
      <c r="A148" s="89"/>
      <c r="B148" s="122">
        <v>45404</v>
      </c>
      <c r="C148" s="22" t="s">
        <v>344</v>
      </c>
      <c r="D148" s="22"/>
      <c r="E148" s="89"/>
      <c r="F148" s="89"/>
      <c r="G148" s="89"/>
      <c r="H148" s="136"/>
      <c r="I148" s="136"/>
      <c r="J148" s="136"/>
      <c r="K148" s="136"/>
      <c r="L148" s="136"/>
      <c r="M148" s="136"/>
    </row>
    <row r="149" spans="1:13" x14ac:dyDescent="0.25">
      <c r="A149" s="89"/>
      <c r="B149" s="122">
        <v>45411</v>
      </c>
      <c r="C149" s="22" t="s">
        <v>343</v>
      </c>
      <c r="D149" s="22" t="s">
        <v>346</v>
      </c>
      <c r="E149" s="89"/>
      <c r="F149" s="89"/>
      <c r="G149" s="89"/>
      <c r="H149" s="136"/>
      <c r="I149" s="136"/>
      <c r="J149" s="136"/>
      <c r="K149" s="136"/>
      <c r="L149" s="136"/>
      <c r="M149" s="136"/>
    </row>
    <row r="150" spans="1:13" x14ac:dyDescent="0.25">
      <c r="A150" s="89"/>
      <c r="B150" s="22" t="s">
        <v>31</v>
      </c>
      <c r="C150" s="22"/>
      <c r="D150" s="22"/>
      <c r="E150" s="89"/>
      <c r="F150" s="89"/>
      <c r="G150" s="89"/>
      <c r="H150" s="136"/>
      <c r="I150" s="136"/>
      <c r="J150" s="136"/>
      <c r="K150" s="136"/>
      <c r="L150" s="136"/>
      <c r="M150" s="136"/>
    </row>
    <row r="151" spans="1:13" x14ac:dyDescent="0.25">
      <c r="A151" s="22" t="s">
        <v>34</v>
      </c>
      <c r="B151" s="122">
        <v>45414</v>
      </c>
      <c r="C151" s="22" t="s">
        <v>343</v>
      </c>
      <c r="D151" s="22" t="s">
        <v>346</v>
      </c>
      <c r="E151" s="89">
        <v>8</v>
      </c>
      <c r="F151" s="22">
        <f>COUNTIF(C151:C158,"Terlambat")</f>
        <v>5</v>
      </c>
      <c r="G151" s="22">
        <f>COUNTIF(C151:C158,"Tepat Waktu")</f>
        <v>3</v>
      </c>
      <c r="H151" s="121"/>
      <c r="I151" s="121"/>
      <c r="J151" s="121"/>
      <c r="K151" s="121"/>
      <c r="L151" s="121"/>
      <c r="M151" s="121"/>
    </row>
    <row r="152" spans="1:13" x14ac:dyDescent="0.25">
      <c r="A152" s="89"/>
      <c r="B152" s="122">
        <v>45419</v>
      </c>
      <c r="C152" s="22" t="s">
        <v>344</v>
      </c>
      <c r="D152" s="22"/>
      <c r="E152" s="89"/>
      <c r="F152" s="89"/>
      <c r="G152" s="89"/>
      <c r="H152" s="136"/>
      <c r="I152" s="136"/>
      <c r="J152" s="136"/>
      <c r="K152" s="136"/>
      <c r="L152" s="136"/>
      <c r="M152" s="136"/>
    </row>
    <row r="153" spans="1:13" x14ac:dyDescent="0.25">
      <c r="A153" s="89"/>
      <c r="B153" s="122">
        <v>45422</v>
      </c>
      <c r="C153" s="22" t="s">
        <v>344</v>
      </c>
      <c r="D153" s="22"/>
      <c r="E153" s="89"/>
      <c r="F153" s="89"/>
      <c r="G153" s="89"/>
      <c r="H153" s="136"/>
      <c r="I153" s="136"/>
      <c r="J153" s="136"/>
      <c r="K153" s="136"/>
      <c r="L153" s="136"/>
      <c r="M153" s="136"/>
    </row>
    <row r="154" spans="1:13" x14ac:dyDescent="0.25">
      <c r="A154" s="89"/>
      <c r="B154" s="122">
        <v>45456</v>
      </c>
      <c r="C154" s="22" t="s">
        <v>343</v>
      </c>
      <c r="D154" s="22" t="s">
        <v>346</v>
      </c>
      <c r="E154" s="89"/>
      <c r="F154" s="89"/>
      <c r="G154" s="89"/>
      <c r="H154" s="136"/>
      <c r="I154" s="136"/>
      <c r="J154" s="136"/>
      <c r="K154" s="136"/>
      <c r="L154" s="136"/>
      <c r="M154" s="136"/>
    </row>
    <row r="155" spans="1:13" x14ac:dyDescent="0.25">
      <c r="A155" s="89"/>
      <c r="B155" s="122">
        <v>45460</v>
      </c>
      <c r="C155" s="22" t="s">
        <v>343</v>
      </c>
      <c r="D155" s="22" t="s">
        <v>636</v>
      </c>
      <c r="E155" s="89"/>
      <c r="F155" s="89"/>
      <c r="G155" s="89"/>
      <c r="H155" s="136"/>
      <c r="I155" s="136"/>
      <c r="J155" s="136"/>
      <c r="K155" s="136"/>
      <c r="L155" s="136"/>
      <c r="M155" s="136"/>
    </row>
    <row r="156" spans="1:13" x14ac:dyDescent="0.25">
      <c r="A156" s="89"/>
      <c r="B156" s="122">
        <v>45463</v>
      </c>
      <c r="C156" s="22" t="s">
        <v>343</v>
      </c>
      <c r="D156" s="22" t="s">
        <v>347</v>
      </c>
      <c r="E156" s="89"/>
      <c r="F156" s="89"/>
      <c r="G156" s="89"/>
      <c r="H156" s="136"/>
      <c r="I156" s="136"/>
      <c r="J156" s="136"/>
      <c r="K156" s="136"/>
      <c r="L156" s="136"/>
      <c r="M156" s="136"/>
    </row>
    <row r="157" spans="1:13" x14ac:dyDescent="0.25">
      <c r="A157" s="89"/>
      <c r="B157" s="122">
        <v>45467</v>
      </c>
      <c r="C157" s="22" t="s">
        <v>343</v>
      </c>
      <c r="D157" s="22" t="s">
        <v>639</v>
      </c>
      <c r="E157" s="89"/>
      <c r="F157" s="89"/>
      <c r="G157" s="89"/>
      <c r="H157" s="136"/>
      <c r="I157" s="136"/>
      <c r="J157" s="136"/>
      <c r="K157" s="136"/>
      <c r="L157" s="136"/>
      <c r="M157" s="136"/>
    </row>
    <row r="158" spans="1:13" x14ac:dyDescent="0.25">
      <c r="A158" s="89"/>
      <c r="B158" s="122">
        <v>45472</v>
      </c>
      <c r="C158" s="22" t="s">
        <v>344</v>
      </c>
      <c r="D158" s="22"/>
      <c r="E158" s="89"/>
      <c r="F158" s="89"/>
      <c r="G158" s="89"/>
      <c r="H158" s="136"/>
      <c r="I158" s="136"/>
      <c r="J158" s="136"/>
      <c r="K158" s="136"/>
      <c r="L158" s="136"/>
      <c r="M158" s="136"/>
    </row>
    <row r="159" spans="1:13" x14ac:dyDescent="0.25">
      <c r="A159" s="22" t="s">
        <v>35</v>
      </c>
      <c r="B159" s="122">
        <v>45446</v>
      </c>
      <c r="C159" s="22" t="s">
        <v>344</v>
      </c>
      <c r="D159" s="22"/>
      <c r="E159" s="89">
        <v>7</v>
      </c>
      <c r="F159" s="22">
        <f>COUNTIF(C159:C166,"Terlambat")</f>
        <v>4</v>
      </c>
      <c r="G159" s="22">
        <f>COUNTIF(C159:C166,"Tepat Waktu")</f>
        <v>3</v>
      </c>
      <c r="H159" s="121"/>
      <c r="I159" s="121"/>
      <c r="J159" s="121"/>
      <c r="K159" s="121"/>
      <c r="L159" s="121"/>
      <c r="M159" s="121"/>
    </row>
    <row r="160" spans="1:13" x14ac:dyDescent="0.25">
      <c r="A160" s="89"/>
      <c r="B160" s="122">
        <v>45450</v>
      </c>
      <c r="C160" s="22" t="s">
        <v>343</v>
      </c>
      <c r="D160" s="22" t="s">
        <v>346</v>
      </c>
      <c r="E160" s="89"/>
      <c r="F160" s="89"/>
      <c r="G160" s="89"/>
      <c r="H160" s="136"/>
      <c r="I160" s="136"/>
      <c r="J160" s="136"/>
      <c r="K160" s="136"/>
      <c r="L160" s="136"/>
      <c r="M160" s="136"/>
    </row>
    <row r="161" spans="1:13" x14ac:dyDescent="0.25">
      <c r="A161" s="89"/>
      <c r="B161" s="122">
        <v>45453</v>
      </c>
      <c r="C161" s="22" t="s">
        <v>343</v>
      </c>
      <c r="D161" s="22" t="s">
        <v>347</v>
      </c>
      <c r="E161" s="89"/>
      <c r="F161" s="89"/>
      <c r="G161" s="89"/>
      <c r="H161" s="136"/>
      <c r="I161" s="136"/>
      <c r="J161" s="136"/>
      <c r="K161" s="136"/>
      <c r="L161" s="136"/>
      <c r="M161" s="136"/>
    </row>
    <row r="162" spans="1:13" x14ac:dyDescent="0.25">
      <c r="A162" s="89"/>
      <c r="B162" s="122">
        <v>45457</v>
      </c>
      <c r="C162" s="22" t="s">
        <v>344</v>
      </c>
      <c r="D162" s="22"/>
      <c r="E162" s="89"/>
      <c r="F162" s="89"/>
      <c r="G162" s="89"/>
      <c r="H162" s="136"/>
      <c r="I162" s="136"/>
      <c r="J162" s="136"/>
      <c r="K162" s="136"/>
      <c r="L162" s="136"/>
      <c r="M162" s="136"/>
    </row>
    <row r="163" spans="1:13" x14ac:dyDescent="0.25">
      <c r="A163" s="89"/>
      <c r="B163" s="122">
        <v>45462</v>
      </c>
      <c r="C163" s="22" t="s">
        <v>343</v>
      </c>
      <c r="D163" s="22" t="s">
        <v>347</v>
      </c>
      <c r="E163" s="89"/>
      <c r="F163" s="89"/>
      <c r="G163" s="89"/>
      <c r="H163" s="136"/>
      <c r="I163" s="136"/>
      <c r="J163" s="136"/>
      <c r="K163" s="136"/>
      <c r="L163" s="136"/>
      <c r="M163" s="136"/>
    </row>
    <row r="164" spans="1:13" x14ac:dyDescent="0.25">
      <c r="A164" s="89"/>
      <c r="B164" s="122">
        <v>45467</v>
      </c>
      <c r="C164" s="22" t="s">
        <v>344</v>
      </c>
      <c r="D164" s="22"/>
      <c r="E164" s="89"/>
      <c r="F164" s="89"/>
      <c r="G164" s="89"/>
      <c r="H164" s="136"/>
      <c r="I164" s="136"/>
      <c r="J164" s="136"/>
      <c r="K164" s="136"/>
      <c r="L164" s="136"/>
      <c r="M164" s="136"/>
    </row>
    <row r="165" spans="1:13" x14ac:dyDescent="0.25">
      <c r="A165" s="89"/>
      <c r="B165" s="122">
        <v>45471</v>
      </c>
      <c r="C165" s="22" t="s">
        <v>343</v>
      </c>
      <c r="D165" s="22" t="s">
        <v>346</v>
      </c>
      <c r="E165" s="89"/>
      <c r="F165" s="89"/>
      <c r="G165" s="89"/>
      <c r="H165" s="136"/>
      <c r="I165" s="136"/>
      <c r="J165" s="136"/>
      <c r="K165" s="136"/>
      <c r="L165" s="136"/>
      <c r="M165" s="136"/>
    </row>
    <row r="166" spans="1:13" x14ac:dyDescent="0.25">
      <c r="A166" s="89"/>
      <c r="B166" s="22" t="s">
        <v>31</v>
      </c>
      <c r="C166" s="22"/>
      <c r="D166" s="22"/>
      <c r="E166" s="89"/>
      <c r="F166" s="89"/>
      <c r="G166" s="89"/>
      <c r="H166" s="136"/>
      <c r="I166" s="136"/>
      <c r="J166" s="136"/>
      <c r="K166" s="136"/>
      <c r="L166" s="136"/>
      <c r="M166" s="136"/>
    </row>
    <row r="167" spans="1:13" x14ac:dyDescent="0.25">
      <c r="B167" s="22" t="s">
        <v>697</v>
      </c>
      <c r="C167" s="4">
        <f>SUM(F119:F166)</f>
        <v>28</v>
      </c>
      <c r="D167" s="83">
        <f>C167/$C$169</f>
        <v>0.60869565217391308</v>
      </c>
    </row>
    <row r="168" spans="1:13" x14ac:dyDescent="0.25">
      <c r="B168" s="22" t="s">
        <v>664</v>
      </c>
      <c r="C168" s="4">
        <f>SUM(G119:G166)</f>
        <v>18</v>
      </c>
      <c r="D168" s="83">
        <f>C168/$C$169</f>
        <v>0.39130434782608697</v>
      </c>
      <c r="F168" s="119"/>
      <c r="G168" s="119"/>
      <c r="H168" s="119"/>
      <c r="I168" s="119"/>
      <c r="J168" s="119"/>
      <c r="K168" s="119"/>
      <c r="L168" s="119"/>
      <c r="M168" s="119"/>
    </row>
    <row r="169" spans="1:13" x14ac:dyDescent="0.25">
      <c r="B169" s="22" t="s">
        <v>659</v>
      </c>
      <c r="C169" s="4">
        <f>C167+C168</f>
        <v>46</v>
      </c>
      <c r="D169" s="83">
        <f>D167+D168</f>
        <v>1</v>
      </c>
      <c r="F169" s="119"/>
      <c r="G169" s="119"/>
      <c r="H169" s="119"/>
      <c r="I169" s="119"/>
      <c r="J169" s="119"/>
      <c r="K169" s="119"/>
      <c r="L169" s="119"/>
      <c r="M169" s="119"/>
    </row>
    <row r="170" spans="1:13" x14ac:dyDescent="0.25">
      <c r="B170" s="128"/>
      <c r="C170" s="127"/>
      <c r="D170" s="127"/>
    </row>
    <row r="171" spans="1:13" x14ac:dyDescent="0.25">
      <c r="B171" s="323" t="s">
        <v>698</v>
      </c>
      <c r="C171" s="324"/>
      <c r="D171" s="325"/>
      <c r="G171" s="71"/>
      <c r="H171" s="71"/>
      <c r="I171" s="71"/>
      <c r="J171" s="71"/>
      <c r="K171" s="71"/>
      <c r="L171" s="71"/>
      <c r="M171" s="71"/>
    </row>
    <row r="172" spans="1:13" x14ac:dyDescent="0.25">
      <c r="B172" s="22" t="s">
        <v>639</v>
      </c>
      <c r="C172" s="22">
        <f>COUNTIF(D119:D166,"Perubahan Demand")</f>
        <v>6</v>
      </c>
      <c r="D172" s="125">
        <f>C172/$C$111</f>
        <v>0.10526315789473684</v>
      </c>
      <c r="F172" s="124"/>
      <c r="G172" s="124"/>
      <c r="H172" s="124"/>
      <c r="I172" s="124"/>
      <c r="J172" s="124"/>
      <c r="K172" s="124"/>
      <c r="L172" s="124"/>
      <c r="M172" s="124"/>
    </row>
    <row r="173" spans="1:13" x14ac:dyDescent="0.25">
      <c r="B173" s="22" t="s">
        <v>346</v>
      </c>
      <c r="C173" s="22">
        <f>COUNTIF(D119:D166,"Salah Pemilihan Rute")</f>
        <v>10</v>
      </c>
      <c r="D173" s="125">
        <f t="shared" ref="D173:D176" si="19">C173/$C$111</f>
        <v>0.17543859649122806</v>
      </c>
      <c r="F173" s="124"/>
      <c r="G173" s="124"/>
      <c r="H173" s="124"/>
      <c r="I173" s="124"/>
      <c r="J173" s="124"/>
      <c r="K173" s="124"/>
      <c r="L173" s="124"/>
      <c r="M173" s="124"/>
    </row>
    <row r="174" spans="1:13" x14ac:dyDescent="0.25">
      <c r="B174" s="22" t="s">
        <v>347</v>
      </c>
      <c r="C174" s="22">
        <f>COUNTIF(D119:D166,"Kemacetan")</f>
        <v>8</v>
      </c>
      <c r="D174" s="125">
        <f t="shared" si="19"/>
        <v>0.14035087719298245</v>
      </c>
      <c r="F174" s="124"/>
      <c r="G174" s="124"/>
      <c r="H174" s="124"/>
      <c r="I174" s="124"/>
      <c r="J174" s="124"/>
      <c r="K174" s="124"/>
      <c r="L174" s="124"/>
      <c r="M174" s="124"/>
    </row>
    <row r="175" spans="1:13" ht="26.4" x14ac:dyDescent="0.25">
      <c r="B175" s="22" t="s">
        <v>636</v>
      </c>
      <c r="C175" s="22">
        <f>COUNTIF(D119:D166,"Kurangnya Jumlah Kendaraan")</f>
        <v>2</v>
      </c>
      <c r="D175" s="125">
        <f t="shared" si="19"/>
        <v>3.5087719298245612E-2</v>
      </c>
      <c r="F175" s="124"/>
      <c r="G175" s="124"/>
      <c r="H175" s="124"/>
      <c r="I175" s="124"/>
      <c r="J175" s="124"/>
      <c r="K175" s="124"/>
      <c r="L175" s="124"/>
      <c r="M175" s="124"/>
    </row>
    <row r="176" spans="1:13" ht="26.4" x14ac:dyDescent="0.25">
      <c r="B176" s="22" t="s">
        <v>637</v>
      </c>
      <c r="C176" s="22">
        <f>COUNTIF(D119:D166,"Kurangnya Jumlah Supir")</f>
        <v>2</v>
      </c>
      <c r="D176" s="125">
        <f t="shared" si="19"/>
        <v>3.5087719298245612E-2</v>
      </c>
      <c r="F176" s="124"/>
      <c r="G176" s="124"/>
      <c r="H176" s="124"/>
      <c r="I176" s="124"/>
      <c r="J176" s="124"/>
      <c r="K176" s="124"/>
      <c r="L176" s="124"/>
      <c r="M176" s="124"/>
    </row>
    <row r="177" spans="2:13" x14ac:dyDescent="0.25">
      <c r="B177" s="23" t="s">
        <v>424</v>
      </c>
      <c r="C177" s="5">
        <f>SUM(C172:C176)</f>
        <v>28</v>
      </c>
      <c r="D177" s="125">
        <f>SUM(D172:D176)</f>
        <v>0.49122807017543857</v>
      </c>
      <c r="F177" s="124"/>
    </row>
    <row r="178" spans="2:13" x14ac:dyDescent="0.25">
      <c r="F178" s="124"/>
      <c r="G178" s="124"/>
      <c r="H178" s="124"/>
      <c r="I178" s="124"/>
      <c r="J178" s="124"/>
      <c r="K178" s="124"/>
      <c r="L178" s="124"/>
      <c r="M178" s="124"/>
    </row>
    <row r="180" spans="2:13" x14ac:dyDescent="0.25">
      <c r="B180" s="321" t="s">
        <v>699</v>
      </c>
      <c r="C180" s="327"/>
      <c r="D180" s="327"/>
      <c r="E180" s="322"/>
    </row>
    <row r="181" spans="2:13" x14ac:dyDescent="0.25">
      <c r="B181" s="22" t="s">
        <v>697</v>
      </c>
      <c r="C181" s="4">
        <f t="shared" ref="C181:D183" si="20">C101+C167</f>
        <v>84</v>
      </c>
      <c r="D181" s="83">
        <f t="shared" si="20"/>
        <v>1.2309178743961353</v>
      </c>
      <c r="E181" s="126">
        <f>D181/$D$183</f>
        <v>0.61545893719806766</v>
      </c>
    </row>
    <row r="182" spans="2:13" x14ac:dyDescent="0.25">
      <c r="B182" s="22" t="s">
        <v>664</v>
      </c>
      <c r="C182" s="4">
        <f t="shared" si="20"/>
        <v>52</v>
      </c>
      <c r="D182" s="83">
        <f t="shared" si="20"/>
        <v>0.76908212560386469</v>
      </c>
      <c r="E182" s="126">
        <f>D182/$D$183</f>
        <v>0.38454106280193234</v>
      </c>
    </row>
    <row r="183" spans="2:13" x14ac:dyDescent="0.25">
      <c r="B183" s="22" t="s">
        <v>659</v>
      </c>
      <c r="C183" s="4">
        <f t="shared" si="20"/>
        <v>136</v>
      </c>
      <c r="D183" s="83">
        <f t="shared" si="20"/>
        <v>2</v>
      </c>
      <c r="E183" s="126">
        <f>SUM(E181:E182)</f>
        <v>1</v>
      </c>
    </row>
    <row r="185" spans="2:13" x14ac:dyDescent="0.25">
      <c r="B185" s="323" t="s">
        <v>700</v>
      </c>
      <c r="C185" s="324"/>
      <c r="D185" s="324"/>
      <c r="E185" s="325"/>
    </row>
    <row r="186" spans="2:13" x14ac:dyDescent="0.25">
      <c r="B186" s="22" t="s">
        <v>639</v>
      </c>
      <c r="C186" s="22">
        <f>C106+C172</f>
        <v>15</v>
      </c>
      <c r="D186" s="125">
        <f>C186/$C$111</f>
        <v>0.26315789473684209</v>
      </c>
      <c r="E186" s="126">
        <f>D186/$D$191</f>
        <v>0.17647058823529407</v>
      </c>
    </row>
    <row r="187" spans="2:13" x14ac:dyDescent="0.25">
      <c r="B187" s="22" t="s">
        <v>346</v>
      </c>
      <c r="C187" s="22">
        <f>C107+C173</f>
        <v>30</v>
      </c>
      <c r="D187" s="125">
        <f t="shared" ref="D187:D190" si="21">C187/$C$111</f>
        <v>0.52631578947368418</v>
      </c>
      <c r="E187" s="126">
        <f t="shared" ref="E187:E190" si="22">D187/$D$191</f>
        <v>0.35294117647058815</v>
      </c>
    </row>
    <row r="188" spans="2:13" x14ac:dyDescent="0.25">
      <c r="B188" s="22" t="s">
        <v>347</v>
      </c>
      <c r="C188" s="22">
        <f>C108+C174</f>
        <v>25</v>
      </c>
      <c r="D188" s="125">
        <f t="shared" si="21"/>
        <v>0.43859649122807015</v>
      </c>
      <c r="E188" s="126">
        <f t="shared" si="22"/>
        <v>0.29411764705882348</v>
      </c>
    </row>
    <row r="189" spans="2:13" ht="26.4" x14ac:dyDescent="0.25">
      <c r="B189" s="22" t="s">
        <v>636</v>
      </c>
      <c r="C189" s="22">
        <f>C109+C175</f>
        <v>6</v>
      </c>
      <c r="D189" s="125">
        <f t="shared" si="21"/>
        <v>0.10526315789473684</v>
      </c>
      <c r="E189" s="126">
        <f t="shared" si="22"/>
        <v>7.0588235294117632E-2</v>
      </c>
    </row>
    <row r="190" spans="2:13" ht="26.4" x14ac:dyDescent="0.25">
      <c r="B190" s="22" t="s">
        <v>637</v>
      </c>
      <c r="C190" s="22">
        <f>C110+C176</f>
        <v>9</v>
      </c>
      <c r="D190" s="125">
        <f t="shared" si="21"/>
        <v>0.15789473684210525</v>
      </c>
      <c r="E190" s="126">
        <f t="shared" si="22"/>
        <v>0.10588235294117646</v>
      </c>
    </row>
    <row r="191" spans="2:13" x14ac:dyDescent="0.25">
      <c r="B191" s="23" t="s">
        <v>424</v>
      </c>
      <c r="C191" s="5">
        <f>SUM(C186:C190)</f>
        <v>85</v>
      </c>
      <c r="D191" s="125">
        <f>SUM(D186:D190)</f>
        <v>1.4912280701754388</v>
      </c>
      <c r="E191" s="126">
        <f>SUM(E186:E190)</f>
        <v>0.99999999999999978</v>
      </c>
    </row>
  </sheetData>
  <mergeCells count="10">
    <mergeCell ref="R7:S7"/>
    <mergeCell ref="R3:S3"/>
    <mergeCell ref="A2:R2"/>
    <mergeCell ref="B185:E185"/>
    <mergeCell ref="R16:U16"/>
    <mergeCell ref="R22:U22"/>
    <mergeCell ref="A117:G117"/>
    <mergeCell ref="B105:D105"/>
    <mergeCell ref="B180:E180"/>
    <mergeCell ref="B171:D171"/>
  </mergeCells>
  <phoneticPr fontId="3" type="noConversion"/>
  <conditionalFormatting sqref="C4:C100">
    <cfRule type="containsText" dxfId="13" priority="13" operator="containsText" text="Tepat Waktu">
      <formula>NOT(ISERROR(SEARCH("Tepat Waktu",C4)))</formula>
    </cfRule>
    <cfRule type="containsText" dxfId="12" priority="14" operator="containsText" text="Terlambat">
      <formula>NOT(ISERROR(SEARCH("Terlambat",C4)))</formula>
    </cfRule>
  </conditionalFormatting>
  <conditionalFormatting sqref="C119:C166">
    <cfRule type="containsText" dxfId="11" priority="11" operator="containsText" text="Tepat Waktu">
      <formula>NOT(ISERROR(SEARCH("Tepat Waktu",C119)))</formula>
    </cfRule>
    <cfRule type="containsText" dxfId="10" priority="12" operator="containsText" text="Terlambat">
      <formula>NOT(ISERROR(SEARCH("Terlambat",C119)))</formula>
    </cfRule>
  </conditionalFormatting>
  <conditionalFormatting sqref="D4:D100">
    <cfRule type="containsText" dxfId="9" priority="6" operator="containsText" text="Kurangnya Supir">
      <formula>NOT(ISERROR(SEARCH("Kurangnya Supir",D4)))</formula>
    </cfRule>
    <cfRule type="containsText" dxfId="8" priority="7" operator="containsText" text="Kurangnya Jumlah Kendaraan">
      <formula>NOT(ISERROR(SEARCH("Kurangnya Jumlah Kendaraan",D4)))</formula>
    </cfRule>
    <cfRule type="containsText" dxfId="7" priority="8" operator="containsText" text="Kemacetan">
      <formula>NOT(ISERROR(SEARCH("Kemacetan",D4)))</formula>
    </cfRule>
    <cfRule type="containsText" dxfId="6" priority="9" operator="containsText" text="Salah Pemilihan Rute">
      <formula>NOT(ISERROR(SEARCH("Salah Pemilihan Rute",D4)))</formula>
    </cfRule>
    <cfRule type="containsText" dxfId="5" priority="10" operator="containsText" text="Perubahan Demand">
      <formula>NOT(ISERROR(SEARCH("Perubahan Demand",D4)))</formula>
    </cfRule>
  </conditionalFormatting>
  <conditionalFormatting sqref="D119:D166">
    <cfRule type="containsText" dxfId="4" priority="1" operator="containsText" text="Kurangnya Supir">
      <formula>NOT(ISERROR(SEARCH("Kurangnya Supir",D119)))</formula>
    </cfRule>
    <cfRule type="containsText" dxfId="3" priority="2" operator="containsText" text="Kurangnya Jumlah Kendaraan">
      <formula>NOT(ISERROR(SEARCH("Kurangnya Jumlah Kendaraan",D119)))</formula>
    </cfRule>
    <cfRule type="containsText" dxfId="2" priority="3" operator="containsText" text="Kemacetan">
      <formula>NOT(ISERROR(SEARCH("Kemacetan",D119)))</formula>
    </cfRule>
    <cfRule type="containsText" dxfId="1" priority="4" operator="containsText" text="Salah Pemilihan Rute">
      <formula>NOT(ISERROR(SEARCH("Salah Pemilihan Rute",D119)))</formula>
    </cfRule>
    <cfRule type="containsText" dxfId="0" priority="5" operator="containsText" text="Perubahan Demand">
      <formula>NOT(ISERROR(SEARCH("Perubahan Demand",D119)))</formula>
    </cfRule>
  </conditionalFormatting>
  <dataValidations count="2">
    <dataValidation type="list" allowBlank="1" showInputMessage="1" showErrorMessage="1" sqref="C4:C100 C119:C166" xr:uid="{6209E7CC-64DC-4E32-8312-AC64F7EA609A}">
      <formula1>"Terlambat, Tepat Waktu"</formula1>
    </dataValidation>
    <dataValidation type="list" allowBlank="1" showInputMessage="1" showErrorMessage="1" sqref="D4:D100 D119:D166" xr:uid="{4CB73E72-F3D7-4E57-96AB-A83BEC13FADA}">
      <formula1>"Perubahan Demand, Salah Pemilihan Rute, Kemacetan, Kurangnya Jumlah Kendaraan, Kurangnya Jumlah Supir"</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3DB89-B0A3-435F-A92D-69639E6CCA9E}">
  <sheetPr codeName="Sheet19"/>
  <dimension ref="B2:C10"/>
  <sheetViews>
    <sheetView workbookViewId="0">
      <selection activeCell="N7" sqref="N7"/>
    </sheetView>
  </sheetViews>
  <sheetFormatPr defaultRowHeight="13.2" x14ac:dyDescent="0.25"/>
  <sheetData>
    <row r="2" spans="2:3" x14ac:dyDescent="0.25">
      <c r="B2" s="71" t="s">
        <v>762</v>
      </c>
    </row>
    <row r="3" spans="2:3" x14ac:dyDescent="0.25">
      <c r="B3" s="71" t="s">
        <v>763</v>
      </c>
    </row>
    <row r="5" spans="2:3" x14ac:dyDescent="0.25">
      <c r="B5" s="23" t="s">
        <v>252</v>
      </c>
      <c r="C5" s="23" t="s">
        <v>761</v>
      </c>
    </row>
    <row r="6" spans="2:3" x14ac:dyDescent="0.25">
      <c r="B6" s="23" t="s">
        <v>757</v>
      </c>
      <c r="C6" s="114">
        <v>14238</v>
      </c>
    </row>
    <row r="7" spans="2:3" x14ac:dyDescent="0.25">
      <c r="B7" s="23" t="s">
        <v>758</v>
      </c>
      <c r="C7" s="114">
        <v>23742</v>
      </c>
    </row>
    <row r="8" spans="2:3" x14ac:dyDescent="0.25">
      <c r="B8" s="23" t="s">
        <v>759</v>
      </c>
      <c r="C8" s="114">
        <v>29825</v>
      </c>
    </row>
    <row r="9" spans="2:3" x14ac:dyDescent="0.25">
      <c r="B9" s="23" t="s">
        <v>760</v>
      </c>
      <c r="C9" s="114">
        <v>9633</v>
      </c>
    </row>
    <row r="10" spans="2:3" x14ac:dyDescent="0.25">
      <c r="B10" s="4"/>
      <c r="C10" s="114">
        <f>SUM(C6:C9)</f>
        <v>77438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A226-F8B7-41D4-B96C-04E5884C14CB}">
  <sheetPr codeName="Sheet21"/>
  <dimension ref="A1:V85"/>
  <sheetViews>
    <sheetView topLeftCell="A71" zoomScale="78" zoomScaleNormal="78" workbookViewId="0">
      <selection activeCell="K26" sqref="K26"/>
    </sheetView>
  </sheetViews>
  <sheetFormatPr defaultRowHeight="15.6" x14ac:dyDescent="0.3"/>
  <cols>
    <col min="1" max="1" width="11.109375" style="91" customWidth="1"/>
    <col min="2" max="2" width="28.88671875" style="91" customWidth="1"/>
    <col min="3" max="4" width="26.6640625" style="91" customWidth="1"/>
    <col min="5" max="6" width="8.88671875" style="91"/>
    <col min="7" max="7" width="15.33203125" style="91" customWidth="1"/>
    <col min="8" max="8" width="20.6640625" style="91" customWidth="1"/>
    <col min="9" max="9" width="19.6640625" style="91" customWidth="1"/>
    <col min="10" max="11" width="25.5546875" style="91" customWidth="1"/>
    <col min="12" max="13" width="8.88671875" style="91"/>
    <col min="14" max="14" width="18.33203125" style="91" customWidth="1"/>
    <col min="15" max="15" width="17.5546875" style="91" customWidth="1"/>
    <col min="16" max="19" width="8.88671875" style="91"/>
    <col min="20" max="20" width="21.33203125" style="91" customWidth="1"/>
    <col min="21" max="16384" width="8.88671875" style="91"/>
  </cols>
  <sheetData>
    <row r="1" spans="1:22" ht="16.2" x14ac:dyDescent="0.35">
      <c r="A1" s="337" t="s">
        <v>439</v>
      </c>
      <c r="B1" s="331"/>
      <c r="C1" s="331"/>
      <c r="D1" s="331"/>
      <c r="G1" s="337" t="s">
        <v>439</v>
      </c>
      <c r="H1" s="331"/>
      <c r="I1" s="331"/>
      <c r="J1" s="331"/>
      <c r="M1" s="333" t="s">
        <v>439</v>
      </c>
      <c r="N1" s="328"/>
      <c r="O1" s="328"/>
      <c r="P1" s="328"/>
      <c r="S1" s="333" t="s">
        <v>439</v>
      </c>
      <c r="T1" s="328"/>
      <c r="U1" s="328"/>
      <c r="V1" s="328"/>
    </row>
    <row r="2" spans="1:22" ht="16.2" x14ac:dyDescent="0.35">
      <c r="A2" s="337" t="s">
        <v>438</v>
      </c>
      <c r="B2" s="331"/>
      <c r="C2" s="331"/>
      <c r="D2" s="331"/>
      <c r="G2" s="337" t="s">
        <v>438</v>
      </c>
      <c r="H2" s="331"/>
      <c r="I2" s="331"/>
      <c r="J2" s="331"/>
      <c r="M2" s="333" t="s">
        <v>438</v>
      </c>
      <c r="N2" s="328"/>
      <c r="O2" s="328"/>
      <c r="P2" s="328"/>
      <c r="S2" s="333" t="s">
        <v>438</v>
      </c>
      <c r="T2" s="328"/>
      <c r="U2" s="328"/>
      <c r="V2" s="328"/>
    </row>
    <row r="3" spans="1:22" ht="16.2" x14ac:dyDescent="0.35">
      <c r="A3" s="337" t="s">
        <v>437</v>
      </c>
      <c r="B3" s="331"/>
      <c r="C3" s="331"/>
      <c r="D3" s="331"/>
      <c r="G3" s="337" t="s">
        <v>437</v>
      </c>
      <c r="H3" s="331"/>
      <c r="I3" s="331"/>
      <c r="J3" s="331"/>
      <c r="M3" s="333" t="s">
        <v>437</v>
      </c>
      <c r="N3" s="328"/>
      <c r="O3" s="328"/>
      <c r="P3" s="328"/>
      <c r="S3" s="333" t="s">
        <v>437</v>
      </c>
      <c r="T3" s="328"/>
      <c r="U3" s="328"/>
      <c r="V3" s="328"/>
    </row>
    <row r="4" spans="1:22" ht="16.2" x14ac:dyDescent="0.35">
      <c r="A4" s="337" t="s">
        <v>436</v>
      </c>
      <c r="B4" s="331"/>
      <c r="C4" s="331"/>
      <c r="D4" s="331"/>
      <c r="G4" s="337" t="s">
        <v>436</v>
      </c>
      <c r="H4" s="331"/>
      <c r="I4" s="331"/>
      <c r="J4" s="331"/>
      <c r="M4" s="333" t="s">
        <v>436</v>
      </c>
      <c r="N4" s="328"/>
      <c r="O4" s="328"/>
      <c r="P4" s="328"/>
      <c r="S4" s="333" t="s">
        <v>436</v>
      </c>
      <c r="T4" s="328"/>
      <c r="U4" s="328"/>
      <c r="V4" s="328"/>
    </row>
    <row r="5" spans="1:22" x14ac:dyDescent="0.3">
      <c r="M5"/>
      <c r="N5"/>
      <c r="O5"/>
      <c r="P5"/>
      <c r="S5"/>
      <c r="T5"/>
      <c r="U5"/>
      <c r="V5"/>
    </row>
    <row r="6" spans="1:22" ht="16.2" x14ac:dyDescent="0.35">
      <c r="A6" s="337" t="s">
        <v>435</v>
      </c>
      <c r="B6" s="331"/>
      <c r="C6" s="331"/>
      <c r="D6" s="331"/>
      <c r="G6" s="337" t="s">
        <v>435</v>
      </c>
      <c r="H6" s="331"/>
      <c r="I6" s="331"/>
      <c r="J6" s="331"/>
      <c r="M6" s="333" t="s">
        <v>435</v>
      </c>
      <c r="N6" s="328"/>
      <c r="O6" s="328"/>
      <c r="P6" s="328"/>
      <c r="S6" s="333" t="s">
        <v>435</v>
      </c>
      <c r="T6" s="328"/>
      <c r="U6" s="328"/>
      <c r="V6" s="328"/>
    </row>
    <row r="7" spans="1:22" ht="16.2" x14ac:dyDescent="0.35">
      <c r="A7" s="337">
        <v>2019</v>
      </c>
      <c r="B7" s="331"/>
      <c r="C7" s="331"/>
      <c r="D7" s="331"/>
      <c r="G7" s="337">
        <v>2020</v>
      </c>
      <c r="H7" s="331"/>
      <c r="I7" s="331"/>
      <c r="J7" s="331"/>
      <c r="M7" s="333">
        <v>2021</v>
      </c>
      <c r="N7" s="328"/>
      <c r="O7" s="328"/>
      <c r="P7" s="328"/>
      <c r="S7" s="333">
        <v>2022</v>
      </c>
      <c r="T7" s="328"/>
      <c r="U7" s="328"/>
      <c r="V7" s="328"/>
    </row>
    <row r="8" spans="1:22" x14ac:dyDescent="0.3">
      <c r="M8"/>
      <c r="N8"/>
      <c r="O8"/>
      <c r="P8"/>
      <c r="S8"/>
      <c r="T8"/>
      <c r="U8"/>
      <c r="V8"/>
    </row>
    <row r="9" spans="1:22" x14ac:dyDescent="0.3">
      <c r="A9" s="338" t="s">
        <v>434</v>
      </c>
      <c r="B9" s="331"/>
      <c r="C9" s="331"/>
      <c r="D9" s="331"/>
      <c r="G9" s="338" t="s">
        <v>434</v>
      </c>
      <c r="H9" s="331"/>
      <c r="I9" s="331"/>
      <c r="J9" s="331"/>
      <c r="M9" s="332" t="s">
        <v>434</v>
      </c>
      <c r="N9" s="328"/>
      <c r="O9" s="328"/>
      <c r="P9" s="328"/>
      <c r="S9" s="332" t="s">
        <v>434</v>
      </c>
      <c r="T9" s="328"/>
      <c r="U9" s="328"/>
      <c r="V9" s="328"/>
    </row>
    <row r="10" spans="1:22" x14ac:dyDescent="0.3">
      <c r="A10" s="338" t="s">
        <v>433</v>
      </c>
      <c r="B10" s="331"/>
      <c r="C10" s="331"/>
      <c r="D10" s="331"/>
      <c r="G10" s="338" t="s">
        <v>433</v>
      </c>
      <c r="H10" s="331"/>
      <c r="I10" s="331"/>
      <c r="J10" s="331"/>
      <c r="M10" s="332" t="s">
        <v>433</v>
      </c>
      <c r="N10" s="328"/>
      <c r="O10" s="328"/>
      <c r="P10" s="328"/>
      <c r="S10" s="332" t="s">
        <v>433</v>
      </c>
      <c r="T10" s="328"/>
      <c r="U10" s="328"/>
      <c r="V10" s="328"/>
    </row>
    <row r="11" spans="1:22" x14ac:dyDescent="0.3">
      <c r="M11"/>
      <c r="N11"/>
      <c r="O11"/>
      <c r="P11"/>
      <c r="S11"/>
      <c r="T11"/>
      <c r="U11"/>
      <c r="V11"/>
    </row>
    <row r="12" spans="1:22" ht="31.2" x14ac:dyDescent="0.3">
      <c r="A12" s="95" t="s">
        <v>2</v>
      </c>
      <c r="B12" s="95" t="s">
        <v>432</v>
      </c>
      <c r="C12" s="95" t="s">
        <v>53</v>
      </c>
      <c r="D12" s="95" t="s">
        <v>431</v>
      </c>
      <c r="G12" s="95" t="s">
        <v>2</v>
      </c>
      <c r="H12" s="95" t="s">
        <v>432</v>
      </c>
      <c r="I12" s="95" t="s">
        <v>53</v>
      </c>
      <c r="J12" s="95" t="s">
        <v>431</v>
      </c>
      <c r="M12" s="97" t="s">
        <v>2</v>
      </c>
      <c r="N12" s="97" t="s">
        <v>432</v>
      </c>
      <c r="O12" s="97" t="s">
        <v>53</v>
      </c>
      <c r="P12" s="97" t="s">
        <v>431</v>
      </c>
      <c r="S12" s="97" t="s">
        <v>2</v>
      </c>
      <c r="T12" s="97" t="s">
        <v>455</v>
      </c>
      <c r="U12" s="97" t="s">
        <v>53</v>
      </c>
      <c r="V12" s="97" t="s">
        <v>431</v>
      </c>
    </row>
    <row r="13" spans="1:22" x14ac:dyDescent="0.3">
      <c r="A13" s="94">
        <v>1</v>
      </c>
      <c r="B13" s="92" t="s">
        <v>430</v>
      </c>
      <c r="C13" s="94">
        <v>2</v>
      </c>
      <c r="D13" s="92" t="s">
        <v>31</v>
      </c>
      <c r="G13" s="94">
        <v>1</v>
      </c>
      <c r="H13" s="92" t="s">
        <v>430</v>
      </c>
      <c r="I13" s="94">
        <v>15</v>
      </c>
      <c r="J13" s="92" t="s">
        <v>31</v>
      </c>
      <c r="M13" s="98">
        <v>1</v>
      </c>
      <c r="N13" s="99" t="s">
        <v>430</v>
      </c>
      <c r="O13" s="98">
        <v>21</v>
      </c>
      <c r="P13" s="99" t="s">
        <v>31</v>
      </c>
      <c r="S13" s="98">
        <v>1</v>
      </c>
      <c r="T13" s="99" t="s">
        <v>430</v>
      </c>
      <c r="U13" s="98">
        <v>32</v>
      </c>
      <c r="V13" s="99" t="s">
        <v>31</v>
      </c>
    </row>
    <row r="14" spans="1:22" x14ac:dyDescent="0.3">
      <c r="A14" s="94">
        <v>2</v>
      </c>
      <c r="B14" s="92" t="s">
        <v>429</v>
      </c>
      <c r="C14" s="94">
        <v>22</v>
      </c>
      <c r="D14" s="92" t="s">
        <v>31</v>
      </c>
      <c r="G14" s="94">
        <v>2</v>
      </c>
      <c r="H14" s="92" t="s">
        <v>429</v>
      </c>
      <c r="I14" s="94">
        <v>61</v>
      </c>
      <c r="J14" s="92" t="s">
        <v>31</v>
      </c>
      <c r="M14" s="98">
        <v>2</v>
      </c>
      <c r="N14" s="99" t="s">
        <v>429</v>
      </c>
      <c r="O14" s="98">
        <v>118</v>
      </c>
      <c r="P14" s="99" t="s">
        <v>31</v>
      </c>
      <c r="S14" s="98">
        <v>2</v>
      </c>
      <c r="T14" s="99" t="s">
        <v>429</v>
      </c>
      <c r="U14" s="98">
        <v>134</v>
      </c>
      <c r="V14" s="99" t="s">
        <v>31</v>
      </c>
    </row>
    <row r="15" spans="1:22" x14ac:dyDescent="0.3">
      <c r="A15" s="94">
        <v>3</v>
      </c>
      <c r="B15" s="92" t="s">
        <v>428</v>
      </c>
      <c r="C15" s="94">
        <v>2</v>
      </c>
      <c r="D15" s="92" t="s">
        <v>31</v>
      </c>
      <c r="G15" s="94">
        <v>3</v>
      </c>
      <c r="H15" s="92" t="s">
        <v>428</v>
      </c>
      <c r="I15" s="94">
        <v>19</v>
      </c>
      <c r="J15" s="92" t="s">
        <v>31</v>
      </c>
      <c r="M15" s="98">
        <v>3</v>
      </c>
      <c r="N15" s="99" t="s">
        <v>428</v>
      </c>
      <c r="O15" s="98">
        <v>33</v>
      </c>
      <c r="P15" s="99" t="s">
        <v>31</v>
      </c>
      <c r="S15" s="98">
        <v>3</v>
      </c>
      <c r="T15" s="99" t="s">
        <v>427</v>
      </c>
      <c r="U15" s="98">
        <v>56</v>
      </c>
      <c r="V15" s="99" t="s">
        <v>31</v>
      </c>
    </row>
    <row r="16" spans="1:22" x14ac:dyDescent="0.3">
      <c r="A16" s="94">
        <v>4</v>
      </c>
      <c r="B16" s="92" t="s">
        <v>427</v>
      </c>
      <c r="C16" s="94">
        <v>36</v>
      </c>
      <c r="D16" s="92" t="s">
        <v>31</v>
      </c>
      <c r="G16" s="94">
        <v>4</v>
      </c>
      <c r="H16" s="92" t="s">
        <v>427</v>
      </c>
      <c r="I16" s="94">
        <v>44</v>
      </c>
      <c r="J16" s="92" t="s">
        <v>31</v>
      </c>
      <c r="M16" s="98">
        <v>4</v>
      </c>
      <c r="N16" s="99" t="s">
        <v>427</v>
      </c>
      <c r="O16" s="98">
        <v>61</v>
      </c>
      <c r="P16" s="99" t="s">
        <v>31</v>
      </c>
      <c r="S16" s="98">
        <v>4</v>
      </c>
      <c r="T16" s="99" t="s">
        <v>428</v>
      </c>
      <c r="U16" s="98">
        <v>62</v>
      </c>
      <c r="V16" s="99" t="s">
        <v>31</v>
      </c>
    </row>
    <row r="17" spans="1:22" x14ac:dyDescent="0.3">
      <c r="A17" s="94">
        <v>5</v>
      </c>
      <c r="B17" s="92" t="s">
        <v>426</v>
      </c>
      <c r="C17" s="94">
        <v>23</v>
      </c>
      <c r="D17" s="92" t="s">
        <v>31</v>
      </c>
      <c r="G17" s="94">
        <v>5</v>
      </c>
      <c r="H17" s="92" t="s">
        <v>426</v>
      </c>
      <c r="I17" s="94">
        <v>0</v>
      </c>
      <c r="J17" s="92" t="s">
        <v>31</v>
      </c>
      <c r="M17" s="98">
        <v>5</v>
      </c>
      <c r="N17" s="99" t="s">
        <v>426</v>
      </c>
      <c r="O17" s="98">
        <v>0</v>
      </c>
      <c r="P17" s="99" t="s">
        <v>31</v>
      </c>
      <c r="S17" s="98">
        <v>5</v>
      </c>
      <c r="T17" s="99" t="s">
        <v>456</v>
      </c>
      <c r="U17" s="98">
        <v>0</v>
      </c>
      <c r="V17" s="99" t="s">
        <v>31</v>
      </c>
    </row>
    <row r="18" spans="1:22" x14ac:dyDescent="0.3">
      <c r="A18" s="94">
        <v>6</v>
      </c>
      <c r="B18" s="92" t="s">
        <v>425</v>
      </c>
      <c r="C18" s="94">
        <v>2</v>
      </c>
      <c r="D18" s="92" t="s">
        <v>31</v>
      </c>
      <c r="G18" s="94">
        <v>6</v>
      </c>
      <c r="H18" s="92" t="s">
        <v>425</v>
      </c>
      <c r="I18" s="94">
        <v>15</v>
      </c>
      <c r="J18" s="92" t="s">
        <v>31</v>
      </c>
      <c r="M18" s="98">
        <v>6</v>
      </c>
      <c r="N18" s="99" t="s">
        <v>425</v>
      </c>
      <c r="O18" s="98">
        <v>14</v>
      </c>
      <c r="P18" s="99" t="s">
        <v>31</v>
      </c>
      <c r="S18" s="98">
        <v>6</v>
      </c>
      <c r="T18" s="99" t="s">
        <v>457</v>
      </c>
      <c r="U18" s="98">
        <v>0</v>
      </c>
      <c r="V18" s="99" t="s">
        <v>31</v>
      </c>
    </row>
    <row r="19" spans="1:22" ht="17.399999999999999" x14ac:dyDescent="0.35">
      <c r="A19" s="339" t="s">
        <v>424</v>
      </c>
      <c r="B19" s="340"/>
      <c r="C19" s="93">
        <v>87</v>
      </c>
      <c r="D19" s="92"/>
      <c r="G19" s="339" t="s">
        <v>424</v>
      </c>
      <c r="H19" s="340"/>
      <c r="I19" s="93">
        <v>154</v>
      </c>
      <c r="J19" s="92"/>
      <c r="M19" s="334" t="s">
        <v>424</v>
      </c>
      <c r="N19" s="335"/>
      <c r="O19" s="100">
        <v>247</v>
      </c>
      <c r="P19" s="99"/>
      <c r="S19" s="98">
        <v>7</v>
      </c>
      <c r="T19" s="99" t="s">
        <v>458</v>
      </c>
      <c r="U19" s="98">
        <v>0</v>
      </c>
      <c r="V19" s="99" t="s">
        <v>31</v>
      </c>
    </row>
    <row r="20" spans="1:22" x14ac:dyDescent="0.3">
      <c r="M20"/>
      <c r="N20"/>
      <c r="O20"/>
      <c r="P20"/>
      <c r="S20" s="98">
        <v>8</v>
      </c>
      <c r="T20" s="99" t="s">
        <v>425</v>
      </c>
      <c r="U20" s="98">
        <v>18</v>
      </c>
      <c r="V20" s="99" t="s">
        <v>31</v>
      </c>
    </row>
    <row r="21" spans="1:22" ht="17.399999999999999" x14ac:dyDescent="0.35">
      <c r="C21" s="341" t="s">
        <v>423</v>
      </c>
      <c r="D21" s="331"/>
      <c r="I21" s="341" t="s">
        <v>423</v>
      </c>
      <c r="J21" s="331"/>
      <c r="M21"/>
      <c r="N21"/>
      <c r="O21" s="336" t="s">
        <v>423</v>
      </c>
      <c r="P21" s="328"/>
      <c r="S21" s="334" t="s">
        <v>424</v>
      </c>
      <c r="T21" s="335"/>
      <c r="U21" s="100">
        <v>302</v>
      </c>
      <c r="V21" s="99"/>
    </row>
    <row r="22" spans="1:22" x14ac:dyDescent="0.3">
      <c r="C22" s="341" t="s">
        <v>422</v>
      </c>
      <c r="D22" s="331"/>
      <c r="I22" s="341" t="s">
        <v>422</v>
      </c>
      <c r="J22" s="331"/>
      <c r="M22"/>
      <c r="N22"/>
      <c r="O22" s="336" t="s">
        <v>422</v>
      </c>
      <c r="P22" s="328"/>
      <c r="S22"/>
      <c r="T22"/>
      <c r="U22"/>
      <c r="V22"/>
    </row>
    <row r="23" spans="1:22" x14ac:dyDescent="0.3">
      <c r="M23"/>
      <c r="N23"/>
      <c r="O23"/>
      <c r="P23"/>
      <c r="S23"/>
      <c r="T23"/>
      <c r="U23" s="336" t="s">
        <v>423</v>
      </c>
      <c r="V23" s="328"/>
    </row>
    <row r="24" spans="1:22" x14ac:dyDescent="0.3">
      <c r="M24"/>
      <c r="N24"/>
      <c r="O24"/>
      <c r="P24"/>
      <c r="S24"/>
      <c r="T24"/>
      <c r="U24" s="336" t="s">
        <v>422</v>
      </c>
      <c r="V24" s="328"/>
    </row>
    <row r="25" spans="1:22" x14ac:dyDescent="0.3">
      <c r="M25"/>
      <c r="N25"/>
      <c r="O25"/>
      <c r="P25"/>
      <c r="S25"/>
      <c r="T25"/>
      <c r="U25"/>
      <c r="V25"/>
    </row>
    <row r="26" spans="1:22" x14ac:dyDescent="0.3">
      <c r="M26"/>
      <c r="N26"/>
      <c r="O26"/>
      <c r="P26"/>
      <c r="S26"/>
      <c r="T26"/>
      <c r="U26"/>
      <c r="V26"/>
    </row>
    <row r="27" spans="1:22" x14ac:dyDescent="0.3">
      <c r="C27" s="341" t="s">
        <v>421</v>
      </c>
      <c r="D27" s="331"/>
      <c r="I27" s="341" t="s">
        <v>421</v>
      </c>
      <c r="J27" s="331"/>
      <c r="M27"/>
      <c r="N27"/>
      <c r="O27" s="336" t="s">
        <v>421</v>
      </c>
      <c r="P27" s="328"/>
      <c r="S27"/>
      <c r="T27"/>
      <c r="U27"/>
      <c r="V27"/>
    </row>
    <row r="28" spans="1:22" x14ac:dyDescent="0.3">
      <c r="C28" s="341" t="s">
        <v>420</v>
      </c>
      <c r="D28" s="331"/>
      <c r="I28" s="341" t="s">
        <v>420</v>
      </c>
      <c r="J28" s="331"/>
      <c r="M28"/>
      <c r="N28"/>
      <c r="O28" s="336" t="s">
        <v>420</v>
      </c>
      <c r="P28" s="328"/>
      <c r="S28"/>
      <c r="T28"/>
      <c r="U28"/>
      <c r="V28"/>
    </row>
    <row r="29" spans="1:22" x14ac:dyDescent="0.3">
      <c r="C29" s="341" t="s">
        <v>419</v>
      </c>
      <c r="D29" s="331"/>
      <c r="I29" s="341" t="s">
        <v>419</v>
      </c>
      <c r="J29" s="331"/>
      <c r="M29"/>
      <c r="N29"/>
      <c r="O29" s="336" t="s">
        <v>419</v>
      </c>
      <c r="P29" s="328"/>
      <c r="S29"/>
      <c r="T29"/>
      <c r="U29" s="336" t="s">
        <v>421</v>
      </c>
      <c r="V29" s="328"/>
    </row>
    <row r="30" spans="1:22" x14ac:dyDescent="0.3">
      <c r="M30"/>
      <c r="N30"/>
      <c r="O30"/>
      <c r="P30"/>
      <c r="S30"/>
      <c r="T30"/>
      <c r="U30" s="336" t="s">
        <v>420</v>
      </c>
      <c r="V30" s="328"/>
    </row>
    <row r="31" spans="1:22" x14ac:dyDescent="0.3">
      <c r="M31"/>
      <c r="N31"/>
      <c r="O31"/>
      <c r="P31"/>
      <c r="S31"/>
      <c r="T31"/>
      <c r="U31" s="336" t="s">
        <v>419</v>
      </c>
      <c r="V31" s="328"/>
    </row>
    <row r="32" spans="1:22" x14ac:dyDescent="0.3">
      <c r="M32"/>
      <c r="N32"/>
      <c r="O32"/>
      <c r="P32"/>
      <c r="S32"/>
      <c r="T32"/>
      <c r="U32"/>
      <c r="V32"/>
    </row>
    <row r="33" spans="1:22" x14ac:dyDescent="0.3">
      <c r="A33" s="338" t="s">
        <v>418</v>
      </c>
      <c r="B33" s="331"/>
      <c r="C33" s="331"/>
      <c r="D33" s="331"/>
      <c r="G33" s="338" t="s">
        <v>418</v>
      </c>
      <c r="H33" s="331"/>
      <c r="I33" s="331"/>
      <c r="J33" s="331"/>
      <c r="M33" s="332" t="s">
        <v>418</v>
      </c>
      <c r="N33" s="328"/>
      <c r="O33" s="328"/>
      <c r="P33" s="328"/>
      <c r="S33"/>
      <c r="T33"/>
      <c r="U33"/>
      <c r="V33"/>
    </row>
    <row r="34" spans="1:22" x14ac:dyDescent="0.3">
      <c r="A34" s="331" t="s">
        <v>417</v>
      </c>
      <c r="B34" s="331"/>
      <c r="C34" s="331"/>
      <c r="D34" s="331" t="s">
        <v>416</v>
      </c>
      <c r="G34" s="331" t="s">
        <v>417</v>
      </c>
      <c r="H34" s="331"/>
      <c r="I34" s="331"/>
      <c r="J34" s="331" t="s">
        <v>416</v>
      </c>
      <c r="M34" s="328" t="s">
        <v>417</v>
      </c>
      <c r="N34" s="328"/>
      <c r="O34" s="328"/>
      <c r="P34" t="s">
        <v>416</v>
      </c>
      <c r="S34"/>
      <c r="T34"/>
      <c r="U34"/>
      <c r="V34"/>
    </row>
    <row r="35" spans="1:22" x14ac:dyDescent="0.3">
      <c r="A35" s="331" t="s">
        <v>415</v>
      </c>
      <c r="B35" s="331"/>
      <c r="C35" s="331"/>
      <c r="D35" s="331" t="s">
        <v>414</v>
      </c>
      <c r="G35" s="331" t="s">
        <v>415</v>
      </c>
      <c r="H35" s="331"/>
      <c r="I35" s="331"/>
      <c r="J35" s="331" t="s">
        <v>414</v>
      </c>
      <c r="M35" s="328" t="s">
        <v>415</v>
      </c>
      <c r="N35" s="328"/>
      <c r="O35" s="328"/>
      <c r="P35" t="s">
        <v>414</v>
      </c>
      <c r="S35" s="332" t="s">
        <v>418</v>
      </c>
      <c r="T35" s="328"/>
      <c r="U35" s="328"/>
      <c r="V35" s="328"/>
    </row>
    <row r="36" spans="1:22" x14ac:dyDescent="0.3">
      <c r="A36" s="331" t="s">
        <v>413</v>
      </c>
      <c r="B36" s="331"/>
      <c r="C36" s="331"/>
      <c r="D36" s="331" t="s">
        <v>412</v>
      </c>
      <c r="G36" s="331" t="s">
        <v>413</v>
      </c>
      <c r="H36" s="331"/>
      <c r="I36" s="331"/>
      <c r="J36" s="331" t="s">
        <v>412</v>
      </c>
      <c r="M36" s="328" t="s">
        <v>413</v>
      </c>
      <c r="N36" s="328"/>
      <c r="O36" s="328"/>
      <c r="P36" t="s">
        <v>412</v>
      </c>
      <c r="S36" s="328" t="s">
        <v>417</v>
      </c>
      <c r="T36" s="328"/>
      <c r="U36" s="328"/>
      <c r="V36" t="s">
        <v>416</v>
      </c>
    </row>
    <row r="37" spans="1:22" x14ac:dyDescent="0.3">
      <c r="A37" s="331" t="s">
        <v>411</v>
      </c>
      <c r="B37" s="331"/>
      <c r="C37" s="331"/>
      <c r="D37" s="331" t="s">
        <v>410</v>
      </c>
      <c r="G37" s="331" t="s">
        <v>411</v>
      </c>
      <c r="H37" s="331"/>
      <c r="I37" s="331"/>
      <c r="J37" s="331" t="s">
        <v>453</v>
      </c>
      <c r="M37" s="328" t="s">
        <v>411</v>
      </c>
      <c r="N37" s="328"/>
      <c r="O37" s="328"/>
      <c r="P37" t="s">
        <v>454</v>
      </c>
      <c r="S37" s="328" t="s">
        <v>415</v>
      </c>
      <c r="T37" s="328"/>
      <c r="U37" s="328"/>
      <c r="V37" t="s">
        <v>414</v>
      </c>
    </row>
    <row r="38" spans="1:22" x14ac:dyDescent="0.3">
      <c r="A38" s="331" t="s">
        <v>409</v>
      </c>
      <c r="B38" s="331"/>
      <c r="C38" s="331"/>
      <c r="D38" s="331" t="s">
        <v>403</v>
      </c>
      <c r="G38" s="331" t="s">
        <v>409</v>
      </c>
      <c r="H38" s="331"/>
      <c r="I38" s="331"/>
      <c r="J38" s="331" t="s">
        <v>403</v>
      </c>
      <c r="M38" s="328" t="s">
        <v>409</v>
      </c>
      <c r="N38" s="328"/>
      <c r="O38" s="328"/>
      <c r="P38" t="s">
        <v>403</v>
      </c>
      <c r="S38" s="328" t="s">
        <v>413</v>
      </c>
      <c r="T38" s="328"/>
      <c r="U38" s="328"/>
      <c r="V38" t="s">
        <v>412</v>
      </c>
    </row>
    <row r="39" spans="1:22" x14ac:dyDescent="0.3">
      <c r="A39" s="331" t="s">
        <v>408</v>
      </c>
      <c r="B39" s="331"/>
      <c r="C39" s="331"/>
      <c r="D39" s="331" t="s">
        <v>407</v>
      </c>
      <c r="G39" s="331" t="s">
        <v>408</v>
      </c>
      <c r="H39" s="331"/>
      <c r="I39" s="331"/>
      <c r="J39" s="331" t="s">
        <v>407</v>
      </c>
      <c r="M39" s="328" t="s">
        <v>408</v>
      </c>
      <c r="N39" s="328"/>
      <c r="O39" s="328"/>
      <c r="P39" t="s">
        <v>407</v>
      </c>
      <c r="S39" s="328" t="s">
        <v>411</v>
      </c>
      <c r="T39" s="328"/>
      <c r="U39" s="328"/>
      <c r="V39" t="s">
        <v>459</v>
      </c>
    </row>
    <row r="40" spans="1:22" x14ac:dyDescent="0.3">
      <c r="A40" s="331" t="s">
        <v>406</v>
      </c>
      <c r="B40" s="331"/>
      <c r="C40" s="331"/>
      <c r="D40" s="331" t="s">
        <v>405</v>
      </c>
      <c r="G40" s="331" t="s">
        <v>406</v>
      </c>
      <c r="H40" s="331"/>
      <c r="I40" s="331"/>
      <c r="J40" s="331" t="s">
        <v>405</v>
      </c>
      <c r="M40" s="328" t="s">
        <v>406</v>
      </c>
      <c r="N40" s="328"/>
      <c r="O40" s="328"/>
      <c r="P40" t="s">
        <v>405</v>
      </c>
      <c r="S40" s="328" t="s">
        <v>409</v>
      </c>
      <c r="T40" s="328"/>
      <c r="U40" s="328"/>
      <c r="V40" t="s">
        <v>403</v>
      </c>
    </row>
    <row r="41" spans="1:22" x14ac:dyDescent="0.3">
      <c r="A41" s="331" t="s">
        <v>404</v>
      </c>
      <c r="B41" s="331"/>
      <c r="C41" s="331"/>
      <c r="D41" s="331" t="s">
        <v>403</v>
      </c>
      <c r="G41" s="331" t="s">
        <v>404</v>
      </c>
      <c r="H41" s="331"/>
      <c r="I41" s="331"/>
      <c r="J41" s="331" t="s">
        <v>403</v>
      </c>
      <c r="M41" s="328" t="s">
        <v>404</v>
      </c>
      <c r="N41" s="328"/>
      <c r="O41" s="328"/>
      <c r="P41" t="s">
        <v>403</v>
      </c>
      <c r="S41" s="328" t="s">
        <v>408</v>
      </c>
      <c r="T41" s="328"/>
      <c r="U41" s="328"/>
      <c r="V41" t="s">
        <v>407</v>
      </c>
    </row>
    <row r="42" spans="1:22" x14ac:dyDescent="0.3">
      <c r="A42" s="331" t="s">
        <v>402</v>
      </c>
      <c r="B42" s="331"/>
      <c r="C42" s="331"/>
      <c r="D42" s="331" t="s">
        <v>401</v>
      </c>
      <c r="G42" s="331" t="s">
        <v>402</v>
      </c>
      <c r="H42" s="331"/>
      <c r="I42" s="331"/>
      <c r="J42" s="331" t="s">
        <v>401</v>
      </c>
      <c r="M42" s="328" t="s">
        <v>402</v>
      </c>
      <c r="N42" s="328"/>
      <c r="O42" s="328"/>
      <c r="P42" t="s">
        <v>401</v>
      </c>
      <c r="S42" s="328" t="s">
        <v>406</v>
      </c>
      <c r="T42" s="328"/>
      <c r="U42" s="328"/>
      <c r="V42" t="s">
        <v>405</v>
      </c>
    </row>
    <row r="43" spans="1:22" x14ac:dyDescent="0.3">
      <c r="M43"/>
      <c r="N43"/>
      <c r="O43"/>
      <c r="P43"/>
      <c r="S43" s="328" t="s">
        <v>404</v>
      </c>
      <c r="T43" s="328"/>
      <c r="U43" s="328"/>
      <c r="V43" t="s">
        <v>403</v>
      </c>
    </row>
    <row r="44" spans="1:22" x14ac:dyDescent="0.3">
      <c r="A44" s="338" t="s">
        <v>400</v>
      </c>
      <c r="B44" s="331"/>
      <c r="C44" s="331"/>
      <c r="D44" s="331"/>
      <c r="G44" s="338" t="s">
        <v>400</v>
      </c>
      <c r="H44" s="331"/>
      <c r="I44" s="331"/>
      <c r="J44" s="331"/>
      <c r="M44" s="332" t="s">
        <v>400</v>
      </c>
      <c r="N44" s="328"/>
      <c r="O44" s="328"/>
      <c r="P44" s="328"/>
      <c r="S44" s="328" t="s">
        <v>402</v>
      </c>
      <c r="T44" s="328"/>
      <c r="U44" s="328"/>
      <c r="V44" t="s">
        <v>401</v>
      </c>
    </row>
    <row r="45" spans="1:22" x14ac:dyDescent="0.3">
      <c r="A45" s="331" t="s">
        <v>399</v>
      </c>
      <c r="B45" s="331"/>
      <c r="C45" s="331"/>
      <c r="D45" s="331" t="s">
        <v>398</v>
      </c>
      <c r="G45" s="331" t="s">
        <v>399</v>
      </c>
      <c r="H45" s="331"/>
      <c r="I45" s="331"/>
      <c r="J45" s="331" t="s">
        <v>398</v>
      </c>
      <c r="M45" s="328" t="s">
        <v>399</v>
      </c>
      <c r="N45" s="328"/>
      <c r="O45" s="328"/>
      <c r="P45" t="s">
        <v>398</v>
      </c>
      <c r="S45"/>
      <c r="T45"/>
      <c r="U45"/>
      <c r="V45"/>
    </row>
    <row r="46" spans="1:22" x14ac:dyDescent="0.3">
      <c r="A46" s="331" t="s">
        <v>397</v>
      </c>
      <c r="B46" s="331"/>
      <c r="C46" s="331"/>
      <c r="D46" s="331" t="s">
        <v>396</v>
      </c>
      <c r="G46" s="331" t="s">
        <v>397</v>
      </c>
      <c r="H46" s="331"/>
      <c r="I46" s="331"/>
      <c r="J46" s="331" t="s">
        <v>396</v>
      </c>
      <c r="M46" s="328" t="s">
        <v>397</v>
      </c>
      <c r="N46" s="328"/>
      <c r="O46" s="328"/>
      <c r="P46" t="s">
        <v>396</v>
      </c>
      <c r="S46" s="332" t="s">
        <v>400</v>
      </c>
      <c r="T46" s="328"/>
      <c r="U46" s="328"/>
      <c r="V46" s="328"/>
    </row>
    <row r="47" spans="1:22" x14ac:dyDescent="0.3">
      <c r="A47" s="331" t="s">
        <v>395</v>
      </c>
      <c r="B47" s="331"/>
      <c r="C47" s="331"/>
      <c r="D47" s="331" t="s">
        <v>364</v>
      </c>
      <c r="G47" s="331" t="s">
        <v>395</v>
      </c>
      <c r="H47" s="331"/>
      <c r="I47" s="331"/>
      <c r="J47" s="331" t="s">
        <v>364</v>
      </c>
      <c r="M47" s="328" t="s">
        <v>395</v>
      </c>
      <c r="N47" s="328"/>
      <c r="O47" s="328"/>
      <c r="P47" t="s">
        <v>364</v>
      </c>
      <c r="S47" s="328" t="s">
        <v>399</v>
      </c>
      <c r="T47" s="328"/>
      <c r="U47" s="328"/>
      <c r="V47" t="s">
        <v>398</v>
      </c>
    </row>
    <row r="48" spans="1:22" x14ac:dyDescent="0.3">
      <c r="A48" s="331" t="s">
        <v>394</v>
      </c>
      <c r="B48" s="331"/>
      <c r="C48" s="331"/>
      <c r="D48" s="331" t="s">
        <v>393</v>
      </c>
      <c r="G48" s="331" t="s">
        <v>394</v>
      </c>
      <c r="H48" s="331"/>
      <c r="I48" s="331"/>
      <c r="J48" s="331" t="s">
        <v>393</v>
      </c>
      <c r="M48" s="328" t="s">
        <v>394</v>
      </c>
      <c r="N48" s="328"/>
      <c r="O48" s="328"/>
      <c r="P48" t="s">
        <v>393</v>
      </c>
      <c r="S48" s="328" t="s">
        <v>397</v>
      </c>
      <c r="T48" s="328"/>
      <c r="U48" s="328"/>
      <c r="V48" t="s">
        <v>396</v>
      </c>
    </row>
    <row r="49" spans="1:22" x14ac:dyDescent="0.3">
      <c r="A49" s="331" t="s">
        <v>392</v>
      </c>
      <c r="B49" s="331"/>
      <c r="C49" s="331"/>
      <c r="D49" s="331" t="s">
        <v>391</v>
      </c>
      <c r="G49" s="331" t="s">
        <v>392</v>
      </c>
      <c r="H49" s="331"/>
      <c r="I49" s="331"/>
      <c r="J49" s="331" t="s">
        <v>391</v>
      </c>
      <c r="M49" s="328" t="s">
        <v>392</v>
      </c>
      <c r="N49" s="328"/>
      <c r="O49" s="328"/>
      <c r="P49" t="s">
        <v>391</v>
      </c>
      <c r="S49" s="328" t="s">
        <v>395</v>
      </c>
      <c r="T49" s="328"/>
      <c r="U49" s="328"/>
      <c r="V49" t="s">
        <v>364</v>
      </c>
    </row>
    <row r="50" spans="1:22" x14ac:dyDescent="0.3">
      <c r="A50" s="331" t="s">
        <v>390</v>
      </c>
      <c r="B50" s="331"/>
      <c r="C50" s="331"/>
      <c r="D50" s="331" t="s">
        <v>364</v>
      </c>
      <c r="G50" s="331" t="s">
        <v>390</v>
      </c>
      <c r="H50" s="331"/>
      <c r="I50" s="331"/>
      <c r="J50" s="331" t="s">
        <v>364</v>
      </c>
      <c r="M50" s="328" t="s">
        <v>390</v>
      </c>
      <c r="N50" s="328"/>
      <c r="O50" s="328"/>
      <c r="P50" t="s">
        <v>364</v>
      </c>
      <c r="S50" s="328" t="s">
        <v>394</v>
      </c>
      <c r="T50" s="328"/>
      <c r="U50" s="328"/>
      <c r="V50" t="s">
        <v>393</v>
      </c>
    </row>
    <row r="51" spans="1:22" x14ac:dyDescent="0.3">
      <c r="A51" s="331" t="s">
        <v>389</v>
      </c>
      <c r="B51" s="331"/>
      <c r="C51" s="331"/>
      <c r="D51" s="331" t="s">
        <v>388</v>
      </c>
      <c r="G51" s="331" t="s">
        <v>389</v>
      </c>
      <c r="H51" s="331"/>
      <c r="I51" s="331"/>
      <c r="J51" s="331" t="s">
        <v>388</v>
      </c>
      <c r="M51" s="328" t="s">
        <v>389</v>
      </c>
      <c r="N51" s="328"/>
      <c r="O51" s="328"/>
      <c r="P51" t="s">
        <v>388</v>
      </c>
      <c r="S51" s="328" t="s">
        <v>392</v>
      </c>
      <c r="T51" s="328"/>
      <c r="U51" s="328"/>
      <c r="V51" t="s">
        <v>391</v>
      </c>
    </row>
    <row r="52" spans="1:22" x14ac:dyDescent="0.3">
      <c r="A52" s="331" t="s">
        <v>387</v>
      </c>
      <c r="B52" s="331"/>
      <c r="C52" s="331"/>
      <c r="D52" s="331" t="s">
        <v>386</v>
      </c>
      <c r="G52" s="331" t="s">
        <v>387</v>
      </c>
      <c r="H52" s="331"/>
      <c r="I52" s="331"/>
      <c r="J52" s="331" t="s">
        <v>386</v>
      </c>
      <c r="M52" s="328" t="s">
        <v>387</v>
      </c>
      <c r="N52" s="328"/>
      <c r="O52" s="328"/>
      <c r="P52" t="s">
        <v>386</v>
      </c>
      <c r="S52" s="328" t="s">
        <v>390</v>
      </c>
      <c r="T52" s="328"/>
      <c r="U52" s="328"/>
      <c r="V52" t="s">
        <v>364</v>
      </c>
    </row>
    <row r="53" spans="1:22" x14ac:dyDescent="0.3">
      <c r="A53" s="331" t="s">
        <v>385</v>
      </c>
      <c r="B53" s="331"/>
      <c r="C53" s="331"/>
      <c r="D53" s="331" t="s">
        <v>384</v>
      </c>
      <c r="G53" s="331" t="s">
        <v>385</v>
      </c>
      <c r="H53" s="331"/>
      <c r="I53" s="331"/>
      <c r="J53" s="331" t="s">
        <v>384</v>
      </c>
      <c r="M53" s="328" t="s">
        <v>385</v>
      </c>
      <c r="N53" s="328"/>
      <c r="O53" s="328"/>
      <c r="P53" t="s">
        <v>384</v>
      </c>
      <c r="S53" s="328" t="s">
        <v>389</v>
      </c>
      <c r="T53" s="328"/>
      <c r="U53" s="328"/>
      <c r="V53" t="s">
        <v>388</v>
      </c>
    </row>
    <row r="54" spans="1:22" x14ac:dyDescent="0.3">
      <c r="A54" s="331" t="s">
        <v>383</v>
      </c>
      <c r="B54" s="331"/>
      <c r="C54" s="331"/>
      <c r="D54" s="331" t="s">
        <v>382</v>
      </c>
      <c r="G54" s="331" t="s">
        <v>383</v>
      </c>
      <c r="H54" s="331"/>
      <c r="I54" s="331"/>
      <c r="J54" s="331" t="s">
        <v>382</v>
      </c>
      <c r="M54" s="328" t="s">
        <v>383</v>
      </c>
      <c r="N54" s="328"/>
      <c r="O54" s="328"/>
      <c r="P54" t="s">
        <v>382</v>
      </c>
      <c r="S54" s="328" t="s">
        <v>387</v>
      </c>
      <c r="T54" s="328"/>
      <c r="U54" s="328"/>
      <c r="V54" t="s">
        <v>386</v>
      </c>
    </row>
    <row r="55" spans="1:22" x14ac:dyDescent="0.3">
      <c r="A55" s="331" t="s">
        <v>381</v>
      </c>
      <c r="B55" s="331"/>
      <c r="C55" s="331"/>
      <c r="D55" s="331" t="s">
        <v>380</v>
      </c>
      <c r="G55" s="331" t="s">
        <v>381</v>
      </c>
      <c r="H55" s="331"/>
      <c r="I55" s="331"/>
      <c r="J55" s="331" t="s">
        <v>380</v>
      </c>
      <c r="M55" s="328" t="s">
        <v>381</v>
      </c>
      <c r="N55" s="328"/>
      <c r="O55" s="328"/>
      <c r="P55" t="s">
        <v>380</v>
      </c>
      <c r="S55" s="328" t="s">
        <v>385</v>
      </c>
      <c r="T55" s="328"/>
      <c r="U55" s="328"/>
      <c r="V55" t="s">
        <v>460</v>
      </c>
    </row>
    <row r="56" spans="1:22" x14ac:dyDescent="0.3">
      <c r="M56"/>
      <c r="N56"/>
      <c r="O56"/>
      <c r="P56"/>
      <c r="S56" s="328" t="s">
        <v>383</v>
      </c>
      <c r="T56" s="328"/>
      <c r="U56" s="328"/>
      <c r="V56" t="s">
        <v>382</v>
      </c>
    </row>
    <row r="57" spans="1:22" x14ac:dyDescent="0.3">
      <c r="A57" s="338" t="s">
        <v>379</v>
      </c>
      <c r="B57" s="331"/>
      <c r="C57" s="331"/>
      <c r="D57" s="331"/>
      <c r="G57" s="338" t="s">
        <v>379</v>
      </c>
      <c r="H57" s="331"/>
      <c r="I57" s="331"/>
      <c r="J57" s="331"/>
      <c r="M57" s="332" t="s">
        <v>379</v>
      </c>
      <c r="N57" s="328"/>
      <c r="O57" s="328"/>
      <c r="P57" s="328"/>
      <c r="S57" s="328" t="s">
        <v>381</v>
      </c>
      <c r="T57" s="328"/>
      <c r="U57" s="328"/>
      <c r="V57" t="s">
        <v>380</v>
      </c>
    </row>
    <row r="58" spans="1:22" x14ac:dyDescent="0.3">
      <c r="A58" s="331" t="s">
        <v>378</v>
      </c>
      <c r="B58" s="331"/>
      <c r="C58" s="331"/>
      <c r="D58" s="331" t="s">
        <v>364</v>
      </c>
      <c r="G58" s="331" t="s">
        <v>378</v>
      </c>
      <c r="H58" s="331"/>
      <c r="I58" s="331"/>
      <c r="J58" s="331" t="s">
        <v>364</v>
      </c>
      <c r="M58" s="328" t="s">
        <v>378</v>
      </c>
      <c r="N58" s="328"/>
      <c r="O58" s="328"/>
      <c r="P58" t="s">
        <v>364</v>
      </c>
      <c r="S58"/>
      <c r="T58"/>
      <c r="U58"/>
      <c r="V58"/>
    </row>
    <row r="59" spans="1:22" x14ac:dyDescent="0.3">
      <c r="A59" s="331" t="s">
        <v>377</v>
      </c>
      <c r="B59" s="331"/>
      <c r="C59" s="331"/>
      <c r="D59" s="331" t="s">
        <v>364</v>
      </c>
      <c r="G59" s="331" t="s">
        <v>377</v>
      </c>
      <c r="H59" s="331"/>
      <c r="I59" s="331"/>
      <c r="J59" s="331" t="s">
        <v>364</v>
      </c>
      <c r="M59" s="328" t="s">
        <v>377</v>
      </c>
      <c r="N59" s="328"/>
      <c r="O59" s="328"/>
      <c r="P59" t="s">
        <v>364</v>
      </c>
      <c r="S59" s="332" t="s">
        <v>379</v>
      </c>
      <c r="T59" s="328"/>
      <c r="U59" s="328"/>
      <c r="V59" s="328"/>
    </row>
    <row r="60" spans="1:22" x14ac:dyDescent="0.3">
      <c r="A60" s="331" t="s">
        <v>376</v>
      </c>
      <c r="B60" s="331"/>
      <c r="C60" s="331"/>
      <c r="D60" s="331" t="s">
        <v>364</v>
      </c>
      <c r="G60" s="331" t="s">
        <v>376</v>
      </c>
      <c r="H60" s="331"/>
      <c r="I60" s="331"/>
      <c r="J60" s="331" t="s">
        <v>364</v>
      </c>
      <c r="M60" s="328" t="s">
        <v>376</v>
      </c>
      <c r="N60" s="328"/>
      <c r="O60" s="328"/>
      <c r="P60" t="s">
        <v>364</v>
      </c>
      <c r="S60" s="328" t="s">
        <v>378</v>
      </c>
      <c r="T60" s="328"/>
      <c r="U60" s="328"/>
      <c r="V60" t="s">
        <v>364</v>
      </c>
    </row>
    <row r="61" spans="1:22" x14ac:dyDescent="0.3">
      <c r="A61" s="331" t="s">
        <v>375</v>
      </c>
      <c r="B61" s="331"/>
      <c r="C61" s="331"/>
      <c r="D61" s="331" t="s">
        <v>364</v>
      </c>
      <c r="G61" s="331" t="s">
        <v>375</v>
      </c>
      <c r="H61" s="331"/>
      <c r="I61" s="331"/>
      <c r="J61" s="331" t="s">
        <v>364</v>
      </c>
      <c r="M61" s="328" t="s">
        <v>375</v>
      </c>
      <c r="N61" s="328"/>
      <c r="O61" s="328"/>
      <c r="P61" t="s">
        <v>364</v>
      </c>
      <c r="S61" s="328" t="s">
        <v>377</v>
      </c>
      <c r="T61" s="328"/>
      <c r="U61" s="328"/>
      <c r="V61" t="s">
        <v>364</v>
      </c>
    </row>
    <row r="62" spans="1:22" x14ac:dyDescent="0.3">
      <c r="A62" s="331" t="s">
        <v>374</v>
      </c>
      <c r="B62" s="331"/>
      <c r="C62" s="331"/>
      <c r="D62" s="331" t="s">
        <v>364</v>
      </c>
      <c r="G62" s="331" t="s">
        <v>374</v>
      </c>
      <c r="H62" s="331"/>
      <c r="I62" s="331"/>
      <c r="J62" s="331" t="s">
        <v>364</v>
      </c>
      <c r="M62" s="328" t="s">
        <v>374</v>
      </c>
      <c r="N62" s="328"/>
      <c r="O62" s="328"/>
      <c r="P62" t="s">
        <v>364</v>
      </c>
      <c r="S62" s="328" t="s">
        <v>376</v>
      </c>
      <c r="T62" s="328"/>
      <c r="U62" s="328"/>
      <c r="V62" t="s">
        <v>364</v>
      </c>
    </row>
    <row r="63" spans="1:22" x14ac:dyDescent="0.3">
      <c r="A63" s="331" t="s">
        <v>373</v>
      </c>
      <c r="B63" s="331"/>
      <c r="C63" s="331"/>
      <c r="D63" s="331" t="s">
        <v>364</v>
      </c>
      <c r="G63" s="331" t="s">
        <v>373</v>
      </c>
      <c r="H63" s="331"/>
      <c r="I63" s="331"/>
      <c r="J63" s="331" t="s">
        <v>364</v>
      </c>
      <c r="M63" s="328" t="s">
        <v>373</v>
      </c>
      <c r="N63" s="328"/>
      <c r="O63" s="328"/>
      <c r="P63" t="s">
        <v>364</v>
      </c>
      <c r="S63" s="328" t="s">
        <v>375</v>
      </c>
      <c r="T63" s="328"/>
      <c r="U63" s="328"/>
      <c r="V63" t="s">
        <v>364</v>
      </c>
    </row>
    <row r="64" spans="1:22" x14ac:dyDescent="0.3">
      <c r="A64" s="331" t="s">
        <v>372</v>
      </c>
      <c r="B64" s="331"/>
      <c r="C64" s="331"/>
      <c r="D64" s="331" t="s">
        <v>364</v>
      </c>
      <c r="G64" s="331" t="s">
        <v>372</v>
      </c>
      <c r="H64" s="331"/>
      <c r="I64" s="331"/>
      <c r="J64" s="331" t="s">
        <v>364</v>
      </c>
      <c r="M64" s="328" t="s">
        <v>372</v>
      </c>
      <c r="N64" s="328"/>
      <c r="O64" s="328"/>
      <c r="P64" t="s">
        <v>364</v>
      </c>
      <c r="S64" s="328" t="s">
        <v>374</v>
      </c>
      <c r="T64" s="328"/>
      <c r="U64" s="328"/>
      <c r="V64" t="s">
        <v>364</v>
      </c>
    </row>
    <row r="65" spans="1:22" x14ac:dyDescent="0.3">
      <c r="A65" s="331" t="s">
        <v>371</v>
      </c>
      <c r="B65" s="331"/>
      <c r="C65" s="331"/>
      <c r="D65" s="331" t="s">
        <v>364</v>
      </c>
      <c r="G65" s="331" t="s">
        <v>371</v>
      </c>
      <c r="H65" s="331"/>
      <c r="I65" s="331"/>
      <c r="J65" s="331" t="s">
        <v>364</v>
      </c>
      <c r="M65" s="328" t="s">
        <v>371</v>
      </c>
      <c r="N65" s="328"/>
      <c r="O65" s="328"/>
      <c r="P65" t="s">
        <v>364</v>
      </c>
      <c r="S65" s="328" t="s">
        <v>373</v>
      </c>
      <c r="T65" s="328"/>
      <c r="U65" s="328"/>
      <c r="V65" t="s">
        <v>364</v>
      </c>
    </row>
    <row r="66" spans="1:22" x14ac:dyDescent="0.3">
      <c r="A66" s="331" t="s">
        <v>370</v>
      </c>
      <c r="B66" s="331"/>
      <c r="C66" s="331"/>
      <c r="D66" s="331" t="s">
        <v>364</v>
      </c>
      <c r="G66" s="331" t="s">
        <v>370</v>
      </c>
      <c r="H66" s="331"/>
      <c r="I66" s="331"/>
      <c r="J66" s="331" t="s">
        <v>364</v>
      </c>
      <c r="M66" s="328" t="s">
        <v>370</v>
      </c>
      <c r="N66" s="328"/>
      <c r="O66" s="328"/>
      <c r="P66" t="s">
        <v>364</v>
      </c>
      <c r="S66" s="328" t="s">
        <v>372</v>
      </c>
      <c r="T66" s="328"/>
      <c r="U66" s="328"/>
      <c r="V66" t="s">
        <v>364</v>
      </c>
    </row>
    <row r="67" spans="1:22" x14ac:dyDescent="0.3">
      <c r="A67" s="331" t="s">
        <v>369</v>
      </c>
      <c r="B67" s="331"/>
      <c r="C67" s="331"/>
      <c r="D67" s="331" t="s">
        <v>364</v>
      </c>
      <c r="G67" s="331" t="s">
        <v>369</v>
      </c>
      <c r="H67" s="331"/>
      <c r="I67" s="331"/>
      <c r="J67" s="331" t="s">
        <v>364</v>
      </c>
      <c r="M67" s="328" t="s">
        <v>369</v>
      </c>
      <c r="N67" s="328"/>
      <c r="O67" s="328"/>
      <c r="P67" t="s">
        <v>364</v>
      </c>
      <c r="S67" s="328" t="s">
        <v>371</v>
      </c>
      <c r="T67" s="328"/>
      <c r="U67" s="328"/>
      <c r="V67" t="s">
        <v>364</v>
      </c>
    </row>
    <row r="68" spans="1:22" x14ac:dyDescent="0.3">
      <c r="A68" s="331" t="s">
        <v>368</v>
      </c>
      <c r="B68" s="331"/>
      <c r="C68" s="331"/>
      <c r="D68" s="331" t="s">
        <v>364</v>
      </c>
      <c r="G68" s="331" t="s">
        <v>368</v>
      </c>
      <c r="H68" s="331"/>
      <c r="I68" s="331"/>
      <c r="J68" s="331" t="s">
        <v>364</v>
      </c>
      <c r="M68" s="328" t="s">
        <v>368</v>
      </c>
      <c r="N68" s="328"/>
      <c r="O68" s="328"/>
      <c r="P68" t="s">
        <v>364</v>
      </c>
      <c r="S68" s="328" t="s">
        <v>370</v>
      </c>
      <c r="T68" s="328"/>
      <c r="U68" s="328"/>
      <c r="V68" t="s">
        <v>364</v>
      </c>
    </row>
    <row r="69" spans="1:22" x14ac:dyDescent="0.3">
      <c r="A69" s="331" t="s">
        <v>367</v>
      </c>
      <c r="B69" s="331"/>
      <c r="C69" s="331"/>
      <c r="D69" s="331" t="s">
        <v>364</v>
      </c>
      <c r="G69" s="331" t="s">
        <v>367</v>
      </c>
      <c r="H69" s="331"/>
      <c r="I69" s="331"/>
      <c r="J69" s="331" t="s">
        <v>364</v>
      </c>
      <c r="M69" s="328" t="s">
        <v>367</v>
      </c>
      <c r="N69" s="328"/>
      <c r="O69" s="328"/>
      <c r="P69" t="s">
        <v>364</v>
      </c>
      <c r="S69" s="328" t="s">
        <v>369</v>
      </c>
      <c r="T69" s="328"/>
      <c r="U69" s="328"/>
      <c r="V69" t="s">
        <v>364</v>
      </c>
    </row>
    <row r="70" spans="1:22" x14ac:dyDescent="0.3">
      <c r="A70" s="331" t="s">
        <v>366</v>
      </c>
      <c r="B70" s="331"/>
      <c r="C70" s="331"/>
      <c r="D70" s="331" t="s">
        <v>364</v>
      </c>
      <c r="G70" s="331" t="s">
        <v>366</v>
      </c>
      <c r="H70" s="331"/>
      <c r="I70" s="331"/>
      <c r="J70" s="331" t="s">
        <v>364</v>
      </c>
      <c r="M70" s="328" t="s">
        <v>366</v>
      </c>
      <c r="N70" s="328"/>
      <c r="O70" s="328"/>
      <c r="P70" t="s">
        <v>364</v>
      </c>
      <c r="S70" s="328" t="s">
        <v>368</v>
      </c>
      <c r="T70" s="328"/>
      <c r="U70" s="328"/>
      <c r="V70" t="s">
        <v>364</v>
      </c>
    </row>
    <row r="71" spans="1:22" x14ac:dyDescent="0.3">
      <c r="A71" s="331" t="s">
        <v>365</v>
      </c>
      <c r="B71" s="331"/>
      <c r="C71" s="331"/>
      <c r="D71" s="331" t="s">
        <v>364</v>
      </c>
      <c r="G71" s="331" t="s">
        <v>365</v>
      </c>
      <c r="H71" s="331"/>
      <c r="I71" s="331"/>
      <c r="J71" s="331" t="s">
        <v>364</v>
      </c>
      <c r="M71" s="328" t="s">
        <v>365</v>
      </c>
      <c r="N71" s="328"/>
      <c r="O71" s="328"/>
      <c r="P71" t="s">
        <v>364</v>
      </c>
      <c r="S71" s="328" t="s">
        <v>367</v>
      </c>
      <c r="T71" s="328"/>
      <c r="U71" s="328"/>
      <c r="V71" t="s">
        <v>364</v>
      </c>
    </row>
    <row r="72" spans="1:22" x14ac:dyDescent="0.3">
      <c r="M72"/>
      <c r="N72"/>
      <c r="O72"/>
      <c r="P72"/>
      <c r="S72" s="328" t="s">
        <v>366</v>
      </c>
      <c r="T72" s="328"/>
      <c r="U72" s="328"/>
      <c r="V72" t="s">
        <v>364</v>
      </c>
    </row>
    <row r="73" spans="1:22" x14ac:dyDescent="0.3">
      <c r="M73"/>
      <c r="N73"/>
      <c r="O73"/>
      <c r="P73"/>
      <c r="S73" s="328" t="s">
        <v>365</v>
      </c>
      <c r="T73" s="328"/>
      <c r="U73" s="328"/>
      <c r="V73" t="s">
        <v>364</v>
      </c>
    </row>
    <row r="74" spans="1:22" x14ac:dyDescent="0.3">
      <c r="M74"/>
      <c r="N74"/>
      <c r="O74"/>
      <c r="P74"/>
      <c r="S74"/>
      <c r="T74"/>
      <c r="U74"/>
      <c r="V74"/>
    </row>
    <row r="75" spans="1:22" x14ac:dyDescent="0.3">
      <c r="B75" s="97" t="s">
        <v>2</v>
      </c>
      <c r="C75" s="97" t="s">
        <v>461</v>
      </c>
      <c r="D75" s="97">
        <v>2019</v>
      </c>
      <c r="E75" s="97">
        <v>2020</v>
      </c>
      <c r="F75" s="97">
        <v>2021</v>
      </c>
      <c r="G75" s="97">
        <v>2022</v>
      </c>
      <c r="M75"/>
      <c r="N75"/>
      <c r="O75"/>
      <c r="P75"/>
      <c r="S75"/>
      <c r="T75"/>
      <c r="U75"/>
      <c r="V75"/>
    </row>
    <row r="76" spans="1:22" x14ac:dyDescent="0.3">
      <c r="B76" s="98">
        <v>1</v>
      </c>
      <c r="C76" s="99" t="s">
        <v>427</v>
      </c>
      <c r="D76" s="98">
        <v>36</v>
      </c>
      <c r="E76" s="98">
        <v>44</v>
      </c>
      <c r="F76" s="98">
        <v>61</v>
      </c>
      <c r="G76" s="98">
        <v>56</v>
      </c>
      <c r="M76"/>
      <c r="N76"/>
      <c r="O76"/>
      <c r="P76"/>
      <c r="S76"/>
      <c r="T76"/>
      <c r="U76"/>
      <c r="V76"/>
    </row>
    <row r="77" spans="1:22" x14ac:dyDescent="0.3">
      <c r="B77" s="98">
        <v>2</v>
      </c>
      <c r="C77" s="99" t="s">
        <v>430</v>
      </c>
      <c r="D77" s="98">
        <v>2</v>
      </c>
      <c r="E77" s="98">
        <v>15</v>
      </c>
      <c r="F77" s="98">
        <v>21</v>
      </c>
      <c r="G77" s="98">
        <v>32</v>
      </c>
      <c r="M77"/>
      <c r="N77"/>
      <c r="O77"/>
      <c r="P77"/>
      <c r="S77"/>
      <c r="T77"/>
      <c r="U77"/>
      <c r="V77"/>
    </row>
    <row r="78" spans="1:22" x14ac:dyDescent="0.3">
      <c r="B78" s="98">
        <v>3</v>
      </c>
      <c r="C78" s="99" t="s">
        <v>457</v>
      </c>
      <c r="D78" s="98"/>
      <c r="E78" s="98"/>
      <c r="F78" s="98"/>
      <c r="G78" s="98"/>
      <c r="M78"/>
      <c r="N78"/>
      <c r="O78"/>
      <c r="P78"/>
    </row>
    <row r="79" spans="1:22" x14ac:dyDescent="0.3">
      <c r="B79" s="98">
        <v>4</v>
      </c>
      <c r="C79" s="99" t="s">
        <v>428</v>
      </c>
      <c r="D79" s="98">
        <v>2</v>
      </c>
      <c r="E79" s="98">
        <v>19</v>
      </c>
      <c r="F79" s="98">
        <v>33</v>
      </c>
      <c r="G79" s="98">
        <v>62</v>
      </c>
      <c r="M79"/>
      <c r="N79"/>
      <c r="O79"/>
      <c r="P79"/>
    </row>
    <row r="80" spans="1:22" x14ac:dyDescent="0.3">
      <c r="B80" s="98">
        <v>5</v>
      </c>
      <c r="C80" s="99" t="s">
        <v>456</v>
      </c>
      <c r="D80" s="98"/>
      <c r="E80" s="98"/>
      <c r="F80" s="98"/>
      <c r="G80" s="98"/>
      <c r="M80"/>
      <c r="N80"/>
      <c r="O80"/>
      <c r="P80"/>
    </row>
    <row r="81" spans="2:16" x14ac:dyDescent="0.3">
      <c r="B81" s="98">
        <v>6</v>
      </c>
      <c r="C81" s="99" t="s">
        <v>426</v>
      </c>
      <c r="D81" s="98">
        <v>23</v>
      </c>
      <c r="E81" s="98"/>
      <c r="F81" s="98"/>
      <c r="G81" s="98"/>
      <c r="M81"/>
      <c r="N81"/>
      <c r="O81"/>
      <c r="P81"/>
    </row>
    <row r="82" spans="2:16" x14ac:dyDescent="0.3">
      <c r="B82" s="98">
        <v>7</v>
      </c>
      <c r="C82" s="99" t="s">
        <v>425</v>
      </c>
      <c r="D82" s="98">
        <v>2</v>
      </c>
      <c r="E82" s="98">
        <v>15</v>
      </c>
      <c r="F82" s="98">
        <v>14</v>
      </c>
      <c r="G82" s="98">
        <v>18</v>
      </c>
      <c r="M82"/>
      <c r="N82"/>
      <c r="O82"/>
      <c r="P82"/>
    </row>
    <row r="83" spans="2:16" x14ac:dyDescent="0.3">
      <c r="B83" s="98">
        <v>8</v>
      </c>
      <c r="C83" s="99" t="s">
        <v>429</v>
      </c>
      <c r="D83" s="98">
        <v>22</v>
      </c>
      <c r="E83" s="98">
        <v>61</v>
      </c>
      <c r="F83" s="98">
        <v>118</v>
      </c>
      <c r="G83" s="98">
        <v>134</v>
      </c>
      <c r="M83"/>
      <c r="N83"/>
      <c r="O83"/>
      <c r="P83"/>
    </row>
    <row r="84" spans="2:16" x14ac:dyDescent="0.3">
      <c r="B84" s="98">
        <v>9</v>
      </c>
      <c r="C84" s="102" t="s">
        <v>458</v>
      </c>
      <c r="D84" s="101"/>
      <c r="E84" s="101"/>
      <c r="F84" s="101"/>
      <c r="G84" s="101"/>
    </row>
    <row r="85" spans="2:16" x14ac:dyDescent="0.3">
      <c r="B85" s="329" t="s">
        <v>53</v>
      </c>
      <c r="C85" s="330"/>
      <c r="D85" s="103">
        <f>SUM(D76:D84)</f>
        <v>87</v>
      </c>
      <c r="E85" s="103">
        <f t="shared" ref="E85:G85" si="0">SUM(E76:E84)</f>
        <v>154</v>
      </c>
      <c r="F85" s="103">
        <f t="shared" si="0"/>
        <v>247</v>
      </c>
      <c r="G85" s="103">
        <f t="shared" si="0"/>
        <v>302</v>
      </c>
    </row>
  </sheetData>
  <sortState xmlns:xlrd2="http://schemas.microsoft.com/office/spreadsheetml/2017/richdata2" ref="C76:G84">
    <sortCondition ref="C76:C84"/>
  </sortState>
  <mergeCells count="273">
    <mergeCell ref="A9:D9"/>
    <mergeCell ref="A10:D10"/>
    <mergeCell ref="A19:B19"/>
    <mergeCell ref="C21:D21"/>
    <mergeCell ref="C22:D22"/>
    <mergeCell ref="C27:D27"/>
    <mergeCell ref="A1:D1"/>
    <mergeCell ref="A2:D2"/>
    <mergeCell ref="A3:D3"/>
    <mergeCell ref="A4:D4"/>
    <mergeCell ref="A6:D6"/>
    <mergeCell ref="A7:D7"/>
    <mergeCell ref="A36:C36"/>
    <mergeCell ref="D36"/>
    <mergeCell ref="A37:C37"/>
    <mergeCell ref="D37"/>
    <mergeCell ref="A38:C38"/>
    <mergeCell ref="D38"/>
    <mergeCell ref="C28:D28"/>
    <mergeCell ref="C29:D29"/>
    <mergeCell ref="A33:D33"/>
    <mergeCell ref="A34:C34"/>
    <mergeCell ref="D34"/>
    <mergeCell ref="A35:C35"/>
    <mergeCell ref="D35"/>
    <mergeCell ref="A42:C42"/>
    <mergeCell ref="D42"/>
    <mergeCell ref="A44:D44"/>
    <mergeCell ref="A45:C45"/>
    <mergeCell ref="D45"/>
    <mergeCell ref="A46:C46"/>
    <mergeCell ref="D46"/>
    <mergeCell ref="A39:C39"/>
    <mergeCell ref="D39"/>
    <mergeCell ref="A40:C40"/>
    <mergeCell ref="D40"/>
    <mergeCell ref="A41:C41"/>
    <mergeCell ref="D41"/>
    <mergeCell ref="A50:C50"/>
    <mergeCell ref="D50"/>
    <mergeCell ref="A51:C51"/>
    <mergeCell ref="D51"/>
    <mergeCell ref="A52:C52"/>
    <mergeCell ref="D52"/>
    <mergeCell ref="A47:C47"/>
    <mergeCell ref="D47"/>
    <mergeCell ref="A48:C48"/>
    <mergeCell ref="D48"/>
    <mergeCell ref="A49:C49"/>
    <mergeCell ref="D49"/>
    <mergeCell ref="A57:D57"/>
    <mergeCell ref="A58:C58"/>
    <mergeCell ref="D58"/>
    <mergeCell ref="A59:C59"/>
    <mergeCell ref="D59"/>
    <mergeCell ref="A60:C60"/>
    <mergeCell ref="D60"/>
    <mergeCell ref="A53:C53"/>
    <mergeCell ref="D53"/>
    <mergeCell ref="A54:C54"/>
    <mergeCell ref="D54"/>
    <mergeCell ref="A55:C55"/>
    <mergeCell ref="D55"/>
    <mergeCell ref="A64:C64"/>
    <mergeCell ref="D64"/>
    <mergeCell ref="A65:C65"/>
    <mergeCell ref="D65"/>
    <mergeCell ref="A66:C66"/>
    <mergeCell ref="D66"/>
    <mergeCell ref="A61:C61"/>
    <mergeCell ref="D61"/>
    <mergeCell ref="A62:C62"/>
    <mergeCell ref="D62"/>
    <mergeCell ref="A63:C63"/>
    <mergeCell ref="D63"/>
    <mergeCell ref="J70"/>
    <mergeCell ref="G71:I71"/>
    <mergeCell ref="J71"/>
    <mergeCell ref="A70:C70"/>
    <mergeCell ref="D70"/>
    <mergeCell ref="A71:C71"/>
    <mergeCell ref="D71"/>
    <mergeCell ref="G69:I69"/>
    <mergeCell ref="A67:C67"/>
    <mergeCell ref="D67"/>
    <mergeCell ref="A68:C68"/>
    <mergeCell ref="D68"/>
    <mergeCell ref="A69:C69"/>
    <mergeCell ref="D69"/>
    <mergeCell ref="G60:I60"/>
    <mergeCell ref="J60"/>
    <mergeCell ref="G61:I61"/>
    <mergeCell ref="J61"/>
    <mergeCell ref="G62:I62"/>
    <mergeCell ref="J62"/>
    <mergeCell ref="G63:I63"/>
    <mergeCell ref="J63"/>
    <mergeCell ref="G64:I64"/>
    <mergeCell ref="J64"/>
    <mergeCell ref="G54:I54"/>
    <mergeCell ref="J54"/>
    <mergeCell ref="G55:I55"/>
    <mergeCell ref="J55"/>
    <mergeCell ref="G57:J57"/>
    <mergeCell ref="G58:I58"/>
    <mergeCell ref="J58"/>
    <mergeCell ref="G59:I59"/>
    <mergeCell ref="J59"/>
    <mergeCell ref="G49:I49"/>
    <mergeCell ref="J49"/>
    <mergeCell ref="G50:I50"/>
    <mergeCell ref="J50"/>
    <mergeCell ref="G51:I51"/>
    <mergeCell ref="J51"/>
    <mergeCell ref="G52:I52"/>
    <mergeCell ref="J52"/>
    <mergeCell ref="G53:I53"/>
    <mergeCell ref="J53"/>
    <mergeCell ref="G44:J44"/>
    <mergeCell ref="G45:I45"/>
    <mergeCell ref="J45"/>
    <mergeCell ref="G46:I46"/>
    <mergeCell ref="J46"/>
    <mergeCell ref="G47:I47"/>
    <mergeCell ref="J47"/>
    <mergeCell ref="G48:I48"/>
    <mergeCell ref="J48"/>
    <mergeCell ref="G38:I38"/>
    <mergeCell ref="J38"/>
    <mergeCell ref="G39:I39"/>
    <mergeCell ref="J39"/>
    <mergeCell ref="G40:I40"/>
    <mergeCell ref="J40"/>
    <mergeCell ref="G41:I41"/>
    <mergeCell ref="J41"/>
    <mergeCell ref="G42:I42"/>
    <mergeCell ref="J42"/>
    <mergeCell ref="G33:J33"/>
    <mergeCell ref="G34:I34"/>
    <mergeCell ref="J34"/>
    <mergeCell ref="G35:I35"/>
    <mergeCell ref="J35"/>
    <mergeCell ref="G36:I36"/>
    <mergeCell ref="J36"/>
    <mergeCell ref="G37:I37"/>
    <mergeCell ref="J37"/>
    <mergeCell ref="G7:J7"/>
    <mergeCell ref="G9:J9"/>
    <mergeCell ref="G10:J10"/>
    <mergeCell ref="G19:H19"/>
    <mergeCell ref="I21:J21"/>
    <mergeCell ref="I22:J22"/>
    <mergeCell ref="I27:J27"/>
    <mergeCell ref="I28:J28"/>
    <mergeCell ref="I29:J29"/>
    <mergeCell ref="M1:P1"/>
    <mergeCell ref="M2:P2"/>
    <mergeCell ref="M3:P3"/>
    <mergeCell ref="M4:P4"/>
    <mergeCell ref="M6:P6"/>
    <mergeCell ref="G1:J1"/>
    <mergeCell ref="G2:J2"/>
    <mergeCell ref="G3:J3"/>
    <mergeCell ref="G4:J4"/>
    <mergeCell ref="G6:J6"/>
    <mergeCell ref="O22:P22"/>
    <mergeCell ref="O27:P27"/>
    <mergeCell ref="O28:P28"/>
    <mergeCell ref="O29:P29"/>
    <mergeCell ref="M33:P33"/>
    <mergeCell ref="M7:P7"/>
    <mergeCell ref="M9:P9"/>
    <mergeCell ref="M10:P10"/>
    <mergeCell ref="M19:N19"/>
    <mergeCell ref="O21:P21"/>
    <mergeCell ref="M39:O39"/>
    <mergeCell ref="M40:O40"/>
    <mergeCell ref="M41:O41"/>
    <mergeCell ref="M42:O42"/>
    <mergeCell ref="M44:P44"/>
    <mergeCell ref="M34:O34"/>
    <mergeCell ref="M35:O35"/>
    <mergeCell ref="M36:O36"/>
    <mergeCell ref="M37:O37"/>
    <mergeCell ref="M38:O38"/>
    <mergeCell ref="M50:O50"/>
    <mergeCell ref="M51:O51"/>
    <mergeCell ref="M52:O52"/>
    <mergeCell ref="M53:O53"/>
    <mergeCell ref="M54:O54"/>
    <mergeCell ref="M45:O45"/>
    <mergeCell ref="M46:O46"/>
    <mergeCell ref="M47:O47"/>
    <mergeCell ref="M48:O48"/>
    <mergeCell ref="M49:O49"/>
    <mergeCell ref="M61:O61"/>
    <mergeCell ref="M62:O62"/>
    <mergeCell ref="M63:O63"/>
    <mergeCell ref="M64:O64"/>
    <mergeCell ref="M65:O65"/>
    <mergeCell ref="M55:O55"/>
    <mergeCell ref="M57:P57"/>
    <mergeCell ref="M58:O58"/>
    <mergeCell ref="M59:O59"/>
    <mergeCell ref="M60:O60"/>
    <mergeCell ref="S36:U36"/>
    <mergeCell ref="S37:U37"/>
    <mergeCell ref="S38:U38"/>
    <mergeCell ref="S39:U39"/>
    <mergeCell ref="S40:U40"/>
    <mergeCell ref="M71:O71"/>
    <mergeCell ref="S1:V1"/>
    <mergeCell ref="S2:V2"/>
    <mergeCell ref="S3:V3"/>
    <mergeCell ref="S4:V4"/>
    <mergeCell ref="S6:V6"/>
    <mergeCell ref="S7:V7"/>
    <mergeCell ref="S9:V9"/>
    <mergeCell ref="S10:V10"/>
    <mergeCell ref="S21:T21"/>
    <mergeCell ref="U23:V23"/>
    <mergeCell ref="U24:V24"/>
    <mergeCell ref="U29:V29"/>
    <mergeCell ref="U30:V30"/>
    <mergeCell ref="U31:V31"/>
    <mergeCell ref="S35:V35"/>
    <mergeCell ref="M66:O66"/>
    <mergeCell ref="M67:O67"/>
    <mergeCell ref="M68:O68"/>
    <mergeCell ref="S47:U47"/>
    <mergeCell ref="S48:U48"/>
    <mergeCell ref="S49:U49"/>
    <mergeCell ref="S50:U50"/>
    <mergeCell ref="S51:U51"/>
    <mergeCell ref="S41:U41"/>
    <mergeCell ref="S42:U42"/>
    <mergeCell ref="S43:U43"/>
    <mergeCell ref="S44:U44"/>
    <mergeCell ref="S46:V46"/>
    <mergeCell ref="S57:U57"/>
    <mergeCell ref="S59:V59"/>
    <mergeCell ref="S60:U60"/>
    <mergeCell ref="S61:U61"/>
    <mergeCell ref="S62:U62"/>
    <mergeCell ref="S52:U52"/>
    <mergeCell ref="S53:U53"/>
    <mergeCell ref="S54:U54"/>
    <mergeCell ref="S55:U55"/>
    <mergeCell ref="S56:U56"/>
    <mergeCell ref="S73:U73"/>
    <mergeCell ref="B85:C85"/>
    <mergeCell ref="S68:U68"/>
    <mergeCell ref="S69:U69"/>
    <mergeCell ref="S70:U70"/>
    <mergeCell ref="S71:U71"/>
    <mergeCell ref="S72:U72"/>
    <mergeCell ref="S63:U63"/>
    <mergeCell ref="S64:U64"/>
    <mergeCell ref="S65:U65"/>
    <mergeCell ref="S66:U66"/>
    <mergeCell ref="S67:U67"/>
    <mergeCell ref="M69:O69"/>
    <mergeCell ref="M70:O70"/>
    <mergeCell ref="G65:I65"/>
    <mergeCell ref="J65"/>
    <mergeCell ref="G66:I66"/>
    <mergeCell ref="J66"/>
    <mergeCell ref="G67:I67"/>
    <mergeCell ref="J67"/>
    <mergeCell ref="G68:I68"/>
    <mergeCell ref="J68"/>
    <mergeCell ref="J69"/>
    <mergeCell ref="G70:I7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BFE6-CFF0-4715-B6D9-870D0A0E4DBD}">
  <sheetPr codeName="Sheet22"/>
  <dimension ref="A1:I9"/>
  <sheetViews>
    <sheetView workbookViewId="0">
      <selection activeCell="D13" sqref="D13"/>
    </sheetView>
  </sheetViews>
  <sheetFormatPr defaultRowHeight="15.6" x14ac:dyDescent="0.3"/>
  <cols>
    <col min="1" max="1" width="26.21875" style="91" bestFit="1" customWidth="1"/>
    <col min="2" max="16384" width="8.88671875" style="91"/>
  </cols>
  <sheetData>
    <row r="1" spans="1:9" x14ac:dyDescent="0.3">
      <c r="A1" s="96"/>
      <c r="B1" s="342" t="s">
        <v>447</v>
      </c>
      <c r="C1" s="342"/>
      <c r="D1" s="342"/>
      <c r="E1" s="342"/>
      <c r="F1" s="342"/>
      <c r="G1" s="342"/>
      <c r="H1" s="342"/>
      <c r="I1" s="342"/>
    </row>
    <row r="2" spans="1:9" x14ac:dyDescent="0.3">
      <c r="A2" s="96"/>
      <c r="B2" s="342" t="s">
        <v>429</v>
      </c>
      <c r="C2" s="342"/>
      <c r="D2" s="342" t="s">
        <v>446</v>
      </c>
      <c r="E2" s="342"/>
      <c r="F2" s="342" t="s">
        <v>430</v>
      </c>
      <c r="G2" s="342"/>
      <c r="H2" s="342" t="s">
        <v>428</v>
      </c>
      <c r="I2" s="342"/>
    </row>
    <row r="3" spans="1:9" x14ac:dyDescent="0.3">
      <c r="A3" s="96"/>
      <c r="B3" s="96">
        <v>2022</v>
      </c>
      <c r="C3" s="96">
        <v>2023</v>
      </c>
      <c r="D3" s="96">
        <v>2022</v>
      </c>
      <c r="E3" s="96">
        <v>2023</v>
      </c>
      <c r="F3" s="96">
        <v>2022</v>
      </c>
      <c r="G3" s="96">
        <v>2023</v>
      </c>
      <c r="H3" s="96">
        <v>2022</v>
      </c>
      <c r="I3" s="96">
        <v>2023</v>
      </c>
    </row>
    <row r="4" spans="1:9" x14ac:dyDescent="0.3">
      <c r="A4" s="96" t="s">
        <v>445</v>
      </c>
      <c r="B4" s="96">
        <v>11</v>
      </c>
      <c r="C4" s="96">
        <v>8</v>
      </c>
      <c r="D4" s="96">
        <v>11</v>
      </c>
      <c r="E4" s="96">
        <v>19</v>
      </c>
      <c r="F4" s="96">
        <v>14</v>
      </c>
      <c r="G4" s="96">
        <v>35</v>
      </c>
      <c r="H4" s="96">
        <v>1</v>
      </c>
      <c r="I4" s="96">
        <v>6</v>
      </c>
    </row>
    <row r="5" spans="1:9" x14ac:dyDescent="0.3">
      <c r="A5" s="96" t="s">
        <v>444</v>
      </c>
      <c r="B5" s="96">
        <v>31</v>
      </c>
      <c r="C5" s="96">
        <v>15</v>
      </c>
      <c r="D5" s="96">
        <v>3</v>
      </c>
      <c r="E5" s="96">
        <v>9</v>
      </c>
      <c r="F5" s="96">
        <v>13</v>
      </c>
      <c r="G5" s="96">
        <v>40</v>
      </c>
      <c r="H5" s="96">
        <v>1</v>
      </c>
      <c r="I5" s="96">
        <v>6</v>
      </c>
    </row>
    <row r="6" spans="1:9" x14ac:dyDescent="0.3">
      <c r="A6" s="96" t="s">
        <v>443</v>
      </c>
      <c r="B6" s="96">
        <v>11</v>
      </c>
      <c r="C6" s="96">
        <v>15</v>
      </c>
      <c r="D6" s="96">
        <v>15</v>
      </c>
      <c r="E6" s="96">
        <v>21</v>
      </c>
      <c r="F6" s="96">
        <v>15</v>
      </c>
      <c r="G6" s="96">
        <v>66</v>
      </c>
      <c r="H6" s="96">
        <v>1</v>
      </c>
      <c r="I6" s="96">
        <v>6</v>
      </c>
    </row>
    <row r="7" spans="1:9" x14ac:dyDescent="0.3">
      <c r="A7" s="96" t="s">
        <v>442</v>
      </c>
      <c r="B7" s="96">
        <v>27</v>
      </c>
      <c r="C7" s="96">
        <v>4</v>
      </c>
      <c r="D7" s="96">
        <v>12</v>
      </c>
      <c r="E7" s="96">
        <v>8</v>
      </c>
      <c r="F7" s="96">
        <v>32</v>
      </c>
      <c r="G7" s="96">
        <v>31</v>
      </c>
      <c r="H7" s="96">
        <v>1</v>
      </c>
      <c r="I7" s="96">
        <v>6</v>
      </c>
    </row>
    <row r="8" spans="1:9" x14ac:dyDescent="0.3">
      <c r="A8" s="96" t="s">
        <v>441</v>
      </c>
      <c r="B8" s="96">
        <v>9</v>
      </c>
      <c r="C8" s="96">
        <v>9</v>
      </c>
      <c r="D8" s="96">
        <v>2</v>
      </c>
      <c r="E8" s="96">
        <v>15</v>
      </c>
      <c r="F8" s="96">
        <v>24</v>
      </c>
      <c r="G8" s="96">
        <v>52</v>
      </c>
      <c r="H8" s="96">
        <v>1</v>
      </c>
      <c r="I8" s="96">
        <v>6</v>
      </c>
    </row>
    <row r="9" spans="1:9" x14ac:dyDescent="0.3">
      <c r="A9" s="96" t="s">
        <v>440</v>
      </c>
      <c r="B9" s="96">
        <f>SUM(B4:B8)</f>
        <v>89</v>
      </c>
      <c r="C9" s="96">
        <f t="shared" ref="C9:I9" si="0">SUM(C4:C8)</f>
        <v>51</v>
      </c>
      <c r="D9" s="96">
        <f t="shared" si="0"/>
        <v>43</v>
      </c>
      <c r="E9" s="96">
        <f t="shared" si="0"/>
        <v>72</v>
      </c>
      <c r="F9" s="96">
        <f t="shared" si="0"/>
        <v>98</v>
      </c>
      <c r="G9" s="96">
        <f t="shared" si="0"/>
        <v>224</v>
      </c>
      <c r="H9" s="96">
        <f t="shared" si="0"/>
        <v>5</v>
      </c>
      <c r="I9" s="96">
        <f t="shared" si="0"/>
        <v>30</v>
      </c>
    </row>
  </sheetData>
  <mergeCells count="5">
    <mergeCell ref="B1:I1"/>
    <mergeCell ref="B2:C2"/>
    <mergeCell ref="D2:E2"/>
    <mergeCell ref="F2:G2"/>
    <mergeCell ref="H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F218-D8D6-4CE6-89B4-4848EFE4AF65}">
  <sheetPr codeName="Sheet2"/>
  <dimension ref="B2:AI56"/>
  <sheetViews>
    <sheetView topLeftCell="A12" zoomScale="73" zoomScaleNormal="73" workbookViewId="0">
      <selection activeCell="AM11" sqref="AM11"/>
    </sheetView>
  </sheetViews>
  <sheetFormatPr defaultRowHeight="13.2" x14ac:dyDescent="0.25"/>
  <cols>
    <col min="1" max="1" width="8.88671875" style="77"/>
    <col min="2" max="2" width="3.44140625" style="77" bestFit="1" customWidth="1"/>
    <col min="3" max="3" width="64.109375" style="150" customWidth="1"/>
    <col min="4" max="9" width="2" style="77" bestFit="1" customWidth="1"/>
    <col min="10" max="12" width="2" style="77" customWidth="1"/>
    <col min="13" max="13" width="2" style="77" bestFit="1" customWidth="1"/>
    <col min="14" max="16" width="2" style="77" customWidth="1"/>
    <col min="17" max="26" width="2" style="77" bestFit="1" customWidth="1"/>
    <col min="27" max="27" width="5.44140625" style="77" customWidth="1"/>
    <col min="28" max="29" width="8.88671875" style="77"/>
    <col min="30" max="30" width="10.109375" style="77" bestFit="1" customWidth="1"/>
    <col min="31" max="16384" width="8.88671875" style="77"/>
  </cols>
  <sheetData>
    <row r="2" spans="2:35" x14ac:dyDescent="0.25">
      <c r="B2" s="181" t="s">
        <v>2</v>
      </c>
      <c r="C2" s="181" t="s">
        <v>290</v>
      </c>
      <c r="D2" s="177" t="s">
        <v>36</v>
      </c>
      <c r="E2" s="177"/>
      <c r="F2" s="177" t="s">
        <v>37</v>
      </c>
      <c r="G2" s="177"/>
      <c r="H2" s="177"/>
      <c r="I2" s="177"/>
      <c r="J2" s="177" t="s">
        <v>38</v>
      </c>
      <c r="K2" s="177"/>
      <c r="L2" s="177"/>
      <c r="M2" s="177"/>
      <c r="N2" s="177" t="s">
        <v>39</v>
      </c>
      <c r="O2" s="177"/>
      <c r="P2" s="177"/>
      <c r="Q2" s="177"/>
      <c r="R2" s="177" t="s">
        <v>40</v>
      </c>
      <c r="S2" s="177"/>
      <c r="T2" s="177"/>
      <c r="U2" s="177"/>
      <c r="V2" s="177" t="s">
        <v>41</v>
      </c>
      <c r="W2" s="177"/>
      <c r="X2" s="177"/>
      <c r="Y2" s="177"/>
      <c r="Z2" s="177" t="s">
        <v>29</v>
      </c>
      <c r="AA2" s="177"/>
      <c r="AC2" s="77" t="s">
        <v>507</v>
      </c>
    </row>
    <row r="3" spans="2:35" ht="13.8" x14ac:dyDescent="0.25">
      <c r="B3" s="182"/>
      <c r="C3" s="182"/>
      <c r="D3" s="78">
        <v>3</v>
      </c>
      <c r="E3" s="78">
        <v>4</v>
      </c>
      <c r="F3" s="78">
        <v>1</v>
      </c>
      <c r="G3" s="78">
        <v>2</v>
      </c>
      <c r="H3" s="78">
        <v>3</v>
      </c>
      <c r="I3" s="78">
        <v>4</v>
      </c>
      <c r="J3" s="78">
        <v>1</v>
      </c>
      <c r="K3" s="78">
        <v>2</v>
      </c>
      <c r="L3" s="78">
        <v>3</v>
      </c>
      <c r="M3" s="78">
        <v>4</v>
      </c>
      <c r="N3" s="78">
        <v>1</v>
      </c>
      <c r="O3" s="78">
        <v>2</v>
      </c>
      <c r="P3" s="78">
        <v>3</v>
      </c>
      <c r="Q3" s="78">
        <v>4</v>
      </c>
      <c r="R3" s="78">
        <v>1</v>
      </c>
      <c r="S3" s="78">
        <v>2</v>
      </c>
      <c r="T3" s="78">
        <v>3</v>
      </c>
      <c r="U3" s="78">
        <v>4</v>
      </c>
      <c r="V3" s="78">
        <v>1</v>
      </c>
      <c r="W3" s="78">
        <v>2</v>
      </c>
      <c r="X3" s="78">
        <v>3</v>
      </c>
      <c r="Y3" s="78">
        <v>4</v>
      </c>
      <c r="Z3" s="78">
        <v>1</v>
      </c>
      <c r="AA3" s="78">
        <v>2</v>
      </c>
      <c r="AC3" s="110" t="s">
        <v>2</v>
      </c>
      <c r="AD3" s="73" t="s">
        <v>52</v>
      </c>
      <c r="AE3" s="110" t="s">
        <v>508</v>
      </c>
    </row>
    <row r="4" spans="2:35" ht="13.8" x14ac:dyDescent="0.25">
      <c r="B4" s="188" t="s">
        <v>303</v>
      </c>
      <c r="C4" s="189"/>
      <c r="D4" s="79"/>
      <c r="E4" s="79"/>
      <c r="F4" s="79"/>
      <c r="G4" s="79"/>
      <c r="H4" s="78"/>
      <c r="I4" s="78"/>
      <c r="J4" s="79"/>
      <c r="K4" s="79"/>
      <c r="L4" s="78"/>
      <c r="M4" s="78"/>
      <c r="N4" s="78"/>
      <c r="O4" s="78"/>
      <c r="P4" s="78"/>
      <c r="Q4" s="78"/>
      <c r="R4" s="78"/>
      <c r="S4" s="78"/>
      <c r="T4" s="78"/>
      <c r="U4" s="78"/>
      <c r="V4" s="78"/>
      <c r="W4" s="78"/>
      <c r="X4" s="78"/>
      <c r="Y4" s="78"/>
      <c r="Z4" s="78"/>
      <c r="AA4" s="78"/>
      <c r="AC4" s="110">
        <v>1</v>
      </c>
      <c r="AD4" s="111">
        <v>45212</v>
      </c>
      <c r="AE4" s="110"/>
    </row>
    <row r="5" spans="2:35" ht="13.8" x14ac:dyDescent="0.25">
      <c r="B5" s="73">
        <v>1</v>
      </c>
      <c r="C5" s="147" t="s">
        <v>291</v>
      </c>
      <c r="D5" s="79"/>
      <c r="E5" s="79"/>
      <c r="F5" s="79"/>
      <c r="G5" s="79"/>
      <c r="H5" s="78"/>
      <c r="I5" s="78"/>
      <c r="J5" s="79"/>
      <c r="K5" s="79"/>
      <c r="L5" s="78"/>
      <c r="M5" s="78"/>
      <c r="N5" s="78"/>
      <c r="O5" s="78"/>
      <c r="P5" s="78"/>
      <c r="Q5" s="78"/>
      <c r="R5" s="78"/>
      <c r="S5" s="78"/>
      <c r="T5" s="78"/>
      <c r="U5" s="78"/>
      <c r="V5" s="78"/>
      <c r="W5" s="78"/>
      <c r="X5" s="78"/>
      <c r="Y5" s="78"/>
      <c r="Z5" s="78"/>
      <c r="AA5" s="78"/>
      <c r="AC5" s="110">
        <v>2</v>
      </c>
      <c r="AD5" s="111">
        <v>45555</v>
      </c>
      <c r="AE5" s="110"/>
    </row>
    <row r="6" spans="2:35" ht="13.8" x14ac:dyDescent="0.25">
      <c r="B6" s="73">
        <v>2</v>
      </c>
      <c r="C6" s="147" t="s">
        <v>292</v>
      </c>
      <c r="D6" s="79"/>
      <c r="E6" s="79"/>
      <c r="F6" s="79"/>
      <c r="G6" s="79"/>
      <c r="H6" s="78"/>
      <c r="I6" s="78"/>
      <c r="J6" s="79"/>
      <c r="K6" s="79"/>
      <c r="L6" s="78"/>
      <c r="M6" s="78"/>
      <c r="N6" s="78"/>
      <c r="O6" s="78"/>
      <c r="P6" s="78"/>
      <c r="Q6" s="78"/>
      <c r="R6" s="78"/>
      <c r="S6" s="78"/>
      <c r="T6" s="78"/>
      <c r="U6" s="78"/>
      <c r="V6" s="78"/>
      <c r="W6" s="78"/>
      <c r="X6" s="78"/>
      <c r="Y6" s="78"/>
      <c r="Z6" s="78"/>
      <c r="AA6" s="78"/>
      <c r="AC6" s="110">
        <v>3</v>
      </c>
      <c r="AD6" s="111">
        <v>45577</v>
      </c>
      <c r="AE6" s="110"/>
    </row>
    <row r="7" spans="2:35" ht="13.8" x14ac:dyDescent="0.25">
      <c r="B7" s="73">
        <v>3</v>
      </c>
      <c r="C7" s="147" t="s">
        <v>293</v>
      </c>
      <c r="D7" s="78"/>
      <c r="E7" s="78"/>
      <c r="F7" s="79"/>
      <c r="G7" s="79"/>
      <c r="H7" s="78"/>
      <c r="I7" s="78"/>
      <c r="J7" s="79"/>
      <c r="K7" s="79"/>
      <c r="L7" s="78"/>
      <c r="M7" s="78"/>
      <c r="N7" s="78"/>
      <c r="O7" s="78"/>
      <c r="P7" s="78"/>
      <c r="Q7" s="78"/>
      <c r="R7" s="78"/>
      <c r="S7" s="78"/>
      <c r="T7" s="78"/>
      <c r="U7" s="78"/>
      <c r="V7" s="78"/>
      <c r="W7" s="78"/>
      <c r="X7" s="78"/>
      <c r="Y7" s="78"/>
      <c r="Z7" s="78"/>
      <c r="AA7" s="78"/>
      <c r="AC7" s="110">
        <v>4</v>
      </c>
      <c r="AD7" s="110"/>
      <c r="AE7" s="110"/>
      <c r="AF7" s="77" t="s">
        <v>509</v>
      </c>
    </row>
    <row r="8" spans="2:35" ht="13.8" x14ac:dyDescent="0.25">
      <c r="B8" s="73">
        <v>4</v>
      </c>
      <c r="C8" s="147" t="s">
        <v>294</v>
      </c>
      <c r="D8" s="78"/>
      <c r="E8" s="78"/>
      <c r="F8" s="79"/>
      <c r="G8" s="79"/>
      <c r="H8" s="78"/>
      <c r="I8" s="78"/>
      <c r="J8" s="79"/>
      <c r="K8" s="79"/>
      <c r="L8" s="78"/>
      <c r="M8" s="78"/>
      <c r="N8" s="78"/>
      <c r="O8" s="78"/>
      <c r="P8" s="78"/>
      <c r="Q8" s="78"/>
      <c r="R8" s="78"/>
      <c r="S8" s="78"/>
      <c r="T8" s="78"/>
      <c r="U8" s="78"/>
      <c r="V8" s="78"/>
      <c r="W8" s="78"/>
      <c r="X8" s="78"/>
      <c r="Y8" s="78"/>
      <c r="Z8" s="78"/>
      <c r="AA8" s="78"/>
      <c r="AC8" s="110">
        <v>5</v>
      </c>
      <c r="AD8" s="110"/>
      <c r="AE8" s="110"/>
      <c r="AF8" s="77" t="s">
        <v>510</v>
      </c>
    </row>
    <row r="9" spans="2:35" ht="13.8" x14ac:dyDescent="0.25">
      <c r="B9" s="73">
        <v>5</v>
      </c>
      <c r="C9" s="147" t="s">
        <v>295</v>
      </c>
      <c r="D9" s="78"/>
      <c r="E9" s="78"/>
      <c r="F9" s="79"/>
      <c r="G9" s="79"/>
      <c r="H9" s="78"/>
      <c r="I9" s="78"/>
      <c r="J9" s="79"/>
      <c r="K9" s="79"/>
      <c r="L9" s="78"/>
      <c r="M9" s="78"/>
      <c r="N9" s="78"/>
      <c r="O9" s="78"/>
      <c r="P9" s="78"/>
      <c r="Q9" s="79"/>
      <c r="R9" s="78"/>
      <c r="S9" s="78"/>
      <c r="T9" s="78"/>
      <c r="U9" s="78"/>
      <c r="V9" s="78"/>
      <c r="W9" s="78"/>
      <c r="X9" s="78"/>
      <c r="Y9" s="78"/>
      <c r="Z9" s="78"/>
      <c r="AA9" s="78"/>
      <c r="AC9" s="110">
        <v>6</v>
      </c>
      <c r="AD9" s="112">
        <v>45598</v>
      </c>
      <c r="AE9" s="78"/>
    </row>
    <row r="10" spans="2:35" ht="13.8" x14ac:dyDescent="0.25">
      <c r="B10" s="73">
        <v>6</v>
      </c>
      <c r="C10" s="147" t="s">
        <v>296</v>
      </c>
      <c r="D10" s="78"/>
      <c r="E10" s="78"/>
      <c r="F10" s="79"/>
      <c r="G10" s="79"/>
      <c r="H10" s="78"/>
      <c r="I10" s="78"/>
      <c r="J10" s="79"/>
      <c r="K10" s="79"/>
      <c r="L10" s="78"/>
      <c r="M10" s="78"/>
      <c r="N10" s="79"/>
      <c r="O10" s="79"/>
      <c r="P10" s="78"/>
      <c r="Q10" s="79"/>
      <c r="R10" s="79"/>
      <c r="S10" s="78"/>
      <c r="T10" s="78"/>
      <c r="U10" s="78"/>
      <c r="V10" s="78"/>
      <c r="W10" s="78"/>
      <c r="X10" s="78"/>
      <c r="Y10" s="78"/>
      <c r="Z10" s="78"/>
      <c r="AA10" s="78"/>
      <c r="AC10" s="110">
        <v>7</v>
      </c>
      <c r="AD10" s="78"/>
      <c r="AE10" s="78"/>
    </row>
    <row r="11" spans="2:35" ht="13.8" x14ac:dyDescent="0.25">
      <c r="B11" s="73">
        <v>7</v>
      </c>
      <c r="C11" s="147" t="s">
        <v>297</v>
      </c>
      <c r="D11" s="78"/>
      <c r="E11" s="78"/>
      <c r="F11" s="78"/>
      <c r="G11" s="78"/>
      <c r="H11" s="78"/>
      <c r="I11" s="78"/>
      <c r="J11" s="78"/>
      <c r="K11" s="78"/>
      <c r="L11" s="78"/>
      <c r="M11" s="78"/>
      <c r="N11" s="78"/>
      <c r="O11" s="78"/>
      <c r="P11" s="78"/>
      <c r="Q11" s="78"/>
      <c r="R11" s="78"/>
      <c r="S11" s="78"/>
      <c r="T11" s="78"/>
      <c r="U11" s="78"/>
      <c r="V11" s="78"/>
      <c r="W11" s="78"/>
      <c r="X11" s="78"/>
      <c r="Y11" s="78"/>
      <c r="Z11" s="78"/>
      <c r="AA11" s="78"/>
      <c r="AC11" s="110">
        <v>8</v>
      </c>
      <c r="AD11" s="78"/>
      <c r="AE11" s="78"/>
    </row>
    <row r="12" spans="2:35" ht="13.8" x14ac:dyDescent="0.25">
      <c r="B12" s="73">
        <v>8</v>
      </c>
      <c r="C12" s="147" t="s">
        <v>298</v>
      </c>
      <c r="D12" s="78"/>
      <c r="E12" s="78"/>
      <c r="F12" s="78"/>
      <c r="G12" s="78"/>
      <c r="H12" s="78"/>
      <c r="I12" s="78"/>
      <c r="J12" s="78"/>
      <c r="K12" s="78"/>
      <c r="L12" s="78"/>
      <c r="M12" s="78"/>
      <c r="N12" s="78"/>
      <c r="O12" s="78"/>
      <c r="P12" s="78"/>
      <c r="Q12" s="78"/>
      <c r="R12" s="78"/>
      <c r="S12" s="78"/>
      <c r="T12" s="78"/>
      <c r="U12" s="78"/>
      <c r="V12" s="78"/>
      <c r="W12" s="78"/>
      <c r="X12" s="78"/>
      <c r="Y12" s="78"/>
      <c r="Z12" s="78"/>
      <c r="AA12" s="78"/>
      <c r="AC12" s="110">
        <v>9</v>
      </c>
      <c r="AD12" s="78"/>
      <c r="AE12" s="78"/>
    </row>
    <row r="13" spans="2:35" ht="13.8" x14ac:dyDescent="0.25">
      <c r="B13" s="73">
        <v>9</v>
      </c>
      <c r="C13" s="147" t="s">
        <v>299</v>
      </c>
      <c r="D13" s="78"/>
      <c r="E13" s="78"/>
      <c r="F13" s="78"/>
      <c r="G13" s="78"/>
      <c r="H13" s="78"/>
      <c r="I13" s="78"/>
      <c r="J13" s="78"/>
      <c r="K13" s="78"/>
      <c r="L13" s="78"/>
      <c r="M13" s="78"/>
      <c r="N13" s="78"/>
      <c r="O13" s="78"/>
      <c r="P13" s="78"/>
      <c r="Q13" s="78"/>
      <c r="R13" s="78"/>
      <c r="S13" s="78"/>
      <c r="T13" s="78"/>
      <c r="U13" s="78"/>
      <c r="V13" s="78"/>
      <c r="W13" s="78"/>
      <c r="X13" s="78"/>
      <c r="Y13" s="78"/>
      <c r="Z13" s="78"/>
      <c r="AA13" s="78"/>
      <c r="AC13" s="110">
        <v>10</v>
      </c>
      <c r="AD13" s="78"/>
      <c r="AE13" s="78"/>
      <c r="AI13" s="77">
        <v>191</v>
      </c>
    </row>
    <row r="14" spans="2:35" ht="13.8" x14ac:dyDescent="0.25">
      <c r="B14" s="73">
        <v>10</v>
      </c>
      <c r="C14" s="147" t="s">
        <v>300</v>
      </c>
      <c r="D14" s="78"/>
      <c r="E14" s="78"/>
      <c r="F14" s="78"/>
      <c r="G14" s="78"/>
      <c r="H14" s="78"/>
      <c r="I14" s="78"/>
      <c r="J14" s="78"/>
      <c r="K14" s="78"/>
      <c r="L14" s="78"/>
      <c r="M14" s="78"/>
      <c r="N14" s="78"/>
      <c r="O14" s="78"/>
      <c r="P14" s="78"/>
      <c r="Q14" s="78"/>
      <c r="R14" s="78"/>
      <c r="S14" s="78"/>
      <c r="T14" s="78"/>
      <c r="U14" s="78"/>
      <c r="V14" s="78"/>
      <c r="W14" s="78"/>
      <c r="X14" s="78"/>
      <c r="Y14" s="78"/>
      <c r="Z14" s="78"/>
      <c r="AA14" s="78"/>
      <c r="AI14" s="77">
        <v>124</v>
      </c>
    </row>
    <row r="15" spans="2:35" ht="13.8" x14ac:dyDescent="0.25">
      <c r="B15" s="73">
        <v>11</v>
      </c>
      <c r="C15" s="147" t="s">
        <v>301</v>
      </c>
      <c r="D15" s="78"/>
      <c r="E15" s="78"/>
      <c r="F15" s="78"/>
      <c r="G15" s="78"/>
      <c r="H15" s="78"/>
      <c r="I15" s="78"/>
      <c r="J15" s="78"/>
      <c r="K15" s="78"/>
      <c r="L15" s="78"/>
      <c r="M15" s="78"/>
      <c r="N15" s="78"/>
      <c r="O15" s="78"/>
      <c r="P15" s="78"/>
      <c r="Q15" s="78"/>
      <c r="R15" s="78"/>
      <c r="S15" s="78"/>
      <c r="T15" s="78"/>
      <c r="U15" s="78"/>
      <c r="V15" s="78"/>
      <c r="W15" s="78"/>
      <c r="X15" s="78"/>
      <c r="Y15" s="78"/>
      <c r="Z15" s="78"/>
      <c r="AA15" s="78"/>
      <c r="AI15" s="77">
        <f>AI13+AI14</f>
        <v>315</v>
      </c>
    </row>
    <row r="16" spans="2:35" x14ac:dyDescent="0.25">
      <c r="B16" s="177" t="s">
        <v>340</v>
      </c>
      <c r="C16" s="177"/>
      <c r="D16" s="78"/>
      <c r="E16" s="78"/>
      <c r="F16" s="80"/>
      <c r="G16" s="80"/>
      <c r="H16" s="78"/>
      <c r="I16" s="78"/>
      <c r="J16" s="78"/>
      <c r="K16" s="78"/>
      <c r="L16" s="78"/>
      <c r="M16" s="78"/>
      <c r="N16" s="78"/>
      <c r="O16" s="78"/>
      <c r="P16" s="78"/>
      <c r="Q16" s="78"/>
      <c r="R16" s="78"/>
      <c r="S16" s="78"/>
      <c r="T16" s="78"/>
      <c r="U16" s="78"/>
      <c r="V16" s="78"/>
      <c r="W16" s="78"/>
      <c r="X16" s="78"/>
      <c r="Y16" s="78"/>
      <c r="Z16" s="78"/>
      <c r="AA16" s="78"/>
    </row>
    <row r="17" spans="2:27" x14ac:dyDescent="0.25">
      <c r="B17" s="76">
        <v>1</v>
      </c>
      <c r="C17" s="148" t="s">
        <v>325</v>
      </c>
      <c r="D17" s="78"/>
      <c r="E17" s="78"/>
      <c r="F17" s="79"/>
      <c r="G17" s="79"/>
      <c r="H17" s="78"/>
      <c r="I17" s="78"/>
      <c r="J17" s="78"/>
      <c r="K17" s="78"/>
      <c r="L17" s="78"/>
      <c r="M17" s="79"/>
      <c r="N17" s="78"/>
      <c r="O17" s="79"/>
      <c r="P17" s="79"/>
      <c r="Q17" s="78"/>
      <c r="R17" s="79"/>
      <c r="S17" s="78"/>
      <c r="T17" s="78"/>
      <c r="U17" s="78"/>
      <c r="V17" s="78"/>
      <c r="W17" s="78"/>
      <c r="X17" s="78"/>
      <c r="Y17" s="78"/>
      <c r="Z17" s="78"/>
      <c r="AA17" s="78"/>
    </row>
    <row r="18" spans="2:27" ht="26.4" x14ac:dyDescent="0.25">
      <c r="B18" s="76">
        <v>2</v>
      </c>
      <c r="C18" s="148" t="s">
        <v>326</v>
      </c>
      <c r="D18" s="78"/>
      <c r="E18" s="78"/>
      <c r="F18" s="79"/>
      <c r="G18" s="79"/>
      <c r="H18" s="78"/>
      <c r="I18" s="78"/>
      <c r="J18" s="79"/>
      <c r="K18" s="78"/>
      <c r="L18" s="79"/>
      <c r="M18" s="78"/>
      <c r="N18" s="79"/>
      <c r="O18" s="78"/>
      <c r="P18" s="79"/>
      <c r="Q18" s="79"/>
      <c r="R18" s="79"/>
      <c r="S18" s="78"/>
      <c r="T18" s="78"/>
      <c r="U18" s="78"/>
      <c r="V18" s="78"/>
      <c r="W18" s="78"/>
      <c r="X18" s="78"/>
      <c r="Y18" s="78"/>
      <c r="Z18" s="78"/>
      <c r="AA18" s="78"/>
    </row>
    <row r="19" spans="2:27" x14ac:dyDescent="0.25">
      <c r="B19" s="76">
        <v>3</v>
      </c>
      <c r="C19" s="148" t="s">
        <v>327</v>
      </c>
      <c r="D19" s="78"/>
      <c r="E19" s="78"/>
      <c r="F19" s="79"/>
      <c r="G19" s="79"/>
      <c r="H19" s="78"/>
      <c r="I19" s="78"/>
      <c r="J19" s="79"/>
      <c r="K19" s="78"/>
      <c r="L19" s="79"/>
      <c r="M19" s="78"/>
      <c r="N19" s="79"/>
      <c r="O19" s="78"/>
      <c r="P19" s="79"/>
      <c r="Q19" s="79"/>
      <c r="R19" s="79"/>
      <c r="S19" s="78"/>
      <c r="T19" s="78"/>
      <c r="U19" s="78"/>
      <c r="V19" s="78"/>
      <c r="W19" s="78"/>
      <c r="X19" s="78"/>
      <c r="Y19" s="78"/>
      <c r="Z19" s="78"/>
      <c r="AA19" s="78"/>
    </row>
    <row r="20" spans="2:27" x14ac:dyDescent="0.25">
      <c r="B20" s="76">
        <v>4</v>
      </c>
      <c r="C20" s="148" t="s">
        <v>328</v>
      </c>
      <c r="D20" s="78"/>
      <c r="E20" s="78"/>
      <c r="F20" s="79"/>
      <c r="G20" s="79"/>
      <c r="H20" s="78"/>
      <c r="I20" s="78"/>
      <c r="J20" s="79"/>
      <c r="K20" s="78"/>
      <c r="L20" s="79"/>
      <c r="M20" s="78"/>
      <c r="N20" s="79"/>
      <c r="O20" s="78"/>
      <c r="P20" s="79"/>
      <c r="Q20" s="79"/>
      <c r="R20" s="79"/>
      <c r="S20" s="146"/>
      <c r="T20" s="78"/>
      <c r="U20" s="78"/>
      <c r="V20" s="78"/>
      <c r="W20" s="78"/>
      <c r="X20" s="78"/>
      <c r="Y20" s="78"/>
      <c r="Z20" s="78"/>
      <c r="AA20" s="78"/>
    </row>
    <row r="21" spans="2:27" ht="26.4" x14ac:dyDescent="0.25">
      <c r="B21" s="76">
        <v>5</v>
      </c>
      <c r="C21" s="148" t="s">
        <v>329</v>
      </c>
      <c r="D21" s="78"/>
      <c r="E21" s="78"/>
      <c r="F21" s="79"/>
      <c r="G21" s="79"/>
      <c r="H21" s="78"/>
      <c r="I21" s="78"/>
      <c r="J21" s="79"/>
      <c r="K21" s="78"/>
      <c r="L21" s="79"/>
      <c r="M21" s="78"/>
      <c r="N21" s="79"/>
      <c r="O21" s="78"/>
      <c r="P21" s="79"/>
      <c r="Q21" s="79"/>
      <c r="R21" s="79"/>
      <c r="S21" s="78"/>
      <c r="T21" s="146"/>
      <c r="U21" s="146"/>
      <c r="V21" s="78"/>
      <c r="W21" s="78"/>
      <c r="X21" s="78"/>
      <c r="Y21" s="78"/>
      <c r="Z21" s="78"/>
      <c r="AA21" s="78"/>
    </row>
    <row r="22" spans="2:27" x14ac:dyDescent="0.25">
      <c r="B22" s="76">
        <v>6</v>
      </c>
      <c r="C22" s="148" t="s">
        <v>330</v>
      </c>
      <c r="D22" s="78"/>
      <c r="E22" s="78"/>
      <c r="F22" s="79"/>
      <c r="G22" s="80"/>
      <c r="H22" s="78"/>
      <c r="I22" s="78"/>
      <c r="J22" s="78"/>
      <c r="K22" s="78"/>
      <c r="L22" s="78"/>
      <c r="M22" s="79"/>
      <c r="N22" s="78"/>
      <c r="O22" s="79"/>
      <c r="P22" s="79"/>
      <c r="Q22" s="78"/>
      <c r="R22" s="79"/>
      <c r="S22" s="78"/>
      <c r="T22" s="146"/>
      <c r="U22" s="146"/>
      <c r="V22" s="78"/>
      <c r="W22" s="78"/>
      <c r="X22" s="78"/>
      <c r="Y22" s="78"/>
      <c r="Z22" s="78"/>
      <c r="AA22" s="78"/>
    </row>
    <row r="23" spans="2:27" ht="26.4" x14ac:dyDescent="0.25">
      <c r="B23" s="76">
        <v>7</v>
      </c>
      <c r="C23" s="148" t="s">
        <v>331</v>
      </c>
      <c r="D23" s="78"/>
      <c r="E23" s="78"/>
      <c r="F23" s="79"/>
      <c r="G23" s="79"/>
      <c r="H23" s="78"/>
      <c r="I23" s="78"/>
      <c r="J23" s="79"/>
      <c r="K23" s="78"/>
      <c r="L23" s="79"/>
      <c r="M23" s="78"/>
      <c r="N23" s="79"/>
      <c r="O23" s="78"/>
      <c r="P23" s="79"/>
      <c r="Q23" s="79"/>
      <c r="R23" s="79"/>
      <c r="S23" s="78"/>
      <c r="T23" s="78"/>
      <c r="U23" s="146"/>
      <c r="V23" s="146"/>
      <c r="W23" s="78"/>
      <c r="X23" s="78"/>
      <c r="Y23" s="78"/>
      <c r="Z23" s="78"/>
      <c r="AA23" s="78"/>
    </row>
    <row r="24" spans="2:27" x14ac:dyDescent="0.25">
      <c r="B24" s="76">
        <v>8</v>
      </c>
      <c r="C24" s="148" t="s">
        <v>332</v>
      </c>
      <c r="D24" s="78"/>
      <c r="E24" s="78"/>
      <c r="F24" s="79"/>
      <c r="G24" s="79"/>
      <c r="H24" s="78"/>
      <c r="I24" s="78"/>
      <c r="J24" s="78"/>
      <c r="K24" s="78"/>
      <c r="L24" s="78"/>
      <c r="M24" s="78"/>
      <c r="N24" s="78"/>
      <c r="O24" s="78"/>
      <c r="P24" s="78"/>
      <c r="Q24" s="78"/>
      <c r="R24" s="78"/>
      <c r="S24" s="78"/>
      <c r="T24" s="78"/>
      <c r="U24" s="146"/>
      <c r="V24" s="146"/>
      <c r="W24" s="78"/>
      <c r="X24" s="78"/>
      <c r="Y24" s="78"/>
      <c r="Z24" s="78"/>
      <c r="AA24" s="78"/>
    </row>
    <row r="25" spans="2:27" x14ac:dyDescent="0.25">
      <c r="B25" s="76">
        <v>9</v>
      </c>
      <c r="C25" s="148" t="s">
        <v>333</v>
      </c>
      <c r="D25" s="78"/>
      <c r="E25" s="78"/>
      <c r="F25" s="80"/>
      <c r="G25" s="80"/>
      <c r="H25" s="78"/>
      <c r="I25" s="78"/>
      <c r="J25" s="78"/>
      <c r="K25" s="78"/>
      <c r="L25" s="78"/>
      <c r="M25" s="78"/>
      <c r="N25" s="78"/>
      <c r="O25" s="78"/>
      <c r="P25" s="78"/>
      <c r="Q25" s="78"/>
      <c r="R25" s="78"/>
      <c r="S25" s="78"/>
      <c r="T25" s="78"/>
      <c r="U25" s="146"/>
      <c r="V25" s="146"/>
      <c r="W25" s="78"/>
      <c r="X25" s="78"/>
      <c r="Y25" s="78"/>
      <c r="Z25" s="78"/>
      <c r="AA25" s="78"/>
    </row>
    <row r="26" spans="2:27" ht="26.4" x14ac:dyDescent="0.25">
      <c r="B26" s="76">
        <v>10</v>
      </c>
      <c r="C26" s="148" t="s">
        <v>334</v>
      </c>
      <c r="D26" s="78"/>
      <c r="E26" s="78"/>
      <c r="F26" s="79"/>
      <c r="G26" s="79"/>
      <c r="H26" s="78"/>
      <c r="I26" s="78"/>
      <c r="J26" s="79"/>
      <c r="K26" s="78"/>
      <c r="L26" s="79"/>
      <c r="M26" s="78"/>
      <c r="N26" s="79"/>
      <c r="O26" s="79"/>
      <c r="P26" s="79"/>
      <c r="Q26" s="78"/>
      <c r="R26" s="79"/>
      <c r="S26" s="78"/>
      <c r="T26" s="78"/>
      <c r="U26" s="78"/>
      <c r="V26" s="146"/>
      <c r="W26" s="146"/>
      <c r="X26" s="146"/>
      <c r="Y26" s="78"/>
      <c r="Z26" s="78"/>
      <c r="AA26" s="78"/>
    </row>
    <row r="27" spans="2:27" x14ac:dyDescent="0.25">
      <c r="B27" s="76">
        <v>11</v>
      </c>
      <c r="C27" s="148" t="s">
        <v>335</v>
      </c>
      <c r="D27" s="78"/>
      <c r="E27" s="78"/>
      <c r="F27" s="80"/>
      <c r="G27" s="80"/>
      <c r="H27" s="78"/>
      <c r="I27" s="78"/>
      <c r="J27" s="78"/>
      <c r="K27" s="78"/>
      <c r="L27" s="78"/>
      <c r="M27" s="78"/>
      <c r="N27" s="78"/>
      <c r="O27" s="78"/>
      <c r="P27" s="78"/>
      <c r="Q27" s="78"/>
      <c r="R27" s="78"/>
      <c r="S27" s="78"/>
      <c r="T27" s="78"/>
      <c r="U27" s="78"/>
      <c r="V27" s="146"/>
      <c r="W27" s="146"/>
      <c r="X27" s="146"/>
      <c r="Y27" s="78"/>
      <c r="Z27" s="78"/>
      <c r="AA27" s="78"/>
    </row>
    <row r="28" spans="2:27" x14ac:dyDescent="0.25">
      <c r="B28" s="76">
        <v>12</v>
      </c>
      <c r="C28" s="148" t="s">
        <v>336</v>
      </c>
      <c r="D28" s="78"/>
      <c r="E28" s="78"/>
      <c r="F28" s="80"/>
      <c r="G28" s="80"/>
      <c r="H28" s="80"/>
      <c r="I28" s="80"/>
      <c r="J28" s="80"/>
      <c r="K28" s="80"/>
      <c r="L28" s="78"/>
      <c r="M28" s="78"/>
      <c r="N28" s="78"/>
      <c r="O28" s="78"/>
      <c r="P28" s="78"/>
      <c r="Q28" s="78"/>
      <c r="R28" s="78"/>
      <c r="S28" s="78"/>
      <c r="T28" s="78"/>
      <c r="U28" s="78"/>
      <c r="V28" s="146"/>
      <c r="W28" s="146"/>
      <c r="X28" s="146"/>
      <c r="Y28" s="78"/>
      <c r="Z28" s="78"/>
      <c r="AA28" s="78"/>
    </row>
    <row r="29" spans="2:27" ht="26.4" x14ac:dyDescent="0.25">
      <c r="B29" s="76">
        <v>13</v>
      </c>
      <c r="C29" s="148" t="s">
        <v>337</v>
      </c>
      <c r="D29" s="78"/>
      <c r="E29" s="78"/>
      <c r="F29" s="79"/>
      <c r="G29" s="79"/>
      <c r="H29" s="78"/>
      <c r="I29" s="78"/>
      <c r="J29" s="79"/>
      <c r="K29" s="79"/>
      <c r="L29" s="78"/>
      <c r="M29" s="78"/>
      <c r="N29" s="78"/>
      <c r="O29" s="78"/>
      <c r="P29" s="78"/>
      <c r="Q29" s="78"/>
      <c r="R29" s="78"/>
      <c r="S29" s="78"/>
      <c r="T29" s="78"/>
      <c r="U29" s="78"/>
      <c r="V29" s="78"/>
      <c r="W29" s="146"/>
      <c r="X29" s="146"/>
      <c r="Y29" s="146"/>
      <c r="Z29" s="146"/>
      <c r="AA29" s="146"/>
    </row>
    <row r="30" spans="2:27" x14ac:dyDescent="0.25">
      <c r="B30" s="76">
        <v>14</v>
      </c>
      <c r="C30" s="148" t="s">
        <v>338</v>
      </c>
      <c r="D30" s="78"/>
      <c r="E30" s="78"/>
      <c r="F30" s="80"/>
      <c r="G30" s="80"/>
      <c r="H30" s="80"/>
      <c r="I30" s="80"/>
      <c r="J30" s="80"/>
      <c r="K30" s="80"/>
      <c r="L30" s="78"/>
      <c r="M30" s="78"/>
      <c r="N30" s="78"/>
      <c r="O30" s="78"/>
      <c r="P30" s="78"/>
      <c r="Q30" s="78"/>
      <c r="R30" s="78"/>
      <c r="S30" s="78"/>
      <c r="T30" s="78"/>
      <c r="U30" s="78"/>
      <c r="V30" s="78"/>
      <c r="W30" s="146"/>
      <c r="X30" s="146"/>
      <c r="Y30" s="146"/>
      <c r="Z30" s="146"/>
      <c r="AA30" s="146"/>
    </row>
    <row r="31" spans="2:27" x14ac:dyDescent="0.25">
      <c r="B31" s="76">
        <v>15</v>
      </c>
      <c r="C31" s="148" t="s">
        <v>339</v>
      </c>
      <c r="D31" s="78"/>
      <c r="E31" s="78"/>
      <c r="F31" s="80"/>
      <c r="G31" s="80"/>
      <c r="H31" s="80"/>
      <c r="I31" s="80"/>
      <c r="J31" s="80"/>
      <c r="K31" s="80"/>
      <c r="L31" s="78"/>
      <c r="M31" s="78"/>
      <c r="N31" s="78"/>
      <c r="O31" s="78"/>
      <c r="P31" s="78"/>
      <c r="Q31" s="78"/>
      <c r="R31" s="78"/>
      <c r="S31" s="78"/>
      <c r="T31" s="78"/>
      <c r="U31" s="78"/>
      <c r="V31" s="78"/>
      <c r="W31" s="146"/>
      <c r="X31" s="146"/>
      <c r="Y31" s="146"/>
      <c r="Z31" s="146"/>
      <c r="AA31" s="146"/>
    </row>
    <row r="32" spans="2:27" x14ac:dyDescent="0.25">
      <c r="B32" s="178" t="s">
        <v>341</v>
      </c>
      <c r="C32" s="180"/>
      <c r="D32" s="78"/>
      <c r="E32" s="78"/>
      <c r="F32" s="78"/>
      <c r="G32" s="78"/>
      <c r="H32" s="78"/>
      <c r="I32" s="78"/>
      <c r="J32" s="78"/>
      <c r="K32" s="78"/>
      <c r="L32" s="78"/>
      <c r="M32" s="78"/>
      <c r="N32" s="78"/>
      <c r="O32" s="78"/>
      <c r="P32" s="78"/>
      <c r="Q32" s="78"/>
      <c r="R32" s="78"/>
      <c r="S32" s="78"/>
      <c r="T32" s="78"/>
      <c r="U32" s="78"/>
      <c r="V32" s="78"/>
      <c r="W32" s="78"/>
      <c r="X32" s="78"/>
      <c r="Y32" s="78"/>
      <c r="Z32" s="78"/>
      <c r="AA32" s="78"/>
    </row>
    <row r="33" spans="2:27" ht="13.8" x14ac:dyDescent="0.25">
      <c r="B33" s="73">
        <v>1</v>
      </c>
      <c r="C33" s="147" t="s">
        <v>304</v>
      </c>
      <c r="D33" s="78"/>
      <c r="E33" s="78"/>
      <c r="F33" s="78"/>
      <c r="G33" s="78"/>
      <c r="H33" s="78"/>
      <c r="I33" s="78"/>
      <c r="J33" s="78"/>
      <c r="K33" s="78"/>
      <c r="L33" s="78"/>
      <c r="M33" s="78"/>
      <c r="N33" s="78"/>
      <c r="O33" s="78"/>
      <c r="P33" s="78"/>
      <c r="Q33" s="78"/>
      <c r="R33" s="78"/>
      <c r="S33" s="78"/>
      <c r="T33" s="78"/>
      <c r="U33" s="78"/>
      <c r="V33" s="78"/>
      <c r="W33" s="78"/>
      <c r="X33" s="78"/>
      <c r="Y33" s="78"/>
      <c r="Z33" s="78"/>
      <c r="AA33" s="78"/>
    </row>
    <row r="34" spans="2:27" ht="13.8" x14ac:dyDescent="0.25">
      <c r="B34" s="73">
        <v>2</v>
      </c>
      <c r="C34" s="147" t="s">
        <v>305</v>
      </c>
      <c r="D34" s="78"/>
      <c r="E34" s="78"/>
      <c r="F34" s="78"/>
      <c r="G34" s="78"/>
      <c r="H34" s="78"/>
      <c r="I34" s="78"/>
      <c r="J34" s="78"/>
      <c r="K34" s="78"/>
      <c r="L34" s="78"/>
      <c r="M34" s="78"/>
      <c r="N34" s="78"/>
      <c r="O34" s="78"/>
      <c r="P34" s="78"/>
      <c r="Q34" s="78"/>
      <c r="R34" s="78"/>
      <c r="S34" s="78"/>
      <c r="T34" s="78"/>
      <c r="U34" s="78"/>
      <c r="V34" s="78"/>
      <c r="W34" s="78"/>
      <c r="X34" s="78"/>
      <c r="Y34" s="78"/>
      <c r="Z34" s="78"/>
      <c r="AA34" s="78"/>
    </row>
    <row r="35" spans="2:27" ht="27.6" x14ac:dyDescent="0.25">
      <c r="B35" s="73">
        <v>3</v>
      </c>
      <c r="C35" s="147" t="s">
        <v>306</v>
      </c>
      <c r="D35" s="78"/>
      <c r="E35" s="78"/>
      <c r="F35" s="78"/>
      <c r="G35" s="78"/>
      <c r="H35" s="78"/>
      <c r="I35" s="78"/>
      <c r="J35" s="78"/>
      <c r="K35" s="78"/>
      <c r="L35" s="78"/>
      <c r="M35" s="78"/>
      <c r="N35" s="78"/>
      <c r="O35" s="78"/>
      <c r="P35" s="78"/>
      <c r="Q35" s="78"/>
      <c r="R35" s="78"/>
      <c r="S35" s="78"/>
      <c r="T35" s="78"/>
      <c r="U35" s="78"/>
      <c r="V35" s="78"/>
      <c r="W35" s="78"/>
      <c r="X35" s="78"/>
      <c r="Y35" s="78"/>
      <c r="Z35" s="78"/>
      <c r="AA35" s="78"/>
    </row>
    <row r="36" spans="2:27" ht="13.8" x14ac:dyDescent="0.25">
      <c r="B36" s="73">
        <v>4</v>
      </c>
      <c r="C36" s="147" t="s">
        <v>307</v>
      </c>
      <c r="D36" s="78"/>
      <c r="E36" s="78"/>
      <c r="F36" s="78"/>
      <c r="G36" s="78"/>
      <c r="H36" s="78"/>
      <c r="I36" s="78"/>
      <c r="J36" s="78"/>
      <c r="K36" s="78"/>
      <c r="L36" s="78"/>
      <c r="M36" s="78"/>
      <c r="N36" s="78"/>
      <c r="O36" s="78"/>
      <c r="P36" s="78"/>
      <c r="Q36" s="78"/>
      <c r="R36" s="78"/>
      <c r="S36" s="78"/>
      <c r="T36" s="78"/>
      <c r="U36" s="78"/>
      <c r="V36" s="78"/>
      <c r="W36" s="78"/>
      <c r="X36" s="78"/>
      <c r="Y36" s="78"/>
      <c r="Z36" s="78"/>
      <c r="AA36" s="78"/>
    </row>
    <row r="37" spans="2:27" ht="27.6" x14ac:dyDescent="0.25">
      <c r="B37" s="73">
        <v>5</v>
      </c>
      <c r="C37" s="147" t="s">
        <v>308</v>
      </c>
      <c r="D37" s="78"/>
      <c r="E37" s="78"/>
      <c r="F37" s="78"/>
      <c r="G37" s="78"/>
      <c r="H37" s="78"/>
      <c r="I37" s="78"/>
      <c r="J37" s="78"/>
      <c r="K37" s="78"/>
      <c r="L37" s="78"/>
      <c r="M37" s="78"/>
      <c r="N37" s="78"/>
      <c r="O37" s="78"/>
      <c r="P37" s="78"/>
      <c r="Q37" s="78"/>
      <c r="R37" s="78"/>
      <c r="S37" s="78"/>
      <c r="T37" s="78"/>
      <c r="U37" s="78"/>
      <c r="V37" s="78"/>
      <c r="W37" s="78"/>
      <c r="X37" s="78"/>
      <c r="Y37" s="78"/>
      <c r="Z37" s="78"/>
      <c r="AA37" s="78"/>
    </row>
    <row r="38" spans="2:27" ht="13.8" x14ac:dyDescent="0.25">
      <c r="B38" s="73">
        <v>6</v>
      </c>
      <c r="C38" s="147" t="s">
        <v>309</v>
      </c>
      <c r="D38" s="78"/>
      <c r="E38" s="78"/>
      <c r="F38" s="78"/>
      <c r="G38" s="78"/>
      <c r="H38" s="78"/>
      <c r="I38" s="78"/>
      <c r="J38" s="78"/>
      <c r="K38" s="78"/>
      <c r="L38" s="78"/>
      <c r="M38" s="78"/>
      <c r="N38" s="78"/>
      <c r="O38" s="78"/>
      <c r="P38" s="78"/>
      <c r="Q38" s="78"/>
      <c r="R38" s="78"/>
      <c r="S38" s="78"/>
      <c r="T38" s="78"/>
      <c r="U38" s="78"/>
      <c r="V38" s="78"/>
      <c r="W38" s="78"/>
      <c r="X38" s="78"/>
      <c r="Y38" s="78"/>
      <c r="Z38" s="78"/>
      <c r="AA38" s="78"/>
    </row>
    <row r="39" spans="2:27" ht="27.6" x14ac:dyDescent="0.25">
      <c r="B39" s="73">
        <v>7</v>
      </c>
      <c r="C39" s="147" t="s">
        <v>310</v>
      </c>
      <c r="D39" s="78"/>
      <c r="E39" s="78"/>
      <c r="F39" s="78"/>
      <c r="G39" s="78"/>
      <c r="H39" s="78"/>
      <c r="I39" s="78"/>
      <c r="J39" s="78"/>
      <c r="K39" s="78"/>
      <c r="L39" s="78"/>
      <c r="M39" s="78"/>
      <c r="N39" s="78"/>
      <c r="O39" s="78"/>
      <c r="P39" s="78"/>
      <c r="Q39" s="78"/>
      <c r="R39" s="78"/>
      <c r="S39" s="78"/>
      <c r="T39" s="78"/>
      <c r="U39" s="78"/>
      <c r="V39" s="78"/>
      <c r="W39" s="78"/>
      <c r="X39" s="78"/>
      <c r="Y39" s="78"/>
      <c r="Z39" s="78"/>
      <c r="AA39" s="78"/>
    </row>
    <row r="40" spans="2:27" ht="13.8" x14ac:dyDescent="0.25">
      <c r="B40" s="73">
        <v>8</v>
      </c>
      <c r="C40" s="147" t="s">
        <v>311</v>
      </c>
      <c r="D40" s="78"/>
      <c r="E40" s="78"/>
      <c r="F40" s="78"/>
      <c r="G40" s="78"/>
      <c r="H40" s="78"/>
      <c r="I40" s="78"/>
      <c r="J40" s="78"/>
      <c r="K40" s="78"/>
      <c r="L40" s="78"/>
      <c r="M40" s="78"/>
      <c r="N40" s="78"/>
      <c r="O40" s="78"/>
      <c r="P40" s="78"/>
      <c r="Q40" s="78"/>
      <c r="R40" s="78"/>
      <c r="S40" s="78"/>
      <c r="T40" s="78"/>
      <c r="U40" s="78"/>
      <c r="V40" s="78"/>
      <c r="W40" s="78"/>
      <c r="X40" s="78"/>
      <c r="Y40" s="78"/>
      <c r="Z40" s="78"/>
      <c r="AA40" s="78"/>
    </row>
    <row r="41" spans="2:27" ht="13.8" x14ac:dyDescent="0.25">
      <c r="B41" s="73">
        <v>9</v>
      </c>
      <c r="C41" s="147" t="s">
        <v>312</v>
      </c>
      <c r="D41" s="78"/>
      <c r="E41" s="78"/>
      <c r="F41" s="78"/>
      <c r="G41" s="78"/>
      <c r="H41" s="78"/>
      <c r="I41" s="78"/>
      <c r="J41" s="78"/>
      <c r="K41" s="78"/>
      <c r="L41" s="78"/>
      <c r="M41" s="78"/>
      <c r="N41" s="78"/>
      <c r="O41" s="78"/>
      <c r="P41" s="78"/>
      <c r="Q41" s="78"/>
      <c r="R41" s="78"/>
      <c r="S41" s="78"/>
      <c r="T41" s="78"/>
      <c r="U41" s="78"/>
      <c r="V41" s="78"/>
      <c r="W41" s="78"/>
      <c r="X41" s="78"/>
      <c r="Y41" s="78"/>
      <c r="Z41" s="78"/>
      <c r="AA41" s="78"/>
    </row>
    <row r="42" spans="2:27" ht="13.8" x14ac:dyDescent="0.25">
      <c r="B42" s="73">
        <v>10</v>
      </c>
      <c r="C42" s="147" t="s">
        <v>313</v>
      </c>
      <c r="D42" s="78"/>
      <c r="E42" s="78"/>
      <c r="F42" s="78"/>
      <c r="G42" s="78"/>
      <c r="H42" s="78"/>
      <c r="I42" s="78"/>
      <c r="J42" s="78"/>
      <c r="K42" s="78"/>
      <c r="L42" s="78"/>
      <c r="M42" s="78"/>
      <c r="N42" s="78"/>
      <c r="O42" s="78"/>
      <c r="P42" s="78"/>
      <c r="Q42" s="78"/>
      <c r="R42" s="78"/>
      <c r="S42" s="78"/>
      <c r="T42" s="78"/>
      <c r="U42" s="78"/>
      <c r="V42" s="78"/>
      <c r="W42" s="78"/>
      <c r="X42" s="78"/>
      <c r="Y42" s="78"/>
      <c r="Z42" s="78"/>
      <c r="AA42" s="78"/>
    </row>
    <row r="43" spans="2:27" ht="13.8" x14ac:dyDescent="0.25">
      <c r="B43" s="73">
        <v>11</v>
      </c>
      <c r="C43" s="147" t="s">
        <v>314</v>
      </c>
      <c r="D43" s="78"/>
      <c r="E43" s="78"/>
      <c r="F43" s="78"/>
      <c r="G43" s="78"/>
      <c r="H43" s="78"/>
      <c r="I43" s="78"/>
      <c r="J43" s="78"/>
      <c r="K43" s="78"/>
      <c r="L43" s="78"/>
      <c r="M43" s="78"/>
      <c r="N43" s="78"/>
      <c r="O43" s="78"/>
      <c r="P43" s="78"/>
      <c r="Q43" s="78"/>
      <c r="R43" s="78"/>
      <c r="S43" s="78"/>
      <c r="T43" s="78"/>
      <c r="U43" s="78"/>
      <c r="V43" s="78"/>
      <c r="W43" s="78"/>
      <c r="X43" s="78"/>
      <c r="Y43" s="78"/>
      <c r="Z43" s="78"/>
      <c r="AA43" s="78"/>
    </row>
    <row r="44" spans="2:27" ht="27.6" x14ac:dyDescent="0.25">
      <c r="B44" s="73">
        <v>12</v>
      </c>
      <c r="C44" s="147" t="s">
        <v>315</v>
      </c>
      <c r="D44" s="78"/>
      <c r="E44" s="78"/>
      <c r="F44" s="78"/>
      <c r="G44" s="78"/>
      <c r="H44" s="78"/>
      <c r="I44" s="78"/>
      <c r="J44" s="78"/>
      <c r="K44" s="78"/>
      <c r="L44" s="78"/>
      <c r="M44" s="78"/>
      <c r="N44" s="78"/>
      <c r="O44" s="78"/>
      <c r="P44" s="78"/>
      <c r="Q44" s="78"/>
      <c r="R44" s="78"/>
      <c r="S44" s="78"/>
      <c r="T44" s="78"/>
      <c r="U44" s="78"/>
      <c r="V44" s="78"/>
      <c r="W44" s="78"/>
      <c r="X44" s="78"/>
      <c r="Y44" s="78"/>
      <c r="Z44" s="78"/>
      <c r="AA44" s="78"/>
    </row>
    <row r="45" spans="2:27" ht="13.8" x14ac:dyDescent="0.25">
      <c r="B45" s="73">
        <v>13</v>
      </c>
      <c r="C45" s="147" t="s">
        <v>316</v>
      </c>
      <c r="D45" s="78"/>
      <c r="E45" s="78"/>
      <c r="F45" s="78"/>
      <c r="G45" s="78"/>
      <c r="H45" s="78"/>
      <c r="I45" s="78"/>
      <c r="J45" s="78"/>
      <c r="K45" s="78"/>
      <c r="L45" s="78"/>
      <c r="M45" s="78"/>
      <c r="N45" s="78"/>
      <c r="O45" s="78"/>
      <c r="P45" s="78"/>
      <c r="Q45" s="78"/>
      <c r="R45" s="78"/>
      <c r="S45" s="78"/>
      <c r="T45" s="78"/>
      <c r="U45" s="78"/>
      <c r="V45" s="78"/>
      <c r="W45" s="78"/>
      <c r="X45" s="78"/>
      <c r="Y45" s="78"/>
      <c r="Z45" s="78"/>
      <c r="AA45" s="78"/>
    </row>
    <row r="46" spans="2:27" ht="13.8" x14ac:dyDescent="0.25">
      <c r="B46" s="73">
        <v>14</v>
      </c>
      <c r="C46" s="147" t="s">
        <v>317</v>
      </c>
      <c r="D46" s="78"/>
      <c r="E46" s="78"/>
      <c r="F46" s="78"/>
      <c r="G46" s="78"/>
      <c r="H46" s="78"/>
      <c r="I46" s="78"/>
      <c r="J46" s="78"/>
      <c r="K46" s="78"/>
      <c r="L46" s="78"/>
      <c r="M46" s="78"/>
      <c r="N46" s="78"/>
      <c r="O46" s="78"/>
      <c r="P46" s="78"/>
      <c r="Q46" s="78"/>
      <c r="R46" s="78"/>
      <c r="S46" s="78"/>
      <c r="T46" s="78"/>
      <c r="U46" s="78"/>
      <c r="V46" s="78"/>
      <c r="W46" s="78"/>
      <c r="X46" s="78"/>
      <c r="Y46" s="78"/>
      <c r="Z46" s="78"/>
      <c r="AA46" s="78"/>
    </row>
    <row r="47" spans="2:27" ht="13.8" x14ac:dyDescent="0.25">
      <c r="B47" s="73">
        <v>15</v>
      </c>
      <c r="C47" s="147" t="s">
        <v>318</v>
      </c>
      <c r="D47" s="78"/>
      <c r="E47" s="78"/>
      <c r="F47" s="78"/>
      <c r="G47" s="78"/>
      <c r="H47" s="78"/>
      <c r="I47" s="78"/>
      <c r="J47" s="78"/>
      <c r="K47" s="78"/>
      <c r="L47" s="78"/>
      <c r="M47" s="78"/>
      <c r="N47" s="78"/>
      <c r="O47" s="78"/>
      <c r="P47" s="78"/>
      <c r="Q47" s="78"/>
      <c r="R47" s="78"/>
      <c r="S47" s="78"/>
      <c r="T47" s="78"/>
      <c r="U47" s="78"/>
      <c r="V47" s="78"/>
      <c r="W47" s="78"/>
      <c r="X47" s="78"/>
      <c r="Y47" s="78"/>
      <c r="Z47" s="78"/>
      <c r="AA47" s="78"/>
    </row>
    <row r="48" spans="2:27" ht="13.8" x14ac:dyDescent="0.25">
      <c r="B48" s="73">
        <v>16</v>
      </c>
      <c r="C48" s="147" t="s">
        <v>319</v>
      </c>
      <c r="D48" s="78"/>
      <c r="E48" s="78"/>
      <c r="F48" s="78"/>
      <c r="G48" s="78"/>
      <c r="H48" s="78"/>
      <c r="I48" s="78"/>
      <c r="J48" s="78"/>
      <c r="K48" s="78"/>
      <c r="L48" s="78"/>
      <c r="M48" s="78"/>
      <c r="N48" s="78"/>
      <c r="O48" s="78"/>
      <c r="P48" s="78"/>
      <c r="Q48" s="78"/>
      <c r="R48" s="78"/>
      <c r="S48" s="78"/>
      <c r="T48" s="78"/>
      <c r="U48" s="78"/>
      <c r="V48" s="78"/>
      <c r="W48" s="78"/>
      <c r="X48" s="78"/>
      <c r="Y48" s="78"/>
      <c r="Z48" s="78"/>
      <c r="AA48" s="78"/>
    </row>
    <row r="49" spans="2:27" ht="13.8" x14ac:dyDescent="0.25">
      <c r="B49" s="73">
        <v>17</v>
      </c>
      <c r="C49" s="147" t="s">
        <v>320</v>
      </c>
      <c r="D49" s="78"/>
      <c r="E49" s="78"/>
      <c r="F49" s="78"/>
      <c r="G49" s="78"/>
      <c r="H49" s="78"/>
      <c r="I49" s="78"/>
      <c r="J49" s="78"/>
      <c r="K49" s="78"/>
      <c r="L49" s="78"/>
      <c r="M49" s="78"/>
      <c r="N49" s="78"/>
      <c r="O49" s="78"/>
      <c r="P49" s="78"/>
      <c r="Q49" s="78"/>
      <c r="R49" s="78"/>
      <c r="S49" s="78"/>
      <c r="T49" s="78"/>
      <c r="U49" s="78"/>
      <c r="V49" s="78"/>
      <c r="W49" s="78"/>
      <c r="X49" s="78"/>
      <c r="Y49" s="78"/>
      <c r="Z49" s="78"/>
      <c r="AA49" s="78"/>
    </row>
    <row r="50" spans="2:27" ht="13.8" x14ac:dyDescent="0.25">
      <c r="B50" s="73">
        <v>18</v>
      </c>
      <c r="C50" s="147" t="s">
        <v>321</v>
      </c>
      <c r="D50" s="78"/>
      <c r="E50" s="78"/>
      <c r="F50" s="78"/>
      <c r="G50" s="78"/>
      <c r="H50" s="78"/>
      <c r="I50" s="78"/>
      <c r="J50" s="78"/>
      <c r="K50" s="78"/>
      <c r="L50" s="78"/>
      <c r="M50" s="78"/>
      <c r="N50" s="78"/>
      <c r="O50" s="78"/>
      <c r="P50" s="78"/>
      <c r="Q50" s="78"/>
      <c r="R50" s="78"/>
      <c r="S50" s="78"/>
      <c r="T50" s="78"/>
      <c r="U50" s="78"/>
      <c r="V50" s="78"/>
      <c r="W50" s="78"/>
      <c r="X50" s="78"/>
      <c r="Y50" s="78"/>
      <c r="Z50" s="78"/>
      <c r="AA50" s="78"/>
    </row>
    <row r="51" spans="2:27" ht="27.6" x14ac:dyDescent="0.25">
      <c r="B51" s="73">
        <v>19</v>
      </c>
      <c r="C51" s="147" t="s">
        <v>322</v>
      </c>
      <c r="D51" s="78"/>
      <c r="E51" s="78"/>
      <c r="F51" s="78"/>
      <c r="G51" s="78"/>
      <c r="H51" s="78"/>
      <c r="I51" s="78"/>
      <c r="J51" s="78"/>
      <c r="K51" s="78"/>
      <c r="L51" s="78"/>
      <c r="M51" s="78"/>
      <c r="N51" s="78"/>
      <c r="O51" s="78"/>
      <c r="P51" s="78"/>
      <c r="Q51" s="78"/>
      <c r="R51" s="78"/>
      <c r="S51" s="78"/>
      <c r="T51" s="78"/>
      <c r="U51" s="78"/>
      <c r="V51" s="78"/>
      <c r="W51" s="78"/>
      <c r="X51" s="78"/>
      <c r="Y51" s="78"/>
      <c r="Z51" s="78"/>
      <c r="AA51" s="78"/>
    </row>
    <row r="52" spans="2:27" ht="13.8" x14ac:dyDescent="0.25">
      <c r="B52" s="73">
        <v>20</v>
      </c>
      <c r="C52" s="147" t="s">
        <v>323</v>
      </c>
      <c r="D52" s="78"/>
      <c r="E52" s="78"/>
      <c r="F52" s="78"/>
      <c r="G52" s="78"/>
      <c r="H52" s="78"/>
      <c r="I52" s="78"/>
      <c r="J52" s="78"/>
      <c r="K52" s="78"/>
      <c r="L52" s="78"/>
      <c r="M52" s="78"/>
      <c r="N52" s="78"/>
      <c r="O52" s="78"/>
      <c r="P52" s="78"/>
      <c r="Q52" s="78"/>
      <c r="R52" s="78"/>
      <c r="S52" s="78"/>
      <c r="T52" s="78"/>
      <c r="U52" s="78"/>
      <c r="V52" s="78"/>
      <c r="W52" s="78"/>
      <c r="X52" s="78"/>
      <c r="Y52" s="78"/>
      <c r="Z52" s="78"/>
      <c r="AA52" s="78"/>
    </row>
    <row r="53" spans="2:27" ht="13.8" x14ac:dyDescent="0.25">
      <c r="B53" s="73">
        <v>21</v>
      </c>
      <c r="C53" s="147" t="s">
        <v>324</v>
      </c>
      <c r="D53" s="78"/>
      <c r="E53" s="78"/>
      <c r="F53" s="78"/>
      <c r="G53" s="78"/>
      <c r="H53" s="78"/>
      <c r="I53" s="78"/>
      <c r="J53" s="78"/>
      <c r="K53" s="78"/>
      <c r="L53" s="78"/>
      <c r="M53" s="78"/>
      <c r="N53" s="78"/>
      <c r="O53" s="78"/>
      <c r="P53" s="78"/>
      <c r="Q53" s="78"/>
      <c r="R53" s="78"/>
      <c r="S53" s="78"/>
      <c r="T53" s="78"/>
      <c r="U53" s="78"/>
      <c r="V53" s="78"/>
      <c r="W53" s="78"/>
      <c r="X53" s="78"/>
      <c r="Y53" s="78"/>
      <c r="Z53" s="78"/>
      <c r="AA53" s="78"/>
    </row>
    <row r="56" spans="2:27" ht="13.8" x14ac:dyDescent="0.25">
      <c r="C56" s="149"/>
    </row>
  </sheetData>
  <mergeCells count="12">
    <mergeCell ref="B32:C32"/>
    <mergeCell ref="D2:E2"/>
    <mergeCell ref="Z2:AA2"/>
    <mergeCell ref="B2:B3"/>
    <mergeCell ref="C2:C3"/>
    <mergeCell ref="B4:C4"/>
    <mergeCell ref="B16:C16"/>
    <mergeCell ref="F2:I2"/>
    <mergeCell ref="J2:M2"/>
    <mergeCell ref="N2:Q2"/>
    <mergeCell ref="R2:U2"/>
    <mergeCell ref="V2:Y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AB92-CF96-4615-8301-AB7528921632}">
  <sheetPr codeName="Sheet23"/>
  <dimension ref="A1:X69"/>
  <sheetViews>
    <sheetView workbookViewId="0">
      <selection activeCell="K59" sqref="K59"/>
    </sheetView>
  </sheetViews>
  <sheetFormatPr defaultRowHeight="15.6" x14ac:dyDescent="0.3"/>
  <cols>
    <col min="1" max="1" width="8.88671875" style="91"/>
    <col min="2" max="2" width="20.21875" style="91" bestFit="1" customWidth="1"/>
    <col min="3" max="3" width="6.44140625" style="91" bestFit="1" customWidth="1"/>
    <col min="4" max="4" width="13.109375" style="91" bestFit="1" customWidth="1"/>
    <col min="5" max="5" width="14.6640625" style="91" bestFit="1" customWidth="1"/>
    <col min="6" max="6" width="6.44140625" style="91" bestFit="1" customWidth="1"/>
    <col min="7" max="7" width="13.109375" style="91" bestFit="1" customWidth="1"/>
    <col min="8" max="8" width="14.6640625" style="91" bestFit="1" customWidth="1"/>
    <col min="9" max="9" width="8.88671875" style="91"/>
    <col min="10" max="10" width="13.109375" style="91" bestFit="1" customWidth="1"/>
    <col min="11" max="11" width="14.6640625" style="91" bestFit="1" customWidth="1"/>
    <col min="12" max="14" width="8.88671875" style="91"/>
    <col min="15" max="15" width="15.6640625" style="91" bestFit="1" customWidth="1"/>
    <col min="16" max="16384" width="8.88671875" style="91"/>
  </cols>
  <sheetData>
    <row r="1" spans="1:24" ht="25.5" customHeight="1" x14ac:dyDescent="0.3">
      <c r="B1" s="331" t="s">
        <v>452</v>
      </c>
      <c r="C1" s="331"/>
      <c r="D1" s="331"/>
      <c r="E1" s="331"/>
      <c r="F1" s="331"/>
      <c r="G1" s="331"/>
      <c r="H1" s="331"/>
      <c r="I1" s="331"/>
      <c r="J1" s="331"/>
      <c r="K1" s="331"/>
    </row>
    <row r="2" spans="1:24" ht="15" customHeight="1" x14ac:dyDescent="0.3"/>
    <row r="3" spans="1:24" ht="20.100000000000001" customHeight="1" x14ac:dyDescent="0.3">
      <c r="A3" s="348" t="s">
        <v>2</v>
      </c>
      <c r="B3" s="348" t="s">
        <v>451</v>
      </c>
      <c r="C3" s="348">
        <v>2018</v>
      </c>
      <c r="D3" s="348"/>
      <c r="E3" s="348"/>
      <c r="F3" s="348">
        <v>2019</v>
      </c>
      <c r="G3" s="348"/>
      <c r="H3" s="348"/>
      <c r="I3" s="348">
        <v>2020</v>
      </c>
      <c r="J3" s="348"/>
      <c r="K3" s="348"/>
      <c r="L3" s="346" t="s">
        <v>53</v>
      </c>
      <c r="N3" s="349" t="s">
        <v>2</v>
      </c>
      <c r="O3" s="349" t="s">
        <v>451</v>
      </c>
      <c r="P3" s="343" t="s">
        <v>430</v>
      </c>
      <c r="Q3" s="344"/>
      <c r="R3" s="345"/>
      <c r="S3" s="343" t="s">
        <v>428</v>
      </c>
      <c r="T3" s="344"/>
      <c r="U3" s="345"/>
      <c r="V3" s="343" t="s">
        <v>429</v>
      </c>
      <c r="W3" s="344"/>
      <c r="X3" s="345"/>
    </row>
    <row r="4" spans="1:24" ht="20.100000000000001" customHeight="1" x14ac:dyDescent="0.3">
      <c r="A4" s="348"/>
      <c r="B4" s="348"/>
      <c r="C4" s="103" t="s">
        <v>430</v>
      </c>
      <c r="D4" s="103" t="s">
        <v>428</v>
      </c>
      <c r="E4" s="103" t="s">
        <v>429</v>
      </c>
      <c r="F4" s="103" t="s">
        <v>430</v>
      </c>
      <c r="G4" s="103" t="s">
        <v>428</v>
      </c>
      <c r="H4" s="103" t="s">
        <v>429</v>
      </c>
      <c r="I4" s="103" t="s">
        <v>430</v>
      </c>
      <c r="J4" s="103" t="s">
        <v>428</v>
      </c>
      <c r="K4" s="103" t="s">
        <v>429</v>
      </c>
      <c r="L4" s="347"/>
      <c r="N4" s="349"/>
      <c r="O4" s="349"/>
      <c r="P4" s="106">
        <v>2018</v>
      </c>
      <c r="Q4" s="106">
        <v>2019</v>
      </c>
      <c r="R4" s="106">
        <v>2020</v>
      </c>
      <c r="S4" s="106">
        <v>2018</v>
      </c>
      <c r="T4" s="106">
        <v>2019</v>
      </c>
      <c r="U4" s="106">
        <v>2020</v>
      </c>
      <c r="V4" s="106">
        <v>2018</v>
      </c>
      <c r="W4" s="106">
        <v>2019</v>
      </c>
      <c r="X4" s="106">
        <v>2020</v>
      </c>
    </row>
    <row r="5" spans="1:24" ht="15" customHeight="1" x14ac:dyDescent="0.3">
      <c r="A5" s="105">
        <v>1</v>
      </c>
      <c r="B5" s="105" t="s">
        <v>467</v>
      </c>
      <c r="C5" s="105">
        <v>2</v>
      </c>
      <c r="D5" s="105"/>
      <c r="E5" s="105">
        <v>4</v>
      </c>
      <c r="F5" s="105">
        <v>1</v>
      </c>
      <c r="G5" s="105">
        <v>1</v>
      </c>
      <c r="H5" s="105"/>
      <c r="I5" s="105"/>
      <c r="J5" s="105">
        <v>15</v>
      </c>
      <c r="K5" s="105"/>
      <c r="L5" s="105">
        <f t="shared" ref="L5:L37" si="0">SUM(C5:K5)</f>
        <v>23</v>
      </c>
      <c r="N5" s="106">
        <v>1</v>
      </c>
      <c r="O5" s="106" t="s">
        <v>467</v>
      </c>
      <c r="P5" s="106">
        <v>2</v>
      </c>
      <c r="Q5" s="106">
        <v>1</v>
      </c>
      <c r="R5" s="106"/>
      <c r="S5" s="106"/>
      <c r="T5" s="106">
        <v>1</v>
      </c>
      <c r="U5" s="106">
        <v>15</v>
      </c>
      <c r="V5" s="106">
        <v>4</v>
      </c>
      <c r="W5" s="106"/>
      <c r="X5" s="106"/>
    </row>
    <row r="6" spans="1:24" ht="15" customHeight="1" x14ac:dyDescent="0.3">
      <c r="A6" s="105">
        <v>2</v>
      </c>
      <c r="B6" s="105" t="s">
        <v>466</v>
      </c>
      <c r="C6" s="105">
        <v>2</v>
      </c>
      <c r="D6" s="105">
        <v>2</v>
      </c>
      <c r="E6" s="105">
        <v>5</v>
      </c>
      <c r="F6" s="105"/>
      <c r="G6" s="105">
        <v>2</v>
      </c>
      <c r="H6" s="105"/>
      <c r="I6" s="105"/>
      <c r="J6" s="105">
        <v>5</v>
      </c>
      <c r="K6" s="105"/>
      <c r="L6" s="105">
        <f t="shared" si="0"/>
        <v>16</v>
      </c>
      <c r="N6" s="106">
        <v>2</v>
      </c>
      <c r="O6" s="106" t="s">
        <v>466</v>
      </c>
      <c r="P6" s="106">
        <v>2</v>
      </c>
      <c r="Q6" s="106"/>
      <c r="R6" s="106"/>
      <c r="S6" s="106">
        <v>2</v>
      </c>
      <c r="T6" s="106">
        <v>2</v>
      </c>
      <c r="U6" s="106">
        <v>5</v>
      </c>
      <c r="V6" s="106">
        <v>5</v>
      </c>
      <c r="W6" s="106"/>
      <c r="X6" s="106"/>
    </row>
    <row r="7" spans="1:24" ht="15" customHeight="1" x14ac:dyDescent="0.3">
      <c r="A7" s="105">
        <v>3</v>
      </c>
      <c r="B7" s="105" t="s">
        <v>478</v>
      </c>
      <c r="C7" s="105">
        <v>1</v>
      </c>
      <c r="D7" s="105">
        <v>1</v>
      </c>
      <c r="E7" s="105">
        <v>6</v>
      </c>
      <c r="F7" s="105">
        <v>2</v>
      </c>
      <c r="G7" s="105"/>
      <c r="H7" s="105">
        <v>2</v>
      </c>
      <c r="I7" s="105"/>
      <c r="J7" s="105"/>
      <c r="K7" s="105">
        <v>2</v>
      </c>
      <c r="L7" s="105">
        <f t="shared" si="0"/>
        <v>14</v>
      </c>
      <c r="N7" s="106">
        <v>3</v>
      </c>
      <c r="O7" s="106" t="s">
        <v>478</v>
      </c>
      <c r="P7" s="106">
        <v>1</v>
      </c>
      <c r="Q7" s="106">
        <v>2</v>
      </c>
      <c r="R7" s="106"/>
      <c r="S7" s="106">
        <v>1</v>
      </c>
      <c r="T7" s="106"/>
      <c r="U7" s="106"/>
      <c r="V7" s="106">
        <v>6</v>
      </c>
      <c r="W7" s="106">
        <v>2</v>
      </c>
      <c r="X7" s="106">
        <v>2</v>
      </c>
    </row>
    <row r="8" spans="1:24" ht="15" customHeight="1" x14ac:dyDescent="0.3">
      <c r="A8" s="105">
        <v>4</v>
      </c>
      <c r="B8" s="105" t="s">
        <v>477</v>
      </c>
      <c r="C8" s="105">
        <v>1</v>
      </c>
      <c r="D8" s="105"/>
      <c r="E8" s="105">
        <v>5</v>
      </c>
      <c r="F8" s="105"/>
      <c r="G8" s="105"/>
      <c r="H8" s="105">
        <v>1</v>
      </c>
      <c r="I8" s="105"/>
      <c r="J8" s="105"/>
      <c r="K8" s="105">
        <v>4</v>
      </c>
      <c r="L8" s="105">
        <f t="shared" si="0"/>
        <v>11</v>
      </c>
      <c r="N8" s="106">
        <v>4</v>
      </c>
      <c r="O8" s="106" t="s">
        <v>477</v>
      </c>
      <c r="P8" s="106">
        <v>1</v>
      </c>
      <c r="Q8" s="106"/>
      <c r="R8" s="106"/>
      <c r="S8" s="106"/>
      <c r="T8" s="106"/>
      <c r="U8" s="106"/>
      <c r="V8" s="106">
        <v>5</v>
      </c>
      <c r="W8" s="106">
        <v>1</v>
      </c>
      <c r="X8" s="106">
        <v>4</v>
      </c>
    </row>
    <row r="9" spans="1:24" ht="15" customHeight="1" x14ac:dyDescent="0.3">
      <c r="A9" s="105">
        <v>5</v>
      </c>
      <c r="B9" s="105" t="s">
        <v>74</v>
      </c>
      <c r="C9" s="105"/>
      <c r="D9" s="105">
        <v>2</v>
      </c>
      <c r="E9" s="105">
        <v>1</v>
      </c>
      <c r="F9" s="105">
        <v>1</v>
      </c>
      <c r="G9" s="105"/>
      <c r="H9" s="105">
        <v>4</v>
      </c>
      <c r="I9" s="105"/>
      <c r="J9" s="105"/>
      <c r="K9" s="105">
        <v>2</v>
      </c>
      <c r="L9" s="105">
        <f t="shared" si="0"/>
        <v>10</v>
      </c>
      <c r="N9" s="106">
        <v>5</v>
      </c>
      <c r="O9" s="106" t="s">
        <v>74</v>
      </c>
      <c r="P9" s="106"/>
      <c r="Q9" s="106">
        <v>1</v>
      </c>
      <c r="R9" s="106"/>
      <c r="S9" s="106">
        <v>2</v>
      </c>
      <c r="T9" s="106"/>
      <c r="U9" s="106"/>
      <c r="V9" s="106">
        <v>1</v>
      </c>
      <c r="W9" s="106">
        <v>4</v>
      </c>
      <c r="X9" s="106">
        <v>2</v>
      </c>
    </row>
    <row r="10" spans="1:24" ht="15" customHeight="1" x14ac:dyDescent="0.3">
      <c r="A10" s="105">
        <v>6</v>
      </c>
      <c r="B10" s="105" t="s">
        <v>464</v>
      </c>
      <c r="C10" s="105"/>
      <c r="D10" s="105"/>
      <c r="E10" s="105"/>
      <c r="F10" s="105"/>
      <c r="G10" s="105"/>
      <c r="H10" s="105"/>
      <c r="I10" s="105"/>
      <c r="J10" s="105">
        <v>8</v>
      </c>
      <c r="K10" s="105">
        <v>1</v>
      </c>
      <c r="L10" s="105">
        <f t="shared" si="0"/>
        <v>9</v>
      </c>
      <c r="N10" s="106">
        <v>6</v>
      </c>
      <c r="O10" s="106" t="s">
        <v>464</v>
      </c>
      <c r="P10" s="106"/>
      <c r="Q10" s="106"/>
      <c r="R10" s="106"/>
      <c r="S10" s="106"/>
      <c r="T10" s="106"/>
      <c r="U10" s="106">
        <v>8</v>
      </c>
      <c r="V10" s="106"/>
      <c r="W10" s="106"/>
      <c r="X10" s="106">
        <v>1</v>
      </c>
    </row>
    <row r="11" spans="1:24" ht="15" customHeight="1" x14ac:dyDescent="0.3">
      <c r="A11" s="105">
        <v>7</v>
      </c>
      <c r="B11" s="105" t="s">
        <v>468</v>
      </c>
      <c r="C11" s="105"/>
      <c r="D11" s="105"/>
      <c r="E11" s="105">
        <v>7</v>
      </c>
      <c r="F11" s="105"/>
      <c r="G11" s="105"/>
      <c r="H11" s="105">
        <v>2</v>
      </c>
      <c r="I11" s="105"/>
      <c r="J11" s="105"/>
      <c r="K11" s="105"/>
      <c r="L11" s="105">
        <f t="shared" si="0"/>
        <v>9</v>
      </c>
      <c r="N11" s="106">
        <v>7</v>
      </c>
      <c r="O11" s="106" t="s">
        <v>468</v>
      </c>
      <c r="P11" s="106"/>
      <c r="Q11" s="106"/>
      <c r="R11" s="106"/>
      <c r="S11" s="106"/>
      <c r="T11" s="106"/>
      <c r="U11" s="106"/>
      <c r="V11" s="106">
        <v>7</v>
      </c>
      <c r="W11" s="106">
        <v>2</v>
      </c>
      <c r="X11" s="106"/>
    </row>
    <row r="12" spans="1:24" ht="15" customHeight="1" x14ac:dyDescent="0.3">
      <c r="A12" s="105">
        <v>8</v>
      </c>
      <c r="B12" s="105" t="s">
        <v>83</v>
      </c>
      <c r="C12" s="105"/>
      <c r="D12" s="105"/>
      <c r="E12" s="105">
        <v>1</v>
      </c>
      <c r="F12" s="105"/>
      <c r="G12" s="105">
        <v>1</v>
      </c>
      <c r="H12" s="105"/>
      <c r="I12" s="105"/>
      <c r="J12" s="105">
        <v>5</v>
      </c>
      <c r="K12" s="105"/>
      <c r="L12" s="105">
        <f t="shared" si="0"/>
        <v>7</v>
      </c>
      <c r="N12" s="106">
        <v>8</v>
      </c>
      <c r="O12" s="106" t="s">
        <v>83</v>
      </c>
      <c r="P12" s="106"/>
      <c r="Q12" s="106"/>
      <c r="R12" s="106"/>
      <c r="S12" s="106"/>
      <c r="T12" s="106">
        <v>1</v>
      </c>
      <c r="U12" s="106">
        <v>5</v>
      </c>
      <c r="V12" s="106">
        <v>1</v>
      </c>
      <c r="W12" s="106"/>
      <c r="X12" s="106"/>
    </row>
    <row r="13" spans="1:24" ht="15" customHeight="1" x14ac:dyDescent="0.3">
      <c r="A13" s="105">
        <v>9</v>
      </c>
      <c r="B13" s="105" t="s">
        <v>469</v>
      </c>
      <c r="C13" s="105"/>
      <c r="D13" s="105"/>
      <c r="E13" s="105">
        <v>3</v>
      </c>
      <c r="F13" s="105"/>
      <c r="G13" s="105">
        <v>1</v>
      </c>
      <c r="H13" s="105">
        <v>1</v>
      </c>
      <c r="I13" s="105"/>
      <c r="J13" s="105"/>
      <c r="K13" s="105">
        <v>1</v>
      </c>
      <c r="L13" s="105">
        <f t="shared" si="0"/>
        <v>6</v>
      </c>
      <c r="N13" s="106">
        <v>9</v>
      </c>
      <c r="O13" s="106" t="s">
        <v>469</v>
      </c>
      <c r="P13" s="106"/>
      <c r="Q13" s="106"/>
      <c r="R13" s="106"/>
      <c r="S13" s="106"/>
      <c r="T13" s="106">
        <v>1</v>
      </c>
      <c r="U13" s="106"/>
      <c r="V13" s="106">
        <v>3</v>
      </c>
      <c r="W13" s="106">
        <v>1</v>
      </c>
      <c r="X13" s="106">
        <v>1</v>
      </c>
    </row>
    <row r="14" spans="1:24" ht="15" customHeight="1" x14ac:dyDescent="0.3">
      <c r="A14" s="105">
        <v>10</v>
      </c>
      <c r="B14" s="105" t="s">
        <v>93</v>
      </c>
      <c r="C14" s="105"/>
      <c r="D14" s="105">
        <v>3</v>
      </c>
      <c r="E14" s="105">
        <v>1</v>
      </c>
      <c r="F14" s="105"/>
      <c r="G14" s="105"/>
      <c r="H14" s="105">
        <v>1</v>
      </c>
      <c r="I14" s="105"/>
      <c r="J14" s="105"/>
      <c r="K14" s="105">
        <v>1</v>
      </c>
      <c r="L14" s="105">
        <f t="shared" si="0"/>
        <v>6</v>
      </c>
      <c r="N14" s="106">
        <v>10</v>
      </c>
      <c r="O14" s="106" t="s">
        <v>93</v>
      </c>
      <c r="P14" s="106"/>
      <c r="Q14" s="106"/>
      <c r="R14" s="106"/>
      <c r="S14" s="106">
        <v>3</v>
      </c>
      <c r="T14" s="106"/>
      <c r="U14" s="106"/>
      <c r="V14" s="106">
        <v>1</v>
      </c>
      <c r="W14" s="106">
        <v>1</v>
      </c>
      <c r="X14" s="106">
        <v>1</v>
      </c>
    </row>
    <row r="15" spans="1:24" ht="15" customHeight="1" x14ac:dyDescent="0.3">
      <c r="A15" s="103">
        <v>11</v>
      </c>
      <c r="B15" s="103" t="s">
        <v>474</v>
      </c>
      <c r="C15" s="103">
        <v>1</v>
      </c>
      <c r="D15" s="103"/>
      <c r="E15" s="103">
        <v>2</v>
      </c>
      <c r="F15" s="103"/>
      <c r="G15" s="103"/>
      <c r="H15" s="103">
        <v>1</v>
      </c>
      <c r="I15" s="103"/>
      <c r="J15" s="103"/>
      <c r="K15" s="103">
        <v>2</v>
      </c>
      <c r="L15" s="103">
        <f t="shared" si="0"/>
        <v>6</v>
      </c>
    </row>
    <row r="16" spans="1:24" ht="15" customHeight="1" x14ac:dyDescent="0.3">
      <c r="A16" s="103">
        <v>12</v>
      </c>
      <c r="B16" s="103" t="s">
        <v>473</v>
      </c>
      <c r="C16" s="103">
        <v>1</v>
      </c>
      <c r="D16" s="103"/>
      <c r="E16" s="103">
        <v>2</v>
      </c>
      <c r="F16" s="103"/>
      <c r="G16" s="103">
        <v>1</v>
      </c>
      <c r="H16" s="103">
        <v>1</v>
      </c>
      <c r="I16" s="103"/>
      <c r="J16" s="103"/>
      <c r="K16" s="103"/>
      <c r="L16" s="103">
        <f t="shared" si="0"/>
        <v>5</v>
      </c>
    </row>
    <row r="17" spans="1:12" ht="15" customHeight="1" x14ac:dyDescent="0.3">
      <c r="A17" s="103">
        <v>13</v>
      </c>
      <c r="B17" s="103" t="s">
        <v>79</v>
      </c>
      <c r="C17" s="103"/>
      <c r="D17" s="103"/>
      <c r="E17" s="103">
        <v>2</v>
      </c>
      <c r="F17" s="103"/>
      <c r="G17" s="103"/>
      <c r="H17" s="103">
        <v>1</v>
      </c>
      <c r="I17" s="103"/>
      <c r="J17" s="103"/>
      <c r="K17" s="103">
        <v>2</v>
      </c>
      <c r="L17" s="103">
        <f t="shared" si="0"/>
        <v>5</v>
      </c>
    </row>
    <row r="18" spans="1:12" ht="15" customHeight="1" x14ac:dyDescent="0.3">
      <c r="A18" s="103">
        <v>14</v>
      </c>
      <c r="B18" s="103" t="s">
        <v>272</v>
      </c>
      <c r="C18" s="103"/>
      <c r="D18" s="103"/>
      <c r="E18" s="103">
        <v>1</v>
      </c>
      <c r="F18" s="103"/>
      <c r="G18" s="103"/>
      <c r="H18" s="103">
        <v>1</v>
      </c>
      <c r="I18" s="103"/>
      <c r="J18" s="103"/>
      <c r="K18" s="103">
        <v>1</v>
      </c>
      <c r="L18" s="103">
        <f t="shared" si="0"/>
        <v>3</v>
      </c>
    </row>
    <row r="19" spans="1:12" ht="15" customHeight="1" x14ac:dyDescent="0.3">
      <c r="A19" s="103">
        <v>15</v>
      </c>
      <c r="B19" s="103" t="s">
        <v>67</v>
      </c>
      <c r="C19" s="103"/>
      <c r="D19" s="103"/>
      <c r="E19" s="103"/>
      <c r="F19" s="103">
        <v>2</v>
      </c>
      <c r="G19" s="103"/>
      <c r="H19" s="103"/>
      <c r="I19" s="103">
        <v>1</v>
      </c>
      <c r="J19" s="103"/>
      <c r="K19" s="103"/>
      <c r="L19" s="103">
        <f t="shared" si="0"/>
        <v>3</v>
      </c>
    </row>
    <row r="20" spans="1:12" ht="15" customHeight="1" x14ac:dyDescent="0.3">
      <c r="A20" s="103">
        <v>16</v>
      </c>
      <c r="B20" s="103" t="s">
        <v>479</v>
      </c>
      <c r="C20" s="103"/>
      <c r="D20" s="103"/>
      <c r="E20" s="103">
        <v>1</v>
      </c>
      <c r="F20" s="103"/>
      <c r="G20" s="103"/>
      <c r="H20" s="103">
        <v>2</v>
      </c>
      <c r="I20" s="103"/>
      <c r="J20" s="103"/>
      <c r="K20" s="103"/>
      <c r="L20" s="103">
        <f t="shared" si="0"/>
        <v>3</v>
      </c>
    </row>
    <row r="21" spans="1:12" ht="15" customHeight="1" x14ac:dyDescent="0.3">
      <c r="A21" s="103">
        <v>17</v>
      </c>
      <c r="B21" s="103" t="s">
        <v>76</v>
      </c>
      <c r="C21" s="103"/>
      <c r="D21" s="103">
        <v>1</v>
      </c>
      <c r="E21" s="103">
        <v>1</v>
      </c>
      <c r="F21" s="103"/>
      <c r="G21" s="103"/>
      <c r="H21" s="103"/>
      <c r="I21" s="103"/>
      <c r="J21" s="103"/>
      <c r="K21" s="103"/>
      <c r="L21" s="103">
        <f t="shared" si="0"/>
        <v>2</v>
      </c>
    </row>
    <row r="22" spans="1:12" ht="15" customHeight="1" x14ac:dyDescent="0.3">
      <c r="A22" s="103">
        <v>18</v>
      </c>
      <c r="B22" s="103" t="s">
        <v>96</v>
      </c>
      <c r="C22" s="103"/>
      <c r="D22" s="103"/>
      <c r="E22" s="103"/>
      <c r="F22" s="103">
        <v>1</v>
      </c>
      <c r="G22" s="103"/>
      <c r="H22" s="103"/>
      <c r="I22" s="103"/>
      <c r="J22" s="103"/>
      <c r="K22" s="103">
        <v>1</v>
      </c>
      <c r="L22" s="103">
        <f t="shared" si="0"/>
        <v>2</v>
      </c>
    </row>
    <row r="23" spans="1:12" ht="15" customHeight="1" x14ac:dyDescent="0.3">
      <c r="A23" s="103">
        <v>19</v>
      </c>
      <c r="B23" s="103" t="s">
        <v>471</v>
      </c>
      <c r="C23" s="103"/>
      <c r="D23" s="103"/>
      <c r="E23" s="103">
        <v>1</v>
      </c>
      <c r="F23" s="103"/>
      <c r="G23" s="103"/>
      <c r="H23" s="103"/>
      <c r="I23" s="103"/>
      <c r="J23" s="103"/>
      <c r="K23" s="103">
        <v>1</v>
      </c>
      <c r="L23" s="103">
        <f t="shared" si="0"/>
        <v>2</v>
      </c>
    </row>
    <row r="24" spans="1:12" ht="15" customHeight="1" x14ac:dyDescent="0.3">
      <c r="A24" s="103">
        <v>20</v>
      </c>
      <c r="B24" s="103" t="s">
        <v>472</v>
      </c>
      <c r="C24" s="103"/>
      <c r="D24" s="103"/>
      <c r="E24" s="103">
        <v>2</v>
      </c>
      <c r="F24" s="103"/>
      <c r="G24" s="103"/>
      <c r="H24" s="103"/>
      <c r="I24" s="103"/>
      <c r="J24" s="103"/>
      <c r="K24" s="103"/>
      <c r="L24" s="103">
        <f t="shared" si="0"/>
        <v>2</v>
      </c>
    </row>
    <row r="25" spans="1:12" ht="15" customHeight="1" x14ac:dyDescent="0.3">
      <c r="A25" s="103">
        <v>21</v>
      </c>
      <c r="B25" s="103" t="s">
        <v>81</v>
      </c>
      <c r="C25" s="103">
        <v>1</v>
      </c>
      <c r="D25" s="103"/>
      <c r="E25" s="103">
        <v>1</v>
      </c>
      <c r="F25" s="103"/>
      <c r="G25" s="103"/>
      <c r="H25" s="103"/>
      <c r="I25" s="103"/>
      <c r="J25" s="103"/>
      <c r="K25" s="103"/>
      <c r="L25" s="103">
        <f t="shared" si="0"/>
        <v>2</v>
      </c>
    </row>
    <row r="26" spans="1:12" ht="15" customHeight="1" x14ac:dyDescent="0.3">
      <c r="A26" s="103">
        <v>22</v>
      </c>
      <c r="B26" s="103" t="s">
        <v>462</v>
      </c>
      <c r="C26" s="103"/>
      <c r="D26" s="103"/>
      <c r="E26" s="103">
        <v>1</v>
      </c>
      <c r="F26" s="103"/>
      <c r="G26" s="103"/>
      <c r="H26" s="103"/>
      <c r="I26" s="103"/>
      <c r="J26" s="103"/>
      <c r="K26" s="103"/>
      <c r="L26" s="103">
        <f t="shared" si="0"/>
        <v>1</v>
      </c>
    </row>
    <row r="27" spans="1:12" ht="15" customHeight="1" x14ac:dyDescent="0.3">
      <c r="A27" s="103">
        <v>23</v>
      </c>
      <c r="B27" s="103" t="s">
        <v>465</v>
      </c>
      <c r="C27" s="103"/>
      <c r="D27" s="103"/>
      <c r="E27" s="103"/>
      <c r="F27" s="103"/>
      <c r="G27" s="103"/>
      <c r="H27" s="103"/>
      <c r="I27" s="103"/>
      <c r="J27" s="103"/>
      <c r="K27" s="103">
        <v>1</v>
      </c>
      <c r="L27" s="103">
        <f t="shared" si="0"/>
        <v>1</v>
      </c>
    </row>
    <row r="28" spans="1:12" ht="15" customHeight="1" x14ac:dyDescent="0.3">
      <c r="A28" s="103">
        <v>24</v>
      </c>
      <c r="B28" s="103" t="s">
        <v>100</v>
      </c>
      <c r="C28" s="103"/>
      <c r="D28" s="103"/>
      <c r="E28" s="103"/>
      <c r="F28" s="103"/>
      <c r="G28" s="103"/>
      <c r="H28" s="103"/>
      <c r="I28" s="103"/>
      <c r="J28" s="103"/>
      <c r="K28" s="103">
        <v>1</v>
      </c>
      <c r="L28" s="103">
        <f t="shared" si="0"/>
        <v>1</v>
      </c>
    </row>
    <row r="29" spans="1:12" ht="15" customHeight="1" x14ac:dyDescent="0.3">
      <c r="A29" s="103">
        <v>25</v>
      </c>
      <c r="B29" s="103" t="s">
        <v>470</v>
      </c>
      <c r="C29" s="103"/>
      <c r="D29" s="103">
        <v>1</v>
      </c>
      <c r="E29" s="103"/>
      <c r="F29" s="103"/>
      <c r="G29" s="103"/>
      <c r="H29" s="103"/>
      <c r="I29" s="103"/>
      <c r="J29" s="103"/>
      <c r="K29" s="103"/>
      <c r="L29" s="103">
        <f t="shared" si="0"/>
        <v>1</v>
      </c>
    </row>
    <row r="30" spans="1:12" ht="15" customHeight="1" x14ac:dyDescent="0.3">
      <c r="A30" s="103">
        <v>26</v>
      </c>
      <c r="B30" s="103" t="s">
        <v>69</v>
      </c>
      <c r="C30" s="103"/>
      <c r="D30" s="103"/>
      <c r="E30" s="103"/>
      <c r="F30" s="103">
        <v>1</v>
      </c>
      <c r="G30" s="103"/>
      <c r="H30" s="103"/>
      <c r="I30" s="103"/>
      <c r="J30" s="103"/>
      <c r="K30" s="103"/>
      <c r="L30" s="103">
        <f t="shared" si="0"/>
        <v>1</v>
      </c>
    </row>
    <row r="31" spans="1:12" ht="15" customHeight="1" x14ac:dyDescent="0.3">
      <c r="A31" s="103">
        <v>27</v>
      </c>
      <c r="B31" s="103" t="s">
        <v>476</v>
      </c>
      <c r="C31" s="103"/>
      <c r="D31" s="103"/>
      <c r="E31" s="103"/>
      <c r="F31" s="103"/>
      <c r="G31" s="103"/>
      <c r="H31" s="103"/>
      <c r="I31" s="103">
        <v>1</v>
      </c>
      <c r="J31" s="103"/>
      <c r="K31" s="103"/>
      <c r="L31" s="103">
        <f t="shared" si="0"/>
        <v>1</v>
      </c>
    </row>
    <row r="32" spans="1:12" ht="15" customHeight="1" x14ac:dyDescent="0.3">
      <c r="A32" s="103">
        <v>28</v>
      </c>
      <c r="B32" s="103" t="s">
        <v>463</v>
      </c>
      <c r="C32" s="103"/>
      <c r="D32" s="103"/>
      <c r="E32" s="103"/>
      <c r="F32" s="103"/>
      <c r="G32" s="103"/>
      <c r="H32" s="103"/>
      <c r="I32" s="103"/>
      <c r="J32" s="103"/>
      <c r="K32" s="103"/>
      <c r="L32" s="103">
        <f t="shared" si="0"/>
        <v>0</v>
      </c>
    </row>
    <row r="33" spans="1:12" ht="15" customHeight="1" x14ac:dyDescent="0.3">
      <c r="A33" s="103">
        <v>29</v>
      </c>
      <c r="B33" s="103" t="s">
        <v>71</v>
      </c>
      <c r="C33" s="103"/>
      <c r="D33" s="103"/>
      <c r="E33" s="103"/>
      <c r="F33" s="103"/>
      <c r="G33" s="103"/>
      <c r="H33" s="103"/>
      <c r="I33" s="103"/>
      <c r="J33" s="103"/>
      <c r="K33" s="103"/>
      <c r="L33" s="103">
        <f t="shared" si="0"/>
        <v>0</v>
      </c>
    </row>
    <row r="34" spans="1:12" ht="15" customHeight="1" x14ac:dyDescent="0.3">
      <c r="A34" s="103">
        <v>30</v>
      </c>
      <c r="B34" s="103" t="s">
        <v>87</v>
      </c>
      <c r="C34" s="103"/>
      <c r="D34" s="103"/>
      <c r="E34" s="103"/>
      <c r="F34" s="103"/>
      <c r="G34" s="103"/>
      <c r="H34" s="103"/>
      <c r="I34" s="103"/>
      <c r="J34" s="103"/>
      <c r="K34" s="103"/>
      <c r="L34" s="103">
        <f t="shared" si="0"/>
        <v>0</v>
      </c>
    </row>
    <row r="35" spans="1:12" ht="15" customHeight="1" x14ac:dyDescent="0.3">
      <c r="A35" s="103">
        <v>31</v>
      </c>
      <c r="B35" s="103" t="s">
        <v>65</v>
      </c>
      <c r="C35" s="103"/>
      <c r="D35" s="103"/>
      <c r="E35" s="103"/>
      <c r="F35" s="103"/>
      <c r="G35" s="103"/>
      <c r="H35" s="103"/>
      <c r="I35" s="103"/>
      <c r="J35" s="103"/>
      <c r="K35" s="103"/>
      <c r="L35" s="103">
        <f t="shared" si="0"/>
        <v>0</v>
      </c>
    </row>
    <row r="36" spans="1:12" ht="15" customHeight="1" x14ac:dyDescent="0.3">
      <c r="A36" s="103">
        <v>32</v>
      </c>
      <c r="B36" s="103" t="s">
        <v>72</v>
      </c>
      <c r="C36" s="103"/>
      <c r="D36" s="103"/>
      <c r="E36" s="103"/>
      <c r="F36" s="103"/>
      <c r="G36" s="103"/>
      <c r="H36" s="103"/>
      <c r="I36" s="103"/>
      <c r="J36" s="103"/>
      <c r="K36" s="103"/>
      <c r="L36" s="103">
        <f t="shared" si="0"/>
        <v>0</v>
      </c>
    </row>
    <row r="37" spans="1:12" ht="15" customHeight="1" x14ac:dyDescent="0.3">
      <c r="A37" s="103">
        <v>33</v>
      </c>
      <c r="B37" s="103" t="s">
        <v>475</v>
      </c>
      <c r="C37" s="103"/>
      <c r="D37" s="103"/>
      <c r="E37" s="103"/>
      <c r="F37" s="103"/>
      <c r="G37" s="103"/>
      <c r="H37" s="103"/>
      <c r="I37" s="103"/>
      <c r="J37" s="103"/>
      <c r="K37" s="103"/>
      <c r="L37" s="103">
        <f t="shared" si="0"/>
        <v>0</v>
      </c>
    </row>
    <row r="38" spans="1:12" ht="15" customHeight="1" x14ac:dyDescent="0.3">
      <c r="A38" s="104"/>
      <c r="B38" s="103"/>
      <c r="C38" s="103">
        <f>SUM(C5:C37)</f>
        <v>9</v>
      </c>
      <c r="D38" s="103">
        <f t="shared" ref="D38:K38" si="1">SUM(D5:D37)</f>
        <v>10</v>
      </c>
      <c r="E38" s="103">
        <f t="shared" si="1"/>
        <v>47</v>
      </c>
      <c r="F38" s="103">
        <f t="shared" si="1"/>
        <v>8</v>
      </c>
      <c r="G38" s="103">
        <f t="shared" si="1"/>
        <v>6</v>
      </c>
      <c r="H38" s="103">
        <f t="shared" si="1"/>
        <v>17</v>
      </c>
      <c r="I38" s="103">
        <f t="shared" si="1"/>
        <v>2</v>
      </c>
      <c r="J38" s="103">
        <f t="shared" si="1"/>
        <v>33</v>
      </c>
      <c r="K38" s="103">
        <f t="shared" si="1"/>
        <v>20</v>
      </c>
      <c r="L38" s="103"/>
    </row>
    <row r="39" spans="1:12" ht="24" customHeight="1" x14ac:dyDescent="0.3">
      <c r="A39" s="104"/>
      <c r="B39" s="350" t="s">
        <v>450</v>
      </c>
      <c r="C39" s="350"/>
      <c r="D39" s="350"/>
      <c r="E39" s="350"/>
      <c r="F39" s="350"/>
      <c r="G39" s="350"/>
      <c r="H39" s="350"/>
      <c r="I39" s="350"/>
      <c r="J39" s="350"/>
      <c r="K39" s="350"/>
      <c r="L39" s="104"/>
    </row>
    <row r="40" spans="1:12" ht="13.5" customHeight="1" x14ac:dyDescent="0.3">
      <c r="A40" s="104"/>
      <c r="B40" s="350" t="s">
        <v>449</v>
      </c>
      <c r="C40" s="350"/>
      <c r="D40" s="350"/>
      <c r="E40" s="350"/>
      <c r="F40" s="350"/>
      <c r="G40" s="350"/>
      <c r="H40" s="350"/>
      <c r="I40" s="350"/>
      <c r="J40" s="104"/>
      <c r="K40" s="104"/>
      <c r="L40" s="104"/>
    </row>
    <row r="41" spans="1:12" ht="15" customHeight="1" x14ac:dyDescent="0.3">
      <c r="A41" s="104"/>
      <c r="B41" s="350" t="s">
        <v>448</v>
      </c>
      <c r="C41" s="350"/>
      <c r="D41" s="350"/>
      <c r="E41" s="350"/>
      <c r="F41" s="350"/>
      <c r="G41" s="350"/>
      <c r="H41" s="350"/>
      <c r="I41" s="350"/>
      <c r="J41" s="350"/>
      <c r="K41" s="350"/>
      <c r="L41" s="104"/>
    </row>
    <row r="42" spans="1:12" ht="15" customHeight="1" x14ac:dyDescent="0.3"/>
    <row r="43" spans="1:12" ht="15" customHeight="1" x14ac:dyDescent="0.3"/>
    <row r="44" spans="1:12" ht="15" customHeight="1" x14ac:dyDescent="0.3"/>
    <row r="45" spans="1:12" ht="15" customHeight="1" x14ac:dyDescent="0.3"/>
    <row r="46" spans="1:12" ht="15" customHeight="1" x14ac:dyDescent="0.3"/>
    <row r="47" spans="1:12" ht="15" customHeight="1" x14ac:dyDescent="0.3"/>
    <row r="48" spans="1:12"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4.25" customHeight="1" x14ac:dyDescent="0.3"/>
    <row r="68" ht="14.25" customHeight="1" x14ac:dyDescent="0.3"/>
    <row r="69" ht="14.25" customHeight="1" x14ac:dyDescent="0.3"/>
  </sheetData>
  <sortState xmlns:xlrd2="http://schemas.microsoft.com/office/spreadsheetml/2017/richdata2" ref="B5:L37">
    <sortCondition descending="1" ref="L5:L37"/>
  </sortState>
  <mergeCells count="15">
    <mergeCell ref="B40:I40"/>
    <mergeCell ref="B41:K41"/>
    <mergeCell ref="B1:K1"/>
    <mergeCell ref="B3:B4"/>
    <mergeCell ref="C3:E3"/>
    <mergeCell ref="F3:H3"/>
    <mergeCell ref="I3:K3"/>
    <mergeCell ref="B39:K39"/>
    <mergeCell ref="V3:X3"/>
    <mergeCell ref="L3:L4"/>
    <mergeCell ref="A3:A4"/>
    <mergeCell ref="N3:N4"/>
    <mergeCell ref="O3:O4"/>
    <mergeCell ref="P3:R3"/>
    <mergeCell ref="S3:U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D10E2-793A-49C4-899C-6484C891F98C}">
  <sheetPr codeName="Sheet24"/>
  <dimension ref="B2:L25"/>
  <sheetViews>
    <sheetView zoomScale="88" zoomScaleNormal="88" workbookViewId="0">
      <selection activeCell="R20" sqref="R20"/>
    </sheetView>
  </sheetViews>
  <sheetFormatPr defaultRowHeight="13.2" x14ac:dyDescent="0.25"/>
  <cols>
    <col min="2" max="2" width="19.33203125" bestFit="1" customWidth="1"/>
    <col min="3" max="3" width="1.5546875" bestFit="1" customWidth="1"/>
    <col min="4" max="4" width="37.5546875" customWidth="1"/>
    <col min="5" max="5" width="16.88671875" customWidth="1"/>
    <col min="6" max="6" width="1.5546875" bestFit="1" customWidth="1"/>
    <col min="7" max="7" width="41.44140625" bestFit="1" customWidth="1"/>
    <col min="9" max="9" width="15.5546875" bestFit="1" customWidth="1"/>
    <col min="10" max="10" width="9.6640625" bestFit="1" customWidth="1"/>
    <col min="11" max="11" width="11.109375" bestFit="1" customWidth="1"/>
  </cols>
  <sheetData>
    <row r="2" spans="2:12" x14ac:dyDescent="0.25">
      <c r="B2" s="200" t="s">
        <v>480</v>
      </c>
      <c r="C2" s="200"/>
      <c r="D2" s="200"/>
      <c r="E2" s="200"/>
      <c r="F2" s="200"/>
      <c r="G2" s="200"/>
      <c r="I2" s="193" t="s">
        <v>625</v>
      </c>
      <c r="J2" s="194"/>
      <c r="K2" s="194"/>
      <c r="L2" s="195"/>
    </row>
    <row r="3" spans="2:12" x14ac:dyDescent="0.25">
      <c r="B3" s="190" t="s">
        <v>481</v>
      </c>
      <c r="C3" s="360"/>
      <c r="D3" s="202"/>
      <c r="E3" s="190" t="s">
        <v>493</v>
      </c>
      <c r="F3" s="360"/>
      <c r="G3" s="202"/>
      <c r="I3" s="201">
        <v>2022</v>
      </c>
      <c r="J3" s="201"/>
      <c r="K3" s="201">
        <v>2023</v>
      </c>
      <c r="L3" s="201"/>
    </row>
    <row r="4" spans="2:12" x14ac:dyDescent="0.25">
      <c r="B4" s="351"/>
      <c r="C4" s="352"/>
      <c r="D4" s="353"/>
      <c r="E4" s="351"/>
      <c r="F4" s="352"/>
      <c r="G4" s="353"/>
      <c r="I4" s="8" t="s">
        <v>626</v>
      </c>
      <c r="J4" s="114">
        <v>2685900</v>
      </c>
      <c r="K4" s="8" t="s">
        <v>626</v>
      </c>
      <c r="L4" s="114">
        <v>2703175</v>
      </c>
    </row>
    <row r="5" spans="2:12" x14ac:dyDescent="0.25">
      <c r="B5" s="354"/>
      <c r="C5" s="355"/>
      <c r="D5" s="356"/>
      <c r="E5" s="354"/>
      <c r="F5" s="355"/>
      <c r="G5" s="356"/>
      <c r="I5" s="8" t="s">
        <v>627</v>
      </c>
      <c r="J5" s="114">
        <v>847182</v>
      </c>
      <c r="K5" s="8" t="s">
        <v>627</v>
      </c>
      <c r="L5" s="114">
        <v>847182</v>
      </c>
    </row>
    <row r="6" spans="2:12" x14ac:dyDescent="0.25">
      <c r="B6" s="354"/>
      <c r="C6" s="355"/>
      <c r="D6" s="356"/>
      <c r="E6" s="354"/>
      <c r="F6" s="355"/>
      <c r="G6" s="356"/>
      <c r="I6" s="8" t="s">
        <v>167</v>
      </c>
      <c r="J6" s="114">
        <v>281802</v>
      </c>
      <c r="K6" s="8" t="s">
        <v>167</v>
      </c>
      <c r="L6" s="114">
        <v>281802</v>
      </c>
    </row>
    <row r="7" spans="2:12" x14ac:dyDescent="0.25">
      <c r="B7" s="354"/>
      <c r="C7" s="355"/>
      <c r="D7" s="356"/>
      <c r="E7" s="354"/>
      <c r="F7" s="355"/>
      <c r="G7" s="356"/>
      <c r="I7" s="8" t="s">
        <v>206</v>
      </c>
      <c r="J7" s="114">
        <v>421340</v>
      </c>
      <c r="K7" s="8" t="s">
        <v>206</v>
      </c>
      <c r="L7" s="114">
        <v>421340</v>
      </c>
    </row>
    <row r="8" spans="2:12" x14ac:dyDescent="0.25">
      <c r="B8" s="354"/>
      <c r="C8" s="355"/>
      <c r="D8" s="356"/>
      <c r="E8" s="354"/>
      <c r="F8" s="355"/>
      <c r="G8" s="356"/>
      <c r="I8" s="8" t="s">
        <v>207</v>
      </c>
      <c r="J8" s="114">
        <v>425842</v>
      </c>
      <c r="K8" s="8" t="s">
        <v>207</v>
      </c>
      <c r="L8" s="114">
        <v>425842</v>
      </c>
    </row>
    <row r="9" spans="2:12" x14ac:dyDescent="0.25">
      <c r="B9" s="354"/>
      <c r="C9" s="355"/>
      <c r="D9" s="356"/>
      <c r="E9" s="354"/>
      <c r="F9" s="355"/>
      <c r="G9" s="356"/>
    </row>
    <row r="10" spans="2:12" x14ac:dyDescent="0.25">
      <c r="B10" s="354"/>
      <c r="C10" s="355"/>
      <c r="D10" s="356"/>
      <c r="E10" s="354"/>
      <c r="F10" s="355"/>
      <c r="G10" s="356"/>
    </row>
    <row r="11" spans="2:12" x14ac:dyDescent="0.25">
      <c r="B11" s="354"/>
      <c r="C11" s="355"/>
      <c r="D11" s="356"/>
      <c r="E11" s="354"/>
      <c r="F11" s="355"/>
      <c r="G11" s="356"/>
    </row>
    <row r="12" spans="2:12" x14ac:dyDescent="0.25">
      <c r="B12" s="354"/>
      <c r="C12" s="355"/>
      <c r="D12" s="356"/>
      <c r="E12" s="354"/>
      <c r="F12" s="355"/>
      <c r="G12" s="356"/>
    </row>
    <row r="13" spans="2:12" x14ac:dyDescent="0.25">
      <c r="B13" s="354"/>
      <c r="C13" s="355"/>
      <c r="D13" s="356"/>
      <c r="E13" s="354"/>
      <c r="F13" s="355"/>
      <c r="G13" s="356"/>
    </row>
    <row r="14" spans="2:12" x14ac:dyDescent="0.25">
      <c r="B14" s="354"/>
      <c r="C14" s="355"/>
      <c r="D14" s="356"/>
      <c r="E14" s="354"/>
      <c r="F14" s="355"/>
      <c r="G14" s="356"/>
    </row>
    <row r="15" spans="2:12" x14ac:dyDescent="0.25">
      <c r="B15" s="354"/>
      <c r="C15" s="355"/>
      <c r="D15" s="356"/>
      <c r="E15" s="354"/>
      <c r="F15" s="355"/>
      <c r="G15" s="356"/>
    </row>
    <row r="16" spans="2:12" x14ac:dyDescent="0.25">
      <c r="B16" s="357"/>
      <c r="C16" s="358"/>
      <c r="D16" s="359"/>
      <c r="E16" s="357"/>
      <c r="F16" s="358"/>
      <c r="G16" s="359"/>
    </row>
    <row r="17" spans="2:7" x14ac:dyDescent="0.25">
      <c r="B17" s="9" t="s">
        <v>482</v>
      </c>
      <c r="C17" s="9" t="s">
        <v>185</v>
      </c>
      <c r="D17" s="9" t="s">
        <v>483</v>
      </c>
      <c r="E17" s="9" t="s">
        <v>482</v>
      </c>
      <c r="F17" s="9" t="s">
        <v>185</v>
      </c>
      <c r="G17" s="9" t="s">
        <v>499</v>
      </c>
    </row>
    <row r="18" spans="2:7" x14ac:dyDescent="0.25">
      <c r="B18" s="9" t="s">
        <v>484</v>
      </c>
      <c r="C18" s="9" t="s">
        <v>185</v>
      </c>
      <c r="D18" s="7">
        <v>2006</v>
      </c>
      <c r="E18" s="9" t="s">
        <v>484</v>
      </c>
      <c r="F18" s="9" t="s">
        <v>185</v>
      </c>
      <c r="G18" s="7"/>
    </row>
    <row r="19" spans="2:7" ht="92.4" x14ac:dyDescent="0.25">
      <c r="B19" s="9" t="s">
        <v>485</v>
      </c>
      <c r="C19" s="9" t="s">
        <v>185</v>
      </c>
      <c r="D19" s="27" t="s">
        <v>488</v>
      </c>
      <c r="E19" s="9" t="s">
        <v>485</v>
      </c>
      <c r="F19" s="9" t="s">
        <v>185</v>
      </c>
      <c r="G19" s="27" t="s">
        <v>501</v>
      </c>
    </row>
    <row r="20" spans="2:7" ht="26.4" x14ac:dyDescent="0.25">
      <c r="B20" s="9" t="s">
        <v>486</v>
      </c>
      <c r="C20" s="9" t="s">
        <v>185</v>
      </c>
      <c r="D20" s="9" t="s">
        <v>494</v>
      </c>
      <c r="E20" s="9" t="s">
        <v>486</v>
      </c>
      <c r="F20" s="9" t="s">
        <v>185</v>
      </c>
      <c r="G20" s="27" t="s">
        <v>502</v>
      </c>
    </row>
    <row r="21" spans="2:7" ht="26.4" x14ac:dyDescent="0.25">
      <c r="B21" s="9" t="s">
        <v>495</v>
      </c>
      <c r="C21" s="9" t="s">
        <v>185</v>
      </c>
      <c r="D21" s="9" t="s">
        <v>496</v>
      </c>
      <c r="E21" s="9" t="s">
        <v>495</v>
      </c>
      <c r="F21" s="9" t="s">
        <v>185</v>
      </c>
      <c r="G21" s="27" t="s">
        <v>503</v>
      </c>
    </row>
    <row r="22" spans="2:7" x14ac:dyDescent="0.25">
      <c r="B22" s="9" t="s">
        <v>497</v>
      </c>
      <c r="C22" s="9" t="s">
        <v>185</v>
      </c>
      <c r="D22" s="9" t="s">
        <v>498</v>
      </c>
      <c r="E22" s="9" t="s">
        <v>497</v>
      </c>
      <c r="F22" s="9" t="s">
        <v>185</v>
      </c>
      <c r="G22" s="9" t="s">
        <v>504</v>
      </c>
    </row>
    <row r="23" spans="2:7" x14ac:dyDescent="0.25">
      <c r="B23" s="9" t="s">
        <v>487</v>
      </c>
      <c r="C23" s="9" t="s">
        <v>185</v>
      </c>
      <c r="D23" s="9" t="s">
        <v>500</v>
      </c>
      <c r="E23" s="9" t="s">
        <v>487</v>
      </c>
      <c r="F23" s="9" t="s">
        <v>185</v>
      </c>
      <c r="G23" s="9" t="s">
        <v>500</v>
      </c>
    </row>
    <row r="24" spans="2:7" ht="26.4" x14ac:dyDescent="0.25">
      <c r="B24" s="9" t="s">
        <v>489</v>
      </c>
      <c r="C24" s="9" t="s">
        <v>185</v>
      </c>
      <c r="D24" s="9" t="s">
        <v>490</v>
      </c>
      <c r="E24" s="9" t="s">
        <v>489</v>
      </c>
      <c r="F24" s="9" t="s">
        <v>185</v>
      </c>
      <c r="G24" s="27" t="s">
        <v>505</v>
      </c>
    </row>
    <row r="25" spans="2:7" ht="79.2" x14ac:dyDescent="0.25">
      <c r="B25" s="9" t="s">
        <v>491</v>
      </c>
      <c r="C25" s="9" t="s">
        <v>185</v>
      </c>
      <c r="D25" s="27" t="s">
        <v>492</v>
      </c>
      <c r="E25" s="9" t="s">
        <v>491</v>
      </c>
      <c r="F25" s="9" t="s">
        <v>185</v>
      </c>
      <c r="G25" s="27" t="s">
        <v>506</v>
      </c>
    </row>
  </sheetData>
  <mergeCells count="8">
    <mergeCell ref="I2:L2"/>
    <mergeCell ref="I3:J3"/>
    <mergeCell ref="K3:L3"/>
    <mergeCell ref="B4:D16"/>
    <mergeCell ref="B3:D3"/>
    <mergeCell ref="E3:G3"/>
    <mergeCell ref="E4:G16"/>
    <mergeCell ref="B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29A28-45CB-4286-95C3-D297C766A763}">
  <dimension ref="A1"/>
  <sheetViews>
    <sheetView workbookViewId="0">
      <selection activeCell="Q16" sqref="Q16"/>
    </sheetView>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6F692-5350-473D-B8F8-22D50C4B07A4}">
  <sheetPr codeName="Sheet3"/>
  <dimension ref="B2:G27"/>
  <sheetViews>
    <sheetView topLeftCell="A12" workbookViewId="0">
      <selection activeCell="I3" sqref="I3"/>
    </sheetView>
  </sheetViews>
  <sheetFormatPr defaultRowHeight="13.2" x14ac:dyDescent="0.25"/>
  <cols>
    <col min="2" max="2" width="57.21875" customWidth="1"/>
    <col min="3" max="5" width="9.77734375" bestFit="1" customWidth="1"/>
    <col min="7" max="7" width="65.21875" customWidth="1"/>
  </cols>
  <sheetData>
    <row r="2" spans="2:7" ht="15.6" x14ac:dyDescent="0.3">
      <c r="B2" s="151" t="s">
        <v>784</v>
      </c>
      <c r="C2" s="157" t="s">
        <v>789</v>
      </c>
      <c r="D2" s="157" t="s">
        <v>790</v>
      </c>
      <c r="E2" s="157" t="s">
        <v>791</v>
      </c>
    </row>
    <row r="3" spans="2:7" ht="156" x14ac:dyDescent="0.3">
      <c r="B3" s="152" t="s">
        <v>785</v>
      </c>
      <c r="C3" s="156"/>
      <c r="D3" s="4"/>
      <c r="E3" s="4"/>
      <c r="G3" s="88" t="s">
        <v>792</v>
      </c>
    </row>
    <row r="4" spans="2:7" ht="15.6" x14ac:dyDescent="0.3">
      <c r="B4" s="153" t="s">
        <v>765</v>
      </c>
      <c r="C4" s="154"/>
      <c r="D4" s="154"/>
      <c r="E4" s="4"/>
    </row>
    <row r="5" spans="2:7" ht="15.6" x14ac:dyDescent="0.3">
      <c r="B5" s="152" t="s">
        <v>766</v>
      </c>
      <c r="C5" s="154"/>
      <c r="D5" s="154"/>
      <c r="E5" s="4"/>
    </row>
    <row r="6" spans="2:7" ht="15.6" x14ac:dyDescent="0.3">
      <c r="B6" s="152" t="s">
        <v>767</v>
      </c>
      <c r="C6" s="154"/>
      <c r="D6" s="154"/>
      <c r="E6" s="4"/>
    </row>
    <row r="7" spans="2:7" ht="15.6" x14ac:dyDescent="0.3">
      <c r="B7" s="152" t="s">
        <v>768</v>
      </c>
      <c r="C7" s="154"/>
      <c r="D7" s="154"/>
      <c r="E7" s="4"/>
    </row>
    <row r="8" spans="2:7" ht="15.6" x14ac:dyDescent="0.3">
      <c r="B8" s="152" t="s">
        <v>769</v>
      </c>
      <c r="C8" s="154"/>
      <c r="D8" s="154"/>
      <c r="E8" s="4"/>
    </row>
    <row r="9" spans="2:7" ht="15.6" x14ac:dyDescent="0.3">
      <c r="B9" s="152" t="s">
        <v>770</v>
      </c>
      <c r="C9" s="154"/>
      <c r="D9" s="154"/>
      <c r="E9" s="4"/>
    </row>
    <row r="10" spans="2:7" ht="15.6" x14ac:dyDescent="0.3">
      <c r="B10" s="152" t="s">
        <v>771</v>
      </c>
      <c r="C10" s="154"/>
      <c r="D10" s="154"/>
      <c r="E10" s="4"/>
    </row>
    <row r="11" spans="2:7" ht="15.6" x14ac:dyDescent="0.3">
      <c r="B11" s="152" t="s">
        <v>772</v>
      </c>
      <c r="C11" s="154"/>
      <c r="D11" s="154"/>
      <c r="E11" s="4"/>
    </row>
    <row r="12" spans="2:7" ht="15.6" x14ac:dyDescent="0.3">
      <c r="B12" s="152" t="s">
        <v>773</v>
      </c>
      <c r="C12" s="154"/>
      <c r="D12" s="154"/>
      <c r="E12" s="4"/>
    </row>
    <row r="13" spans="2:7" ht="15.6" x14ac:dyDescent="0.3">
      <c r="B13" s="152" t="s">
        <v>774</v>
      </c>
      <c r="C13" s="154"/>
      <c r="D13" s="154"/>
      <c r="E13" s="4"/>
    </row>
    <row r="14" spans="2:7" ht="15.6" x14ac:dyDescent="0.3">
      <c r="B14" s="153" t="s">
        <v>775</v>
      </c>
      <c r="C14" s="154"/>
      <c r="D14" s="154"/>
      <c r="E14" s="4"/>
    </row>
    <row r="15" spans="2:7" ht="15.6" x14ac:dyDescent="0.3">
      <c r="B15" s="153" t="s">
        <v>776</v>
      </c>
      <c r="C15" s="4"/>
      <c r="D15" s="155"/>
      <c r="E15" s="155"/>
    </row>
    <row r="16" spans="2:7" ht="15.6" x14ac:dyDescent="0.3">
      <c r="B16" s="152" t="s">
        <v>777</v>
      </c>
      <c r="C16" s="4"/>
      <c r="D16" s="155"/>
      <c r="E16" s="155"/>
    </row>
    <row r="17" spans="2:5" ht="15.6" x14ac:dyDescent="0.3">
      <c r="B17" s="152" t="s">
        <v>778</v>
      </c>
      <c r="C17" s="4"/>
      <c r="D17" s="155"/>
      <c r="E17" s="155"/>
    </row>
    <row r="18" spans="2:5" ht="15.6" x14ac:dyDescent="0.3">
      <c r="B18" s="152" t="s">
        <v>779</v>
      </c>
      <c r="C18" s="4"/>
      <c r="D18" s="155"/>
      <c r="E18" s="155"/>
    </row>
    <row r="19" spans="2:5" ht="15.6" x14ac:dyDescent="0.3">
      <c r="B19" s="152" t="s">
        <v>780</v>
      </c>
      <c r="C19" s="4"/>
      <c r="D19" s="155"/>
      <c r="E19" s="155"/>
    </row>
    <row r="20" spans="2:5" ht="15.6" x14ac:dyDescent="0.3">
      <c r="B20" s="152" t="s">
        <v>781</v>
      </c>
      <c r="C20" s="4"/>
      <c r="D20" s="155"/>
      <c r="E20" s="155"/>
    </row>
    <row r="21" spans="2:5" ht="15.6" x14ac:dyDescent="0.3">
      <c r="B21" s="152" t="s">
        <v>782</v>
      </c>
      <c r="C21" s="4"/>
      <c r="D21" s="155"/>
      <c r="E21" s="155"/>
    </row>
    <row r="22" spans="2:5" ht="15.6" x14ac:dyDescent="0.3">
      <c r="B22" s="152" t="s">
        <v>779</v>
      </c>
      <c r="C22" s="4"/>
      <c r="D22" s="155"/>
      <c r="E22" s="155"/>
    </row>
    <row r="23" spans="2:5" ht="15.6" x14ac:dyDescent="0.3">
      <c r="B23" s="152" t="s">
        <v>783</v>
      </c>
      <c r="C23" s="4"/>
      <c r="D23" s="155"/>
      <c r="E23" s="155"/>
    </row>
    <row r="24" spans="2:5" ht="15.6" x14ac:dyDescent="0.3">
      <c r="B24" s="152" t="s">
        <v>786</v>
      </c>
      <c r="C24" s="4"/>
      <c r="D24" s="155"/>
      <c r="E24" s="155"/>
    </row>
    <row r="25" spans="2:5" ht="15.6" x14ac:dyDescent="0.3">
      <c r="B25" s="152" t="s">
        <v>787</v>
      </c>
      <c r="C25" s="4"/>
      <c r="D25" s="155"/>
      <c r="E25" s="155"/>
    </row>
    <row r="26" spans="2:5" ht="15.6" x14ac:dyDescent="0.3">
      <c r="B26" s="152" t="s">
        <v>779</v>
      </c>
      <c r="C26" s="4"/>
      <c r="D26" s="155"/>
      <c r="E26" s="155"/>
    </row>
    <row r="27" spans="2:5" ht="15.6" x14ac:dyDescent="0.3">
      <c r="B27" s="152" t="s">
        <v>788</v>
      </c>
      <c r="C27" s="4"/>
      <c r="D27" s="155"/>
      <c r="E27" s="1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7CC1A-9A6C-4CA8-84EA-B24F075B0F28}">
  <sheetPr codeName="Sheet4"/>
  <dimension ref="B2:I4"/>
  <sheetViews>
    <sheetView workbookViewId="0">
      <selection activeCell="B5" sqref="B5"/>
    </sheetView>
  </sheetViews>
  <sheetFormatPr defaultRowHeight="13.2" x14ac:dyDescent="0.25"/>
  <sheetData>
    <row r="2" spans="2:9" x14ac:dyDescent="0.25">
      <c r="B2" s="71" t="s">
        <v>2</v>
      </c>
      <c r="C2" s="71" t="s">
        <v>793</v>
      </c>
      <c r="D2" s="71" t="s">
        <v>794</v>
      </c>
      <c r="E2" s="71" t="s">
        <v>795</v>
      </c>
      <c r="F2" s="71" t="s">
        <v>796</v>
      </c>
      <c r="G2" s="71" t="s">
        <v>797</v>
      </c>
      <c r="H2" s="71" t="s">
        <v>798</v>
      </c>
      <c r="I2" s="71" t="s">
        <v>799</v>
      </c>
    </row>
    <row r="3" spans="2:9" x14ac:dyDescent="0.25">
      <c r="B3">
        <v>1</v>
      </c>
    </row>
    <row r="4" spans="2:9" x14ac:dyDescent="0.25">
      <c r="B4">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5344-39B7-474D-94A1-2419C8EF6F50}">
  <sheetPr codeName="Sheet5"/>
  <dimension ref="A2:AD29"/>
  <sheetViews>
    <sheetView zoomScale="85" zoomScaleNormal="85" workbookViewId="0">
      <selection activeCell="AD11" sqref="AD11"/>
    </sheetView>
  </sheetViews>
  <sheetFormatPr defaultColWidth="12.44140625" defaultRowHeight="13.2" x14ac:dyDescent="0.25"/>
  <cols>
    <col min="1" max="1" width="12.44140625" style="1"/>
    <col min="2" max="2" width="3.21875" style="1" bestFit="1" customWidth="1"/>
    <col min="3" max="3" width="9.77734375" style="1" bestFit="1" customWidth="1"/>
    <col min="4" max="4" width="5.109375" style="1" bestFit="1" customWidth="1"/>
    <col min="5" max="5" width="6.21875" style="1" bestFit="1" customWidth="1"/>
    <col min="6" max="6" width="8" style="1" bestFit="1" customWidth="1"/>
    <col min="7" max="7" width="10.21875" style="1" bestFit="1" customWidth="1"/>
    <col min="8" max="8" width="8.5546875" style="1" bestFit="1" customWidth="1"/>
    <col min="9" max="12" width="8.5546875" style="1" customWidth="1"/>
    <col min="13" max="13" width="11.21875" style="1" customWidth="1"/>
    <col min="14" max="14" width="8.5546875" style="1" customWidth="1"/>
    <col min="15" max="15" width="10.21875" style="1" bestFit="1" customWidth="1"/>
    <col min="16" max="20" width="10.21875" style="1" customWidth="1"/>
    <col min="21" max="21" width="10.21875" style="1" bestFit="1" customWidth="1"/>
    <col min="22" max="22" width="10.6640625" style="1" bestFit="1" customWidth="1"/>
    <col min="23" max="23" width="8" style="1" bestFit="1" customWidth="1"/>
    <col min="24" max="24" width="10.33203125" style="1" bestFit="1" customWidth="1"/>
    <col min="25" max="25" width="8.88671875" style="1" bestFit="1" customWidth="1"/>
    <col min="26" max="26" width="6.77734375" style="1" bestFit="1" customWidth="1"/>
    <col min="27" max="27" width="6" style="1" bestFit="1" customWidth="1"/>
    <col min="28" max="28" width="8.88671875" style="1" bestFit="1" customWidth="1"/>
    <col min="29" max="29" width="6.77734375" style="1" bestFit="1" customWidth="1"/>
    <col min="30" max="16384" width="12.44140625" style="1"/>
  </cols>
  <sheetData>
    <row r="2" spans="1:30" x14ac:dyDescent="0.25">
      <c r="B2" s="199" t="s">
        <v>249</v>
      </c>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row>
    <row r="3" spans="1:30" x14ac:dyDescent="0.25">
      <c r="A3" s="28" t="s">
        <v>251</v>
      </c>
      <c r="B3" s="199" t="s">
        <v>250</v>
      </c>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row>
    <row r="4" spans="1:30" x14ac:dyDescent="0.25">
      <c r="B4" s="199" t="s">
        <v>220</v>
      </c>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row>
    <row r="6" spans="1:30" x14ac:dyDescent="0.25">
      <c r="B6" s="192" t="s">
        <v>2</v>
      </c>
      <c r="C6" s="196" t="s">
        <v>3</v>
      </c>
      <c r="D6" s="193" t="s">
        <v>234</v>
      </c>
      <c r="E6" s="194"/>
      <c r="F6" s="194"/>
      <c r="G6" s="194"/>
      <c r="H6" s="194"/>
      <c r="I6" s="194"/>
      <c r="J6" s="194"/>
      <c r="K6" s="194"/>
      <c r="L6" s="194"/>
      <c r="M6" s="194"/>
      <c r="N6" s="194"/>
      <c r="O6" s="194"/>
      <c r="P6" s="194"/>
      <c r="Q6" s="194"/>
      <c r="R6" s="194"/>
      <c r="S6" s="194"/>
      <c r="T6" s="194"/>
      <c r="U6" s="194"/>
      <c r="V6" s="194"/>
      <c r="W6" s="194"/>
      <c r="X6" s="208" t="s">
        <v>235</v>
      </c>
      <c r="Y6" s="209"/>
      <c r="Z6" s="210"/>
      <c r="AA6" s="208" t="s">
        <v>238</v>
      </c>
      <c r="AB6" s="209"/>
      <c r="AC6" s="210"/>
    </row>
    <row r="7" spans="1:30" x14ac:dyDescent="0.25">
      <c r="B7" s="192"/>
      <c r="C7" s="197"/>
      <c r="D7" s="192" t="s">
        <v>261</v>
      </c>
      <c r="E7" s="192"/>
      <c r="F7" s="192"/>
      <c r="G7" s="192"/>
      <c r="H7" s="192"/>
      <c r="I7" s="192"/>
      <c r="J7" s="192" t="s">
        <v>247</v>
      </c>
      <c r="K7" s="192"/>
      <c r="L7" s="192"/>
      <c r="M7" s="192"/>
      <c r="N7" s="192"/>
      <c r="O7" s="192"/>
      <c r="P7" s="192" t="s">
        <v>248</v>
      </c>
      <c r="Q7" s="192"/>
      <c r="R7" s="192"/>
      <c r="S7" s="192"/>
      <c r="T7" s="192"/>
      <c r="U7" s="192"/>
      <c r="V7" s="26"/>
      <c r="W7" s="26"/>
      <c r="X7" s="211"/>
      <c r="Y7" s="212"/>
      <c r="Z7" s="213"/>
      <c r="AA7" s="211"/>
      <c r="AB7" s="212"/>
      <c r="AC7" s="213"/>
    </row>
    <row r="8" spans="1:30" ht="13.2" customHeight="1" x14ac:dyDescent="0.25">
      <c r="B8" s="192"/>
      <c r="C8" s="197"/>
      <c r="D8" s="193" t="s">
        <v>230</v>
      </c>
      <c r="E8" s="194"/>
      <c r="F8" s="194"/>
      <c r="G8" s="194"/>
      <c r="H8" s="194"/>
      <c r="I8" s="194"/>
      <c r="J8" s="194"/>
      <c r="K8" s="194"/>
      <c r="L8" s="194"/>
      <c r="M8" s="194"/>
      <c r="N8" s="194"/>
      <c r="O8" s="194"/>
      <c r="P8" s="194"/>
      <c r="Q8" s="194"/>
      <c r="R8" s="194"/>
      <c r="S8" s="194"/>
      <c r="T8" s="194"/>
      <c r="U8" s="195"/>
      <c r="V8" s="192" t="s">
        <v>233</v>
      </c>
      <c r="W8" s="203"/>
      <c r="X8" s="190" t="s">
        <v>241</v>
      </c>
      <c r="Y8" s="202"/>
      <c r="Z8" s="206" t="s">
        <v>53</v>
      </c>
      <c r="AA8" s="204" t="s">
        <v>239</v>
      </c>
      <c r="AB8" s="205"/>
      <c r="AC8" s="200" t="s">
        <v>53</v>
      </c>
    </row>
    <row r="9" spans="1:30" ht="26.4" x14ac:dyDescent="0.25">
      <c r="B9" s="192"/>
      <c r="C9" s="198"/>
      <c r="D9" s="22" t="s">
        <v>242</v>
      </c>
      <c r="E9" s="22" t="s">
        <v>243</v>
      </c>
      <c r="F9" s="22" t="s">
        <v>244</v>
      </c>
      <c r="G9" s="22" t="s">
        <v>245</v>
      </c>
      <c r="H9" s="22" t="s">
        <v>246</v>
      </c>
      <c r="I9" s="22" t="s">
        <v>53</v>
      </c>
      <c r="J9" s="22" t="s">
        <v>242</v>
      </c>
      <c r="K9" s="22" t="s">
        <v>243</v>
      </c>
      <c r="L9" s="22" t="s">
        <v>244</v>
      </c>
      <c r="M9" s="22" t="s">
        <v>245</v>
      </c>
      <c r="N9" s="22" t="s">
        <v>246</v>
      </c>
      <c r="O9" s="22" t="s">
        <v>53</v>
      </c>
      <c r="P9" s="22" t="s">
        <v>242</v>
      </c>
      <c r="Q9" s="22" t="s">
        <v>243</v>
      </c>
      <c r="R9" s="22" t="s">
        <v>244</v>
      </c>
      <c r="S9" s="22" t="s">
        <v>245</v>
      </c>
      <c r="T9" s="22" t="s">
        <v>246</v>
      </c>
      <c r="U9" s="22" t="s">
        <v>53</v>
      </c>
      <c r="V9" s="22" t="s">
        <v>231</v>
      </c>
      <c r="W9" s="22" t="s">
        <v>232</v>
      </c>
      <c r="X9" s="24" t="s">
        <v>236</v>
      </c>
      <c r="Y9" s="24" t="s">
        <v>237</v>
      </c>
      <c r="Z9" s="207"/>
      <c r="AA9" s="22" t="s">
        <v>192</v>
      </c>
      <c r="AB9" s="22" t="s">
        <v>240</v>
      </c>
      <c r="AC9" s="201"/>
    </row>
    <row r="10" spans="1:30" x14ac:dyDescent="0.25">
      <c r="B10" s="3">
        <v>1</v>
      </c>
      <c r="C10" s="23" t="s">
        <v>29</v>
      </c>
      <c r="D10" s="2">
        <v>131</v>
      </c>
      <c r="E10" s="2">
        <v>40</v>
      </c>
      <c r="F10" s="2">
        <v>876</v>
      </c>
      <c r="G10" s="2">
        <v>143</v>
      </c>
      <c r="H10" s="2">
        <v>31</v>
      </c>
      <c r="I10" s="2">
        <f>SUM(D10:H10)</f>
        <v>1221</v>
      </c>
      <c r="J10" s="2">
        <v>131</v>
      </c>
      <c r="K10" s="2">
        <v>40</v>
      </c>
      <c r="L10" s="2">
        <v>876</v>
      </c>
      <c r="M10" s="2">
        <v>143</v>
      </c>
      <c r="N10" s="2">
        <v>31</v>
      </c>
      <c r="O10" s="2">
        <f>SUM(J10:N10)</f>
        <v>1221</v>
      </c>
      <c r="P10" s="2">
        <v>131</v>
      </c>
      <c r="Q10" s="2">
        <v>40</v>
      </c>
      <c r="R10" s="2">
        <v>876</v>
      </c>
      <c r="S10" s="2">
        <v>143</v>
      </c>
      <c r="T10" s="2">
        <v>31</v>
      </c>
      <c r="U10" s="2">
        <f>SUM(P10:T10)</f>
        <v>1221</v>
      </c>
      <c r="V10" s="29">
        <f>(I10/O10)*100%</f>
        <v>1</v>
      </c>
      <c r="W10" s="29">
        <f>(I10/U10)*100%</f>
        <v>1</v>
      </c>
      <c r="X10" s="2">
        <v>26</v>
      </c>
      <c r="Y10" s="2">
        <v>7</v>
      </c>
      <c r="Z10" s="2">
        <f t="shared" ref="Z10:Z16" si="0">X10+Y10</f>
        <v>33</v>
      </c>
      <c r="AA10" s="2">
        <v>792</v>
      </c>
      <c r="AB10" s="2">
        <v>601</v>
      </c>
      <c r="AC10" s="2">
        <f>AA10+AB10</f>
        <v>1393</v>
      </c>
      <c r="AD10" s="1">
        <f>AA10+AB10</f>
        <v>1393</v>
      </c>
    </row>
    <row r="11" spans="1:30" x14ac:dyDescent="0.25">
      <c r="B11" s="3">
        <v>2</v>
      </c>
      <c r="C11" s="23" t="s">
        <v>56</v>
      </c>
      <c r="D11" s="2">
        <v>32</v>
      </c>
      <c r="E11" s="2">
        <v>34</v>
      </c>
      <c r="F11" s="2">
        <v>729</v>
      </c>
      <c r="G11" s="2">
        <v>125</v>
      </c>
      <c r="H11" s="2">
        <v>49</v>
      </c>
      <c r="I11" s="2">
        <f t="shared" ref="I11:I21" si="1">SUM(D11:H11)</f>
        <v>969</v>
      </c>
      <c r="J11" s="2">
        <v>32</v>
      </c>
      <c r="K11" s="2">
        <v>34</v>
      </c>
      <c r="L11" s="2">
        <v>729</v>
      </c>
      <c r="M11" s="2">
        <v>125</v>
      </c>
      <c r="N11" s="2">
        <v>49</v>
      </c>
      <c r="O11" s="2">
        <f t="shared" ref="O11:O21" si="2">SUM(J11:N11)</f>
        <v>969</v>
      </c>
      <c r="P11" s="2">
        <v>32</v>
      </c>
      <c r="Q11" s="2">
        <v>34</v>
      </c>
      <c r="R11" s="2">
        <v>729</v>
      </c>
      <c r="S11" s="2">
        <v>125</v>
      </c>
      <c r="T11" s="2">
        <v>49</v>
      </c>
      <c r="U11" s="2">
        <f t="shared" ref="U11:U21" si="3">SUM(P11:T11)</f>
        <v>969</v>
      </c>
      <c r="V11" s="29">
        <f t="shared" ref="V11:V21" si="4">(I11/O11)*100%</f>
        <v>1</v>
      </c>
      <c r="W11" s="29">
        <f t="shared" ref="W11:W21" si="5">(I11/U11)*100%</f>
        <v>1</v>
      </c>
      <c r="X11" s="2">
        <v>26</v>
      </c>
      <c r="Y11" s="2">
        <v>4</v>
      </c>
      <c r="Z11" s="2">
        <f t="shared" si="0"/>
        <v>30</v>
      </c>
      <c r="AA11" s="2">
        <v>809</v>
      </c>
      <c r="AB11" s="2">
        <v>963</v>
      </c>
      <c r="AC11" s="2">
        <f t="shared" ref="AC11:AC21" si="6">AA11+AB11</f>
        <v>1772</v>
      </c>
    </row>
    <row r="12" spans="1:30" x14ac:dyDescent="0.25">
      <c r="B12" s="3">
        <v>3</v>
      </c>
      <c r="C12" s="23" t="s">
        <v>32</v>
      </c>
      <c r="D12" s="2">
        <v>37</v>
      </c>
      <c r="E12" s="2">
        <v>26</v>
      </c>
      <c r="F12" s="2">
        <v>737</v>
      </c>
      <c r="G12" s="2">
        <v>156</v>
      </c>
      <c r="H12" s="2">
        <v>64</v>
      </c>
      <c r="I12" s="2">
        <f t="shared" si="1"/>
        <v>1020</v>
      </c>
      <c r="J12" s="2">
        <v>37</v>
      </c>
      <c r="K12" s="2">
        <v>26</v>
      </c>
      <c r="L12" s="2">
        <v>737</v>
      </c>
      <c r="M12" s="2">
        <v>156</v>
      </c>
      <c r="N12" s="2">
        <v>64</v>
      </c>
      <c r="O12" s="2">
        <f t="shared" si="2"/>
        <v>1020</v>
      </c>
      <c r="P12" s="2">
        <v>37</v>
      </c>
      <c r="Q12" s="2">
        <v>26</v>
      </c>
      <c r="R12" s="2">
        <v>737</v>
      </c>
      <c r="S12" s="2">
        <v>156</v>
      </c>
      <c r="T12" s="2">
        <v>64</v>
      </c>
      <c r="U12" s="2">
        <f t="shared" si="3"/>
        <v>1020</v>
      </c>
      <c r="V12" s="29">
        <f t="shared" si="4"/>
        <v>1</v>
      </c>
      <c r="W12" s="29">
        <f t="shared" si="5"/>
        <v>1</v>
      </c>
      <c r="X12" s="2">
        <v>20</v>
      </c>
      <c r="Y12" s="2">
        <v>1</v>
      </c>
      <c r="Z12" s="2">
        <f t="shared" si="0"/>
        <v>21</v>
      </c>
      <c r="AA12" s="2">
        <v>797</v>
      </c>
      <c r="AB12" s="2">
        <v>1022</v>
      </c>
      <c r="AC12" s="2">
        <f t="shared" si="6"/>
        <v>1819</v>
      </c>
    </row>
    <row r="13" spans="1:30" x14ac:dyDescent="0.25">
      <c r="B13" s="3">
        <v>4</v>
      </c>
      <c r="C13" s="23" t="s">
        <v>33</v>
      </c>
      <c r="D13" s="2">
        <v>41</v>
      </c>
      <c r="E13" s="2">
        <v>38</v>
      </c>
      <c r="F13" s="2">
        <v>751</v>
      </c>
      <c r="G13" s="2">
        <v>122</v>
      </c>
      <c r="H13" s="2">
        <v>59</v>
      </c>
      <c r="I13" s="2">
        <f t="shared" si="1"/>
        <v>1011</v>
      </c>
      <c r="J13" s="2">
        <v>41</v>
      </c>
      <c r="K13" s="2">
        <v>38</v>
      </c>
      <c r="L13" s="2">
        <v>751</v>
      </c>
      <c r="M13" s="2">
        <v>122</v>
      </c>
      <c r="N13" s="2">
        <v>59</v>
      </c>
      <c r="O13" s="2">
        <f t="shared" si="2"/>
        <v>1011</v>
      </c>
      <c r="P13" s="2">
        <v>41</v>
      </c>
      <c r="Q13" s="2">
        <v>38</v>
      </c>
      <c r="R13" s="2">
        <v>751</v>
      </c>
      <c r="S13" s="2">
        <v>122</v>
      </c>
      <c r="T13" s="2">
        <v>59</v>
      </c>
      <c r="U13" s="2">
        <f t="shared" si="3"/>
        <v>1011</v>
      </c>
      <c r="V13" s="29">
        <f t="shared" si="4"/>
        <v>1</v>
      </c>
      <c r="W13" s="29">
        <f t="shared" si="5"/>
        <v>1</v>
      </c>
      <c r="X13" s="2">
        <v>24</v>
      </c>
      <c r="Y13" s="2">
        <v>6</v>
      </c>
      <c r="Z13" s="2">
        <f t="shared" si="0"/>
        <v>30</v>
      </c>
      <c r="AA13" s="2">
        <v>640</v>
      </c>
      <c r="AB13" s="2">
        <v>1034</v>
      </c>
      <c r="AC13" s="2">
        <f t="shared" si="6"/>
        <v>1674</v>
      </c>
    </row>
    <row r="14" spans="1:30" x14ac:dyDescent="0.25">
      <c r="B14" s="3">
        <v>5</v>
      </c>
      <c r="C14" s="23" t="s">
        <v>34</v>
      </c>
      <c r="D14" s="2">
        <v>21</v>
      </c>
      <c r="E14" s="2">
        <v>49</v>
      </c>
      <c r="F14" s="2">
        <v>879</v>
      </c>
      <c r="G14" s="2">
        <v>183</v>
      </c>
      <c r="H14" s="2">
        <v>43</v>
      </c>
      <c r="I14" s="2">
        <f t="shared" si="1"/>
        <v>1175</v>
      </c>
      <c r="J14" s="2">
        <v>21</v>
      </c>
      <c r="K14" s="2">
        <v>49</v>
      </c>
      <c r="L14" s="2">
        <v>879</v>
      </c>
      <c r="M14" s="2">
        <v>183</v>
      </c>
      <c r="N14" s="2">
        <v>43</v>
      </c>
      <c r="O14" s="2">
        <f t="shared" si="2"/>
        <v>1175</v>
      </c>
      <c r="P14" s="2">
        <v>21</v>
      </c>
      <c r="Q14" s="2">
        <v>49</v>
      </c>
      <c r="R14" s="2">
        <v>879</v>
      </c>
      <c r="S14" s="2">
        <v>183</v>
      </c>
      <c r="T14" s="2">
        <v>43</v>
      </c>
      <c r="U14" s="2">
        <f t="shared" si="3"/>
        <v>1175</v>
      </c>
      <c r="V14" s="29">
        <f t="shared" si="4"/>
        <v>1</v>
      </c>
      <c r="W14" s="29">
        <f t="shared" si="5"/>
        <v>1</v>
      </c>
      <c r="X14" s="2">
        <v>20</v>
      </c>
      <c r="Y14" s="2">
        <v>11</v>
      </c>
      <c r="Z14" s="2">
        <f t="shared" si="0"/>
        <v>31</v>
      </c>
      <c r="AA14" s="2">
        <v>808</v>
      </c>
      <c r="AB14" s="2">
        <v>920</v>
      </c>
      <c r="AC14" s="2">
        <f t="shared" si="6"/>
        <v>1728</v>
      </c>
    </row>
    <row r="15" spans="1:30" x14ac:dyDescent="0.25">
      <c r="B15" s="3">
        <v>6</v>
      </c>
      <c r="C15" s="23" t="s">
        <v>35</v>
      </c>
      <c r="D15" s="2">
        <v>24</v>
      </c>
      <c r="E15" s="2">
        <v>24</v>
      </c>
      <c r="F15" s="2">
        <v>796</v>
      </c>
      <c r="G15" s="2">
        <v>105</v>
      </c>
      <c r="H15" s="2">
        <v>64</v>
      </c>
      <c r="I15" s="2">
        <f t="shared" si="1"/>
        <v>1013</v>
      </c>
      <c r="J15" s="2">
        <v>24</v>
      </c>
      <c r="K15" s="2">
        <v>24</v>
      </c>
      <c r="L15" s="2">
        <v>796</v>
      </c>
      <c r="M15" s="2">
        <v>105</v>
      </c>
      <c r="N15" s="2">
        <v>64</v>
      </c>
      <c r="O15" s="2">
        <f t="shared" si="2"/>
        <v>1013</v>
      </c>
      <c r="P15" s="2">
        <v>24</v>
      </c>
      <c r="Q15" s="2">
        <v>24</v>
      </c>
      <c r="R15" s="2">
        <v>796</v>
      </c>
      <c r="S15" s="2">
        <v>105</v>
      </c>
      <c r="T15" s="2">
        <v>64</v>
      </c>
      <c r="U15" s="2">
        <f t="shared" si="3"/>
        <v>1013</v>
      </c>
      <c r="V15" s="29">
        <f t="shared" si="4"/>
        <v>1</v>
      </c>
      <c r="W15" s="29">
        <f t="shared" si="5"/>
        <v>1</v>
      </c>
      <c r="X15" s="2">
        <v>20</v>
      </c>
      <c r="Y15" s="2">
        <v>5</v>
      </c>
      <c r="Z15" s="2">
        <f t="shared" si="0"/>
        <v>25</v>
      </c>
      <c r="AA15" s="2">
        <v>755</v>
      </c>
      <c r="AB15" s="2">
        <v>976</v>
      </c>
      <c r="AC15" s="2">
        <f t="shared" si="6"/>
        <v>1731</v>
      </c>
    </row>
    <row r="16" spans="1:30" x14ac:dyDescent="0.25">
      <c r="B16" s="3">
        <v>7</v>
      </c>
      <c r="C16" s="23" t="s">
        <v>36</v>
      </c>
      <c r="D16" s="2">
        <v>37</v>
      </c>
      <c r="E16" s="2">
        <v>37</v>
      </c>
      <c r="F16" s="2">
        <v>670</v>
      </c>
      <c r="G16" s="2">
        <v>126</v>
      </c>
      <c r="H16" s="2">
        <v>37</v>
      </c>
      <c r="I16" s="2">
        <f t="shared" si="1"/>
        <v>907</v>
      </c>
      <c r="J16" s="2">
        <v>37</v>
      </c>
      <c r="K16" s="2">
        <v>37</v>
      </c>
      <c r="L16" s="2">
        <v>670</v>
      </c>
      <c r="M16" s="2">
        <v>126</v>
      </c>
      <c r="N16" s="2">
        <v>37</v>
      </c>
      <c r="O16" s="2">
        <f t="shared" si="2"/>
        <v>907</v>
      </c>
      <c r="P16" s="2">
        <v>37</v>
      </c>
      <c r="Q16" s="2">
        <v>37</v>
      </c>
      <c r="R16" s="2">
        <v>670</v>
      </c>
      <c r="S16" s="2">
        <v>126</v>
      </c>
      <c r="T16" s="2">
        <v>37</v>
      </c>
      <c r="U16" s="2">
        <f t="shared" si="3"/>
        <v>907</v>
      </c>
      <c r="V16" s="29">
        <f t="shared" si="4"/>
        <v>1</v>
      </c>
      <c r="W16" s="29">
        <f t="shared" si="5"/>
        <v>1</v>
      </c>
      <c r="X16" s="2">
        <v>22</v>
      </c>
      <c r="Y16" s="2">
        <v>5</v>
      </c>
      <c r="Z16" s="2">
        <f t="shared" si="0"/>
        <v>27</v>
      </c>
      <c r="AA16" s="2">
        <v>862</v>
      </c>
      <c r="AB16" s="2">
        <v>1024</v>
      </c>
      <c r="AC16" s="2">
        <f t="shared" si="6"/>
        <v>1886</v>
      </c>
    </row>
    <row r="17" spans="2:29" x14ac:dyDescent="0.25">
      <c r="B17" s="3">
        <v>8</v>
      </c>
      <c r="C17" s="23" t="s">
        <v>37</v>
      </c>
      <c r="D17" s="2">
        <v>41</v>
      </c>
      <c r="E17" s="2">
        <v>34</v>
      </c>
      <c r="F17" s="2">
        <v>692</v>
      </c>
      <c r="G17" s="2">
        <v>95</v>
      </c>
      <c r="H17" s="2">
        <v>39</v>
      </c>
      <c r="I17" s="2">
        <f t="shared" si="1"/>
        <v>901</v>
      </c>
      <c r="J17" s="2">
        <v>41</v>
      </c>
      <c r="K17" s="2">
        <v>34</v>
      </c>
      <c r="L17" s="2">
        <v>692</v>
      </c>
      <c r="M17" s="2">
        <v>95</v>
      </c>
      <c r="N17" s="2">
        <v>39</v>
      </c>
      <c r="O17" s="2">
        <f t="shared" si="2"/>
        <v>901</v>
      </c>
      <c r="P17" s="2">
        <v>41</v>
      </c>
      <c r="Q17" s="2">
        <v>34</v>
      </c>
      <c r="R17" s="2">
        <v>692</v>
      </c>
      <c r="S17" s="2">
        <v>95</v>
      </c>
      <c r="T17" s="2">
        <v>39</v>
      </c>
      <c r="U17" s="2">
        <f t="shared" si="3"/>
        <v>901</v>
      </c>
      <c r="V17" s="29">
        <f t="shared" si="4"/>
        <v>1</v>
      </c>
      <c r="W17" s="29">
        <f t="shared" si="5"/>
        <v>1</v>
      </c>
      <c r="X17" s="2">
        <v>19</v>
      </c>
      <c r="Y17" s="2">
        <v>7</v>
      </c>
      <c r="Z17" s="2">
        <f t="shared" ref="Z17:Z21" si="7">X17+Y17</f>
        <v>26</v>
      </c>
      <c r="AA17" s="2">
        <v>999</v>
      </c>
      <c r="AB17" s="2">
        <v>1282</v>
      </c>
      <c r="AC17" s="2">
        <f t="shared" si="6"/>
        <v>2281</v>
      </c>
    </row>
    <row r="18" spans="2:29" x14ac:dyDescent="0.25">
      <c r="B18" s="3">
        <v>9</v>
      </c>
      <c r="C18" s="23" t="s">
        <v>38</v>
      </c>
      <c r="D18" s="2">
        <v>44</v>
      </c>
      <c r="E18" s="2">
        <v>19</v>
      </c>
      <c r="F18" s="2">
        <v>735</v>
      </c>
      <c r="G18" s="2">
        <v>99</v>
      </c>
      <c r="H18" s="2">
        <v>54</v>
      </c>
      <c r="I18" s="2">
        <f t="shared" si="1"/>
        <v>951</v>
      </c>
      <c r="J18" s="2">
        <v>44</v>
      </c>
      <c r="K18" s="2">
        <v>19</v>
      </c>
      <c r="L18" s="2">
        <v>735</v>
      </c>
      <c r="M18" s="2">
        <v>99</v>
      </c>
      <c r="N18" s="2">
        <v>54</v>
      </c>
      <c r="O18" s="2">
        <f t="shared" si="2"/>
        <v>951</v>
      </c>
      <c r="P18" s="2">
        <v>44</v>
      </c>
      <c r="Q18" s="2">
        <v>19</v>
      </c>
      <c r="R18" s="2">
        <v>735</v>
      </c>
      <c r="S18" s="2">
        <v>99</v>
      </c>
      <c r="T18" s="2">
        <v>54</v>
      </c>
      <c r="U18" s="2">
        <f t="shared" si="3"/>
        <v>951</v>
      </c>
      <c r="V18" s="29">
        <f t="shared" si="4"/>
        <v>1</v>
      </c>
      <c r="W18" s="29">
        <f t="shared" si="5"/>
        <v>1</v>
      </c>
      <c r="X18" s="2">
        <v>21</v>
      </c>
      <c r="Y18" s="2">
        <v>2</v>
      </c>
      <c r="Z18" s="2">
        <f t="shared" si="7"/>
        <v>23</v>
      </c>
      <c r="AA18" s="2">
        <v>925</v>
      </c>
      <c r="AB18" s="2">
        <v>880</v>
      </c>
      <c r="AC18" s="2">
        <f t="shared" si="6"/>
        <v>1805</v>
      </c>
    </row>
    <row r="19" spans="2:29" x14ac:dyDescent="0.25">
      <c r="B19" s="3">
        <v>10</v>
      </c>
      <c r="C19" s="23" t="s">
        <v>39</v>
      </c>
      <c r="D19" s="2">
        <v>74</v>
      </c>
      <c r="E19" s="2">
        <v>39</v>
      </c>
      <c r="F19" s="2">
        <v>716</v>
      </c>
      <c r="G19" s="2">
        <v>151</v>
      </c>
      <c r="H19" s="2">
        <v>67</v>
      </c>
      <c r="I19" s="2">
        <f t="shared" si="1"/>
        <v>1047</v>
      </c>
      <c r="J19" s="2">
        <v>74</v>
      </c>
      <c r="K19" s="2">
        <v>39</v>
      </c>
      <c r="L19" s="2">
        <v>716</v>
      </c>
      <c r="M19" s="2">
        <v>151</v>
      </c>
      <c r="N19" s="2">
        <v>67</v>
      </c>
      <c r="O19" s="2">
        <f t="shared" si="2"/>
        <v>1047</v>
      </c>
      <c r="P19" s="2">
        <v>74</v>
      </c>
      <c r="Q19" s="2">
        <v>39</v>
      </c>
      <c r="R19" s="2">
        <v>716</v>
      </c>
      <c r="S19" s="2">
        <v>151</v>
      </c>
      <c r="T19" s="2">
        <v>67</v>
      </c>
      <c r="U19" s="2">
        <f t="shared" si="3"/>
        <v>1047</v>
      </c>
      <c r="V19" s="29">
        <f t="shared" si="4"/>
        <v>1</v>
      </c>
      <c r="W19" s="29">
        <f t="shared" si="5"/>
        <v>1</v>
      </c>
      <c r="X19" s="2">
        <v>24</v>
      </c>
      <c r="Y19" s="2">
        <v>0</v>
      </c>
      <c r="Z19" s="2">
        <f t="shared" si="7"/>
        <v>24</v>
      </c>
      <c r="AA19" s="2">
        <v>904</v>
      </c>
      <c r="AB19" s="2">
        <v>1199</v>
      </c>
      <c r="AC19" s="2">
        <f t="shared" si="6"/>
        <v>2103</v>
      </c>
    </row>
    <row r="20" spans="2:29" x14ac:dyDescent="0.25">
      <c r="B20" s="3">
        <v>11</v>
      </c>
      <c r="C20" s="23" t="s">
        <v>40</v>
      </c>
      <c r="D20" s="2">
        <v>33</v>
      </c>
      <c r="E20" s="2">
        <v>44</v>
      </c>
      <c r="F20" s="2">
        <v>806</v>
      </c>
      <c r="G20" s="2">
        <v>147</v>
      </c>
      <c r="H20" s="2">
        <v>57</v>
      </c>
      <c r="I20" s="2">
        <f t="shared" si="1"/>
        <v>1087</v>
      </c>
      <c r="J20" s="2">
        <v>33</v>
      </c>
      <c r="K20" s="2">
        <v>44</v>
      </c>
      <c r="L20" s="2">
        <v>806</v>
      </c>
      <c r="M20" s="2">
        <v>147</v>
      </c>
      <c r="N20" s="2">
        <v>57</v>
      </c>
      <c r="O20" s="2">
        <f t="shared" si="2"/>
        <v>1087</v>
      </c>
      <c r="P20" s="2">
        <v>33</v>
      </c>
      <c r="Q20" s="2">
        <v>44</v>
      </c>
      <c r="R20" s="2">
        <v>806</v>
      </c>
      <c r="S20" s="2">
        <v>147</v>
      </c>
      <c r="T20" s="2">
        <v>57</v>
      </c>
      <c r="U20" s="2">
        <f t="shared" si="3"/>
        <v>1087</v>
      </c>
      <c r="V20" s="29">
        <f t="shared" si="4"/>
        <v>1</v>
      </c>
      <c r="W20" s="29">
        <f t="shared" si="5"/>
        <v>1</v>
      </c>
      <c r="X20" s="2">
        <v>26</v>
      </c>
      <c r="Y20" s="2">
        <v>0</v>
      </c>
      <c r="Z20" s="2">
        <f t="shared" si="7"/>
        <v>26</v>
      </c>
      <c r="AA20" s="2">
        <v>1151</v>
      </c>
      <c r="AB20" s="2">
        <v>1123</v>
      </c>
      <c r="AC20" s="2">
        <f t="shared" si="6"/>
        <v>2274</v>
      </c>
    </row>
    <row r="21" spans="2:29" x14ac:dyDescent="0.25">
      <c r="B21" s="3">
        <v>12</v>
      </c>
      <c r="C21" s="23" t="s">
        <v>41</v>
      </c>
      <c r="D21" s="2">
        <v>53</v>
      </c>
      <c r="E21" s="2">
        <v>34</v>
      </c>
      <c r="F21" s="2">
        <v>882</v>
      </c>
      <c r="G21" s="2">
        <v>128</v>
      </c>
      <c r="H21" s="2">
        <v>52</v>
      </c>
      <c r="I21" s="2">
        <f t="shared" si="1"/>
        <v>1149</v>
      </c>
      <c r="J21" s="2">
        <v>53</v>
      </c>
      <c r="K21" s="2">
        <v>34</v>
      </c>
      <c r="L21" s="2">
        <v>882</v>
      </c>
      <c r="M21" s="2">
        <v>128</v>
      </c>
      <c r="N21" s="2">
        <v>52</v>
      </c>
      <c r="O21" s="2">
        <f t="shared" si="2"/>
        <v>1149</v>
      </c>
      <c r="P21" s="2">
        <v>53</v>
      </c>
      <c r="Q21" s="2">
        <v>34</v>
      </c>
      <c r="R21" s="2">
        <v>882</v>
      </c>
      <c r="S21" s="2">
        <v>128</v>
      </c>
      <c r="T21" s="2">
        <v>52</v>
      </c>
      <c r="U21" s="2">
        <f t="shared" si="3"/>
        <v>1149</v>
      </c>
      <c r="V21" s="29">
        <f t="shared" si="4"/>
        <v>1</v>
      </c>
      <c r="W21" s="29">
        <f t="shared" si="5"/>
        <v>1</v>
      </c>
      <c r="X21" s="2">
        <v>22</v>
      </c>
      <c r="Y21" s="2">
        <v>2</v>
      </c>
      <c r="Z21" s="2">
        <f t="shared" si="7"/>
        <v>24</v>
      </c>
      <c r="AA21" s="2">
        <v>1174</v>
      </c>
      <c r="AB21" s="2">
        <v>1043</v>
      </c>
      <c r="AC21" s="2">
        <f t="shared" si="6"/>
        <v>2217</v>
      </c>
    </row>
    <row r="22" spans="2:29" x14ac:dyDescent="0.25">
      <c r="B22" s="190" t="s">
        <v>55</v>
      </c>
      <c r="C22" s="191"/>
      <c r="D22" s="2">
        <f>SUM(D10:D21)</f>
        <v>568</v>
      </c>
      <c r="E22" s="2">
        <f t="shared" ref="E22:AC22" si="8">SUM(E10:E21)</f>
        <v>418</v>
      </c>
      <c r="F22" s="2">
        <f t="shared" si="8"/>
        <v>9269</v>
      </c>
      <c r="G22" s="2">
        <f t="shared" si="8"/>
        <v>1580</v>
      </c>
      <c r="H22" s="2">
        <f t="shared" si="8"/>
        <v>616</v>
      </c>
      <c r="I22" s="2">
        <f t="shared" si="8"/>
        <v>12451</v>
      </c>
      <c r="J22" s="2">
        <f t="shared" si="8"/>
        <v>568</v>
      </c>
      <c r="K22" s="2">
        <f t="shared" si="8"/>
        <v>418</v>
      </c>
      <c r="L22" s="2">
        <f t="shared" si="8"/>
        <v>9269</v>
      </c>
      <c r="M22" s="2">
        <f t="shared" si="8"/>
        <v>1580</v>
      </c>
      <c r="N22" s="2">
        <f t="shared" si="8"/>
        <v>616</v>
      </c>
      <c r="O22" s="2">
        <f t="shared" si="8"/>
        <v>12451</v>
      </c>
      <c r="P22" s="2">
        <f t="shared" si="8"/>
        <v>568</v>
      </c>
      <c r="Q22" s="2">
        <f t="shared" si="8"/>
        <v>418</v>
      </c>
      <c r="R22" s="2">
        <f t="shared" si="8"/>
        <v>9269</v>
      </c>
      <c r="S22" s="2">
        <f t="shared" si="8"/>
        <v>1580</v>
      </c>
      <c r="T22" s="2">
        <f t="shared" si="8"/>
        <v>616</v>
      </c>
      <c r="U22" s="2">
        <f t="shared" si="8"/>
        <v>12451</v>
      </c>
      <c r="V22" s="29">
        <f t="shared" si="8"/>
        <v>12</v>
      </c>
      <c r="W22" s="29">
        <f t="shared" si="8"/>
        <v>12</v>
      </c>
      <c r="X22" s="2">
        <f t="shared" si="8"/>
        <v>270</v>
      </c>
      <c r="Y22" s="2">
        <f t="shared" si="8"/>
        <v>50</v>
      </c>
      <c r="Z22" s="2">
        <f t="shared" si="8"/>
        <v>320</v>
      </c>
      <c r="AA22" s="2">
        <f t="shared" si="8"/>
        <v>10616</v>
      </c>
      <c r="AB22" s="2">
        <f t="shared" si="8"/>
        <v>12067</v>
      </c>
      <c r="AC22" s="2">
        <f t="shared" si="8"/>
        <v>22683</v>
      </c>
    </row>
    <row r="24" spans="2:29" x14ac:dyDescent="0.25">
      <c r="M24" s="107" t="s">
        <v>644</v>
      </c>
    </row>
    <row r="25" spans="2:29" x14ac:dyDescent="0.25">
      <c r="M25" s="107" t="s">
        <v>645</v>
      </c>
    </row>
    <row r="26" spans="2:29" x14ac:dyDescent="0.25">
      <c r="M26" s="107" t="s">
        <v>646</v>
      </c>
    </row>
    <row r="27" spans="2:29" x14ac:dyDescent="0.25">
      <c r="M27" s="107" t="s">
        <v>647</v>
      </c>
    </row>
    <row r="28" spans="2:29" x14ac:dyDescent="0.25">
      <c r="M28" s="107" t="s">
        <v>648</v>
      </c>
    </row>
    <row r="29" spans="2:29" x14ac:dyDescent="0.25">
      <c r="M29" s="107" t="s">
        <v>649</v>
      </c>
    </row>
  </sheetData>
  <mergeCells count="18">
    <mergeCell ref="B2:AC2"/>
    <mergeCell ref="B3:AC3"/>
    <mergeCell ref="B4:AC4"/>
    <mergeCell ref="AC8:AC9"/>
    <mergeCell ref="X8:Y8"/>
    <mergeCell ref="D6:W6"/>
    <mergeCell ref="V8:W8"/>
    <mergeCell ref="B6:B9"/>
    <mergeCell ref="AA8:AB8"/>
    <mergeCell ref="Z8:Z9"/>
    <mergeCell ref="X6:Z7"/>
    <mergeCell ref="AA6:AC7"/>
    <mergeCell ref="B22:C22"/>
    <mergeCell ref="D7:I7"/>
    <mergeCell ref="D8:U8"/>
    <mergeCell ref="J7:O7"/>
    <mergeCell ref="P7:U7"/>
    <mergeCell ref="C6:C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C01E4-0BD9-4737-9969-7ECD9E6DED0A}">
  <sheetPr codeName="Sheet6"/>
  <dimension ref="A2:AC22"/>
  <sheetViews>
    <sheetView topLeftCell="A2" workbookViewId="0">
      <selection activeCell="V10" sqref="V10"/>
    </sheetView>
  </sheetViews>
  <sheetFormatPr defaultColWidth="12.44140625" defaultRowHeight="13.2" x14ac:dyDescent="0.25"/>
  <cols>
    <col min="1" max="1" width="12.44140625" style="1"/>
    <col min="2" max="2" width="3.21875" style="1" bestFit="1" customWidth="1"/>
    <col min="3" max="3" width="9.77734375" style="1" bestFit="1" customWidth="1"/>
    <col min="4" max="4" width="5.109375" style="1" bestFit="1" customWidth="1"/>
    <col min="5" max="5" width="6.21875" style="1" bestFit="1" customWidth="1"/>
    <col min="6" max="6" width="8" style="1" bestFit="1" customWidth="1"/>
    <col min="7" max="7" width="10.21875" style="1" bestFit="1" customWidth="1"/>
    <col min="8" max="8" width="8.5546875" style="1" bestFit="1" customWidth="1"/>
    <col min="9" max="14" width="8.5546875" style="1" customWidth="1"/>
    <col min="15" max="15" width="10.21875" style="1" bestFit="1" customWidth="1"/>
    <col min="16" max="20" width="10.21875" style="1" customWidth="1"/>
    <col min="21" max="21" width="10.21875" style="1" bestFit="1" customWidth="1"/>
    <col min="22" max="22" width="10.6640625" style="1" bestFit="1" customWidth="1"/>
    <col min="23" max="23" width="8" style="1" bestFit="1" customWidth="1"/>
    <col min="24" max="24" width="10.33203125" style="1" bestFit="1" customWidth="1"/>
    <col min="25" max="25" width="8.88671875" style="1" bestFit="1" customWidth="1"/>
    <col min="26" max="26" width="6.77734375" style="1" bestFit="1" customWidth="1"/>
    <col min="27" max="27" width="6" style="1" bestFit="1" customWidth="1"/>
    <col min="28" max="28" width="8.88671875" style="1" bestFit="1" customWidth="1"/>
    <col min="29" max="29" width="6.77734375" style="1" bestFit="1" customWidth="1"/>
    <col min="30" max="16384" width="12.44140625" style="1"/>
  </cols>
  <sheetData>
    <row r="2" spans="1:29" x14ac:dyDescent="0.25">
      <c r="B2" s="199" t="s">
        <v>249</v>
      </c>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row>
    <row r="3" spans="1:29" x14ac:dyDescent="0.25">
      <c r="A3" s="28" t="s">
        <v>251</v>
      </c>
      <c r="B3" s="199" t="s">
        <v>250</v>
      </c>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row>
    <row r="4" spans="1:29" x14ac:dyDescent="0.25">
      <c r="B4" s="199" t="s">
        <v>229</v>
      </c>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row>
    <row r="6" spans="1:29" ht="39.6" customHeight="1" x14ac:dyDescent="0.25">
      <c r="B6" s="192" t="s">
        <v>2</v>
      </c>
      <c r="C6" s="196" t="s">
        <v>3</v>
      </c>
      <c r="D6" s="193" t="s">
        <v>234</v>
      </c>
      <c r="E6" s="194"/>
      <c r="F6" s="194"/>
      <c r="G6" s="194"/>
      <c r="H6" s="194"/>
      <c r="I6" s="194"/>
      <c r="J6" s="194"/>
      <c r="K6" s="194"/>
      <c r="L6" s="194"/>
      <c r="M6" s="194"/>
      <c r="N6" s="194"/>
      <c r="O6" s="194"/>
      <c r="P6" s="194"/>
      <c r="Q6" s="194"/>
      <c r="R6" s="194"/>
      <c r="S6" s="194"/>
      <c r="T6" s="194"/>
      <c r="U6" s="194"/>
      <c r="V6" s="194"/>
      <c r="W6" s="194"/>
      <c r="X6" s="208" t="s">
        <v>235</v>
      </c>
      <c r="Y6" s="209"/>
      <c r="Z6" s="210"/>
      <c r="AA6" s="208" t="s">
        <v>238</v>
      </c>
      <c r="AB6" s="209"/>
      <c r="AC6" s="210"/>
    </row>
    <row r="7" spans="1:29" ht="39.6" customHeight="1" x14ac:dyDescent="0.25">
      <c r="B7" s="192"/>
      <c r="C7" s="197"/>
      <c r="D7" s="192" t="s">
        <v>261</v>
      </c>
      <c r="E7" s="192"/>
      <c r="F7" s="192"/>
      <c r="G7" s="192"/>
      <c r="H7" s="192"/>
      <c r="I7" s="192"/>
      <c r="J7" s="192" t="s">
        <v>247</v>
      </c>
      <c r="K7" s="192"/>
      <c r="L7" s="192"/>
      <c r="M7" s="192"/>
      <c r="N7" s="192"/>
      <c r="O7" s="192"/>
      <c r="P7" s="192" t="s">
        <v>248</v>
      </c>
      <c r="Q7" s="192"/>
      <c r="R7" s="192"/>
      <c r="S7" s="192"/>
      <c r="T7" s="192"/>
      <c r="U7" s="192"/>
      <c r="V7" s="26"/>
      <c r="W7" s="26"/>
      <c r="X7" s="211"/>
      <c r="Y7" s="212"/>
      <c r="Z7" s="213"/>
      <c r="AA7" s="211"/>
      <c r="AB7" s="212"/>
      <c r="AC7" s="213"/>
    </row>
    <row r="8" spans="1:29" ht="13.2" customHeight="1" x14ac:dyDescent="0.25">
      <c r="B8" s="192"/>
      <c r="C8" s="197"/>
      <c r="D8" s="193" t="s">
        <v>230</v>
      </c>
      <c r="E8" s="194"/>
      <c r="F8" s="194"/>
      <c r="G8" s="194"/>
      <c r="H8" s="194"/>
      <c r="I8" s="194"/>
      <c r="J8" s="194"/>
      <c r="K8" s="194"/>
      <c r="L8" s="194"/>
      <c r="M8" s="194"/>
      <c r="N8" s="194"/>
      <c r="O8" s="194"/>
      <c r="P8" s="194"/>
      <c r="Q8" s="194"/>
      <c r="R8" s="194"/>
      <c r="S8" s="194"/>
      <c r="T8" s="194"/>
      <c r="U8" s="195"/>
      <c r="V8" s="192" t="s">
        <v>233</v>
      </c>
      <c r="W8" s="203"/>
      <c r="X8" s="190" t="s">
        <v>241</v>
      </c>
      <c r="Y8" s="202"/>
      <c r="Z8" s="206" t="s">
        <v>53</v>
      </c>
      <c r="AA8" s="204" t="s">
        <v>239</v>
      </c>
      <c r="AB8" s="205"/>
      <c r="AC8" s="200" t="s">
        <v>53</v>
      </c>
    </row>
    <row r="9" spans="1:29" ht="26.4" x14ac:dyDescent="0.25">
      <c r="B9" s="192"/>
      <c r="C9" s="198"/>
      <c r="D9" s="22" t="s">
        <v>242</v>
      </c>
      <c r="E9" s="22" t="s">
        <v>243</v>
      </c>
      <c r="F9" s="22" t="s">
        <v>244</v>
      </c>
      <c r="G9" s="22" t="s">
        <v>245</v>
      </c>
      <c r="H9" s="22" t="s">
        <v>246</v>
      </c>
      <c r="I9" s="22" t="s">
        <v>53</v>
      </c>
      <c r="J9" s="22" t="s">
        <v>242</v>
      </c>
      <c r="K9" s="22" t="s">
        <v>243</v>
      </c>
      <c r="L9" s="22" t="s">
        <v>244</v>
      </c>
      <c r="M9" s="22" t="s">
        <v>245</v>
      </c>
      <c r="N9" s="22" t="s">
        <v>246</v>
      </c>
      <c r="O9" s="22" t="s">
        <v>53</v>
      </c>
      <c r="P9" s="22" t="s">
        <v>242</v>
      </c>
      <c r="Q9" s="22" t="s">
        <v>243</v>
      </c>
      <c r="R9" s="22" t="s">
        <v>244</v>
      </c>
      <c r="S9" s="22" t="s">
        <v>245</v>
      </c>
      <c r="T9" s="22" t="s">
        <v>246</v>
      </c>
      <c r="U9" s="22" t="s">
        <v>53</v>
      </c>
      <c r="V9" s="22" t="s">
        <v>231</v>
      </c>
      <c r="W9" s="22" t="s">
        <v>232</v>
      </c>
      <c r="X9" s="24" t="s">
        <v>236</v>
      </c>
      <c r="Y9" s="24" t="s">
        <v>237</v>
      </c>
      <c r="Z9" s="207"/>
      <c r="AA9" s="22" t="s">
        <v>192</v>
      </c>
      <c r="AB9" s="22" t="s">
        <v>240</v>
      </c>
      <c r="AC9" s="201"/>
    </row>
    <row r="10" spans="1:29" x14ac:dyDescent="0.25">
      <c r="B10" s="3">
        <v>1</v>
      </c>
      <c r="C10" s="23" t="s">
        <v>29</v>
      </c>
      <c r="D10" s="2">
        <v>78</v>
      </c>
      <c r="E10" s="2">
        <v>39</v>
      </c>
      <c r="F10" s="2">
        <v>799</v>
      </c>
      <c r="G10" s="2">
        <v>134</v>
      </c>
      <c r="H10" s="2">
        <v>45</v>
      </c>
      <c r="I10" s="2">
        <f>SUM(D10:H10)</f>
        <v>1095</v>
      </c>
      <c r="J10" s="2">
        <v>78</v>
      </c>
      <c r="K10" s="2">
        <v>39</v>
      </c>
      <c r="L10" s="2">
        <v>799</v>
      </c>
      <c r="M10" s="2">
        <v>134</v>
      </c>
      <c r="N10" s="2">
        <v>45</v>
      </c>
      <c r="O10" s="2">
        <f>SUM(J10:N10)</f>
        <v>1095</v>
      </c>
      <c r="P10" s="2">
        <v>78</v>
      </c>
      <c r="Q10" s="2">
        <v>39</v>
      </c>
      <c r="R10" s="2">
        <v>799</v>
      </c>
      <c r="S10" s="2">
        <v>134</v>
      </c>
      <c r="T10" s="2">
        <v>45</v>
      </c>
      <c r="U10" s="2">
        <f>SUM(P10:T10)</f>
        <v>1095</v>
      </c>
      <c r="V10" s="29">
        <f>(I10/O10)*100%</f>
        <v>1</v>
      </c>
      <c r="W10" s="29">
        <f>(I10/U10)*100%</f>
        <v>1</v>
      </c>
      <c r="X10" s="2">
        <v>27</v>
      </c>
      <c r="Y10" s="2">
        <v>2</v>
      </c>
      <c r="Z10" s="2">
        <f>X10+Y10</f>
        <v>29</v>
      </c>
      <c r="AA10" s="2">
        <v>1200</v>
      </c>
      <c r="AB10" s="2">
        <v>841</v>
      </c>
      <c r="AC10" s="2">
        <f>AA10+AB10</f>
        <v>2041</v>
      </c>
    </row>
    <row r="11" spans="1:29" x14ac:dyDescent="0.25">
      <c r="B11" s="3">
        <v>2</v>
      </c>
      <c r="C11" s="23" t="s">
        <v>56</v>
      </c>
      <c r="D11" s="2">
        <v>86</v>
      </c>
      <c r="E11" s="2">
        <v>45</v>
      </c>
      <c r="F11" s="2">
        <v>956</v>
      </c>
      <c r="G11" s="2">
        <v>118</v>
      </c>
      <c r="H11" s="2">
        <v>61</v>
      </c>
      <c r="I11" s="2">
        <f t="shared" ref="I11:I21" si="0">SUM(D11:H11)</f>
        <v>1266</v>
      </c>
      <c r="J11" s="2">
        <v>86</v>
      </c>
      <c r="K11" s="2">
        <v>45</v>
      </c>
      <c r="L11" s="2">
        <v>956</v>
      </c>
      <c r="M11" s="2">
        <v>118</v>
      </c>
      <c r="N11" s="2">
        <v>61</v>
      </c>
      <c r="O11" s="2">
        <f t="shared" ref="O11:O21" si="1">SUM(J11:N11)</f>
        <v>1266</v>
      </c>
      <c r="P11" s="2">
        <v>86</v>
      </c>
      <c r="Q11" s="2">
        <v>45</v>
      </c>
      <c r="R11" s="2">
        <v>956</v>
      </c>
      <c r="S11" s="2">
        <v>118</v>
      </c>
      <c r="T11" s="2">
        <v>61</v>
      </c>
      <c r="U11" s="2">
        <f t="shared" ref="U11:U21" si="2">SUM(P11:T11)</f>
        <v>1266</v>
      </c>
      <c r="V11" s="29">
        <f t="shared" ref="V11:V21" si="3">(I11/O11)*100%</f>
        <v>1</v>
      </c>
      <c r="W11" s="29">
        <f t="shared" ref="W11:W21" si="4">(I11/U11)*100%</f>
        <v>1</v>
      </c>
      <c r="X11" s="2">
        <v>16</v>
      </c>
      <c r="Y11" s="2">
        <v>3</v>
      </c>
      <c r="Z11" s="2">
        <f>X11+Y11</f>
        <v>19</v>
      </c>
      <c r="AA11" s="2">
        <v>1051</v>
      </c>
      <c r="AB11" s="2">
        <v>1103</v>
      </c>
      <c r="AC11" s="2">
        <f t="shared" ref="AC11:AC21" si="5">AA11+AB11</f>
        <v>2154</v>
      </c>
    </row>
    <row r="12" spans="1:29" x14ac:dyDescent="0.25">
      <c r="B12" s="3">
        <v>3</v>
      </c>
      <c r="C12" s="23" t="s">
        <v>32</v>
      </c>
      <c r="D12" s="2">
        <v>102</v>
      </c>
      <c r="E12" s="2">
        <v>17</v>
      </c>
      <c r="F12" s="2">
        <v>776</v>
      </c>
      <c r="G12" s="2">
        <v>117</v>
      </c>
      <c r="H12" s="2">
        <v>42</v>
      </c>
      <c r="I12" s="2">
        <f t="shared" si="0"/>
        <v>1054</v>
      </c>
      <c r="J12" s="2">
        <v>102</v>
      </c>
      <c r="K12" s="2">
        <v>17</v>
      </c>
      <c r="L12" s="2">
        <v>776</v>
      </c>
      <c r="M12" s="2">
        <v>117</v>
      </c>
      <c r="N12" s="2">
        <v>42</v>
      </c>
      <c r="O12" s="2">
        <f t="shared" si="1"/>
        <v>1054</v>
      </c>
      <c r="P12" s="2">
        <v>102</v>
      </c>
      <c r="Q12" s="2">
        <v>17</v>
      </c>
      <c r="R12" s="2">
        <v>776</v>
      </c>
      <c r="S12" s="2">
        <v>117</v>
      </c>
      <c r="T12" s="2">
        <v>42</v>
      </c>
      <c r="U12" s="2">
        <f t="shared" si="2"/>
        <v>1054</v>
      </c>
      <c r="V12" s="29">
        <f t="shared" si="3"/>
        <v>1</v>
      </c>
      <c r="W12" s="29">
        <f t="shared" si="4"/>
        <v>1</v>
      </c>
      <c r="X12" s="2">
        <v>21</v>
      </c>
      <c r="Y12" s="2">
        <v>2</v>
      </c>
      <c r="Z12" s="2">
        <f t="shared" ref="Z12:Z21" si="6">X12+Y12</f>
        <v>23</v>
      </c>
      <c r="AA12" s="2">
        <v>1074</v>
      </c>
      <c r="AB12" s="2">
        <v>645</v>
      </c>
      <c r="AC12" s="2">
        <f t="shared" si="5"/>
        <v>1719</v>
      </c>
    </row>
    <row r="13" spans="1:29" x14ac:dyDescent="0.25">
      <c r="B13" s="3">
        <v>4</v>
      </c>
      <c r="C13" s="23" t="s">
        <v>33</v>
      </c>
      <c r="D13" s="2">
        <v>104</v>
      </c>
      <c r="E13" s="2">
        <v>42</v>
      </c>
      <c r="F13" s="2">
        <v>796</v>
      </c>
      <c r="G13" s="2">
        <v>94</v>
      </c>
      <c r="H13" s="2">
        <v>31</v>
      </c>
      <c r="I13" s="2">
        <f t="shared" si="0"/>
        <v>1067</v>
      </c>
      <c r="J13" s="2">
        <v>104</v>
      </c>
      <c r="K13" s="2">
        <v>42</v>
      </c>
      <c r="L13" s="2">
        <v>796</v>
      </c>
      <c r="M13" s="2">
        <v>94</v>
      </c>
      <c r="N13" s="2">
        <v>31</v>
      </c>
      <c r="O13" s="2">
        <f t="shared" si="1"/>
        <v>1067</v>
      </c>
      <c r="P13" s="2">
        <v>104</v>
      </c>
      <c r="Q13" s="2">
        <v>42</v>
      </c>
      <c r="R13" s="2">
        <v>796</v>
      </c>
      <c r="S13" s="2">
        <v>94</v>
      </c>
      <c r="T13" s="2">
        <v>31</v>
      </c>
      <c r="U13" s="2">
        <f t="shared" si="2"/>
        <v>1067</v>
      </c>
      <c r="V13" s="29">
        <f t="shared" si="3"/>
        <v>1</v>
      </c>
      <c r="W13" s="29">
        <f t="shared" si="4"/>
        <v>1</v>
      </c>
      <c r="X13" s="2">
        <v>28</v>
      </c>
      <c r="Y13" s="2">
        <v>5</v>
      </c>
      <c r="Z13" s="2">
        <f t="shared" si="6"/>
        <v>33</v>
      </c>
      <c r="AA13" s="2">
        <v>1040</v>
      </c>
      <c r="AB13" s="2">
        <v>838</v>
      </c>
      <c r="AC13" s="2">
        <f t="shared" si="5"/>
        <v>1878</v>
      </c>
    </row>
    <row r="14" spans="1:29" x14ac:dyDescent="0.25">
      <c r="B14" s="3">
        <v>5</v>
      </c>
      <c r="C14" s="23" t="s">
        <v>34</v>
      </c>
      <c r="D14" s="2">
        <v>90</v>
      </c>
      <c r="E14" s="2">
        <v>55</v>
      </c>
      <c r="F14" s="2">
        <v>936</v>
      </c>
      <c r="G14" s="2">
        <v>158</v>
      </c>
      <c r="H14" s="2">
        <v>53</v>
      </c>
      <c r="I14" s="2">
        <f t="shared" si="0"/>
        <v>1292</v>
      </c>
      <c r="J14" s="2">
        <v>90</v>
      </c>
      <c r="K14" s="2">
        <v>55</v>
      </c>
      <c r="L14" s="2">
        <v>936</v>
      </c>
      <c r="M14" s="2">
        <v>158</v>
      </c>
      <c r="N14" s="2">
        <v>53</v>
      </c>
      <c r="O14" s="2">
        <f t="shared" si="1"/>
        <v>1292</v>
      </c>
      <c r="P14" s="2">
        <v>90</v>
      </c>
      <c r="Q14" s="2">
        <v>55</v>
      </c>
      <c r="R14" s="2">
        <v>936</v>
      </c>
      <c r="S14" s="2">
        <v>158</v>
      </c>
      <c r="T14" s="2">
        <v>53</v>
      </c>
      <c r="U14" s="2">
        <f t="shared" si="2"/>
        <v>1292</v>
      </c>
      <c r="V14" s="29">
        <f t="shared" si="3"/>
        <v>1</v>
      </c>
      <c r="W14" s="29">
        <f t="shared" si="4"/>
        <v>1</v>
      </c>
      <c r="X14" s="2">
        <v>33</v>
      </c>
      <c r="Y14" s="2">
        <v>3</v>
      </c>
      <c r="Z14" s="2">
        <f t="shared" si="6"/>
        <v>36</v>
      </c>
      <c r="AA14" s="2">
        <v>988</v>
      </c>
      <c r="AB14" s="2">
        <v>949</v>
      </c>
      <c r="AC14" s="2">
        <f t="shared" si="5"/>
        <v>1937</v>
      </c>
    </row>
    <row r="15" spans="1:29" x14ac:dyDescent="0.25">
      <c r="B15" s="3">
        <v>6</v>
      </c>
      <c r="C15" s="23" t="s">
        <v>35</v>
      </c>
      <c r="D15" s="2">
        <v>53</v>
      </c>
      <c r="E15" s="2">
        <v>29</v>
      </c>
      <c r="F15" s="2">
        <v>835</v>
      </c>
      <c r="G15" s="2">
        <v>104</v>
      </c>
      <c r="H15" s="2">
        <v>40</v>
      </c>
      <c r="I15" s="2">
        <f t="shared" si="0"/>
        <v>1061</v>
      </c>
      <c r="J15" s="2">
        <v>53</v>
      </c>
      <c r="K15" s="2">
        <v>29</v>
      </c>
      <c r="L15" s="2">
        <v>835</v>
      </c>
      <c r="M15" s="2">
        <v>104</v>
      </c>
      <c r="N15" s="2">
        <v>40</v>
      </c>
      <c r="O15" s="2">
        <f t="shared" si="1"/>
        <v>1061</v>
      </c>
      <c r="P15" s="2">
        <v>53</v>
      </c>
      <c r="Q15" s="2">
        <v>29</v>
      </c>
      <c r="R15" s="2">
        <v>835</v>
      </c>
      <c r="S15" s="2">
        <v>104</v>
      </c>
      <c r="T15" s="2">
        <v>40</v>
      </c>
      <c r="U15" s="2">
        <f t="shared" si="2"/>
        <v>1061</v>
      </c>
      <c r="V15" s="29">
        <f t="shared" si="3"/>
        <v>1</v>
      </c>
      <c r="W15" s="29">
        <f t="shared" si="4"/>
        <v>1</v>
      </c>
      <c r="X15" s="2">
        <v>25</v>
      </c>
      <c r="Y15" s="2">
        <v>1</v>
      </c>
      <c r="Z15" s="2">
        <f t="shared" si="6"/>
        <v>26</v>
      </c>
      <c r="AA15" s="2">
        <v>1124</v>
      </c>
      <c r="AB15" s="2">
        <v>617</v>
      </c>
      <c r="AC15" s="2">
        <f t="shared" si="5"/>
        <v>1741</v>
      </c>
    </row>
    <row r="16" spans="1:29" x14ac:dyDescent="0.25">
      <c r="B16" s="3">
        <v>7</v>
      </c>
      <c r="C16" s="23" t="s">
        <v>36</v>
      </c>
      <c r="D16" s="2"/>
      <c r="E16" s="2"/>
      <c r="F16" s="2"/>
      <c r="G16" s="2"/>
      <c r="H16" s="2"/>
      <c r="I16" s="2">
        <f t="shared" si="0"/>
        <v>0</v>
      </c>
      <c r="J16" s="2"/>
      <c r="K16" s="2"/>
      <c r="L16" s="2"/>
      <c r="M16" s="2"/>
      <c r="N16" s="2"/>
      <c r="O16" s="2">
        <f t="shared" si="1"/>
        <v>0</v>
      </c>
      <c r="P16" s="2"/>
      <c r="Q16" s="2"/>
      <c r="R16" s="2"/>
      <c r="S16" s="2"/>
      <c r="T16" s="2"/>
      <c r="U16" s="2">
        <f t="shared" si="2"/>
        <v>0</v>
      </c>
      <c r="V16" s="29" t="e">
        <f t="shared" si="3"/>
        <v>#DIV/0!</v>
      </c>
      <c r="W16" s="29" t="e">
        <f t="shared" si="4"/>
        <v>#DIV/0!</v>
      </c>
      <c r="X16" s="2"/>
      <c r="Y16" s="2"/>
      <c r="Z16" s="2">
        <f t="shared" si="6"/>
        <v>0</v>
      </c>
      <c r="AA16" s="2"/>
      <c r="AB16" s="2"/>
      <c r="AC16" s="2">
        <f t="shared" si="5"/>
        <v>0</v>
      </c>
    </row>
    <row r="17" spans="2:29" x14ac:dyDescent="0.25">
      <c r="B17" s="3">
        <v>8</v>
      </c>
      <c r="C17" s="23" t="s">
        <v>37</v>
      </c>
      <c r="D17" s="2"/>
      <c r="E17" s="2"/>
      <c r="F17" s="2"/>
      <c r="G17" s="2"/>
      <c r="H17" s="2"/>
      <c r="I17" s="2">
        <f t="shared" si="0"/>
        <v>0</v>
      </c>
      <c r="J17" s="2"/>
      <c r="K17" s="2"/>
      <c r="L17" s="2"/>
      <c r="M17" s="2"/>
      <c r="N17" s="2"/>
      <c r="O17" s="2">
        <f t="shared" si="1"/>
        <v>0</v>
      </c>
      <c r="P17" s="2"/>
      <c r="Q17" s="2"/>
      <c r="R17" s="2"/>
      <c r="S17" s="2"/>
      <c r="T17" s="2"/>
      <c r="U17" s="2">
        <f t="shared" si="2"/>
        <v>0</v>
      </c>
      <c r="V17" s="29" t="e">
        <f t="shared" si="3"/>
        <v>#DIV/0!</v>
      </c>
      <c r="W17" s="29" t="e">
        <f t="shared" si="4"/>
        <v>#DIV/0!</v>
      </c>
      <c r="X17" s="2"/>
      <c r="Y17" s="2"/>
      <c r="Z17" s="2">
        <f t="shared" si="6"/>
        <v>0</v>
      </c>
      <c r="AA17" s="2"/>
      <c r="AB17" s="2"/>
      <c r="AC17" s="2">
        <f t="shared" si="5"/>
        <v>0</v>
      </c>
    </row>
    <row r="18" spans="2:29" x14ac:dyDescent="0.25">
      <c r="B18" s="3">
        <v>9</v>
      </c>
      <c r="C18" s="23" t="s">
        <v>38</v>
      </c>
      <c r="D18" s="2"/>
      <c r="E18" s="2"/>
      <c r="F18" s="2"/>
      <c r="G18" s="2"/>
      <c r="H18" s="2"/>
      <c r="I18" s="2">
        <f t="shared" si="0"/>
        <v>0</v>
      </c>
      <c r="J18" s="2"/>
      <c r="K18" s="2"/>
      <c r="L18" s="2"/>
      <c r="M18" s="2"/>
      <c r="N18" s="2"/>
      <c r="O18" s="2">
        <f t="shared" si="1"/>
        <v>0</v>
      </c>
      <c r="P18" s="2"/>
      <c r="Q18" s="2"/>
      <c r="R18" s="2"/>
      <c r="S18" s="2"/>
      <c r="T18" s="2"/>
      <c r="U18" s="2">
        <f t="shared" si="2"/>
        <v>0</v>
      </c>
      <c r="V18" s="29" t="e">
        <f t="shared" si="3"/>
        <v>#DIV/0!</v>
      </c>
      <c r="W18" s="29" t="e">
        <f t="shared" si="4"/>
        <v>#DIV/0!</v>
      </c>
      <c r="X18" s="2"/>
      <c r="Y18" s="2"/>
      <c r="Z18" s="2">
        <f t="shared" si="6"/>
        <v>0</v>
      </c>
      <c r="AA18" s="2"/>
      <c r="AB18" s="2"/>
      <c r="AC18" s="2">
        <f t="shared" si="5"/>
        <v>0</v>
      </c>
    </row>
    <row r="19" spans="2:29" x14ac:dyDescent="0.25">
      <c r="B19" s="3">
        <v>10</v>
      </c>
      <c r="C19" s="23" t="s">
        <v>39</v>
      </c>
      <c r="D19" s="2"/>
      <c r="E19" s="2"/>
      <c r="F19" s="2"/>
      <c r="G19" s="2"/>
      <c r="H19" s="2"/>
      <c r="I19" s="2">
        <f t="shared" si="0"/>
        <v>0</v>
      </c>
      <c r="J19" s="2"/>
      <c r="K19" s="2"/>
      <c r="L19" s="2"/>
      <c r="M19" s="2"/>
      <c r="N19" s="2"/>
      <c r="O19" s="2">
        <f t="shared" si="1"/>
        <v>0</v>
      </c>
      <c r="P19" s="2"/>
      <c r="Q19" s="2"/>
      <c r="R19" s="2"/>
      <c r="S19" s="2"/>
      <c r="T19" s="2"/>
      <c r="U19" s="2">
        <f t="shared" si="2"/>
        <v>0</v>
      </c>
      <c r="V19" s="29" t="e">
        <f t="shared" si="3"/>
        <v>#DIV/0!</v>
      </c>
      <c r="W19" s="29" t="e">
        <f t="shared" si="4"/>
        <v>#DIV/0!</v>
      </c>
      <c r="X19" s="2"/>
      <c r="Y19" s="2"/>
      <c r="Z19" s="2">
        <f t="shared" si="6"/>
        <v>0</v>
      </c>
      <c r="AA19" s="2"/>
      <c r="AB19" s="2"/>
      <c r="AC19" s="2">
        <f t="shared" si="5"/>
        <v>0</v>
      </c>
    </row>
    <row r="20" spans="2:29" x14ac:dyDescent="0.25">
      <c r="B20" s="3">
        <v>11</v>
      </c>
      <c r="C20" s="23" t="s">
        <v>40</v>
      </c>
      <c r="D20" s="2"/>
      <c r="E20" s="2"/>
      <c r="F20" s="2"/>
      <c r="G20" s="2"/>
      <c r="H20" s="2"/>
      <c r="I20" s="2">
        <f t="shared" si="0"/>
        <v>0</v>
      </c>
      <c r="J20" s="2"/>
      <c r="K20" s="2"/>
      <c r="L20" s="2"/>
      <c r="M20" s="2"/>
      <c r="N20" s="2"/>
      <c r="O20" s="2">
        <f t="shared" si="1"/>
        <v>0</v>
      </c>
      <c r="P20" s="2"/>
      <c r="Q20" s="2"/>
      <c r="R20" s="2"/>
      <c r="S20" s="2"/>
      <c r="T20" s="2"/>
      <c r="U20" s="2">
        <f t="shared" si="2"/>
        <v>0</v>
      </c>
      <c r="V20" s="29" t="e">
        <f t="shared" si="3"/>
        <v>#DIV/0!</v>
      </c>
      <c r="W20" s="29" t="e">
        <f t="shared" si="4"/>
        <v>#DIV/0!</v>
      </c>
      <c r="X20" s="2"/>
      <c r="Y20" s="2"/>
      <c r="Z20" s="2">
        <f t="shared" si="6"/>
        <v>0</v>
      </c>
      <c r="AA20" s="2"/>
      <c r="AB20" s="2"/>
      <c r="AC20" s="2">
        <f t="shared" si="5"/>
        <v>0</v>
      </c>
    </row>
    <row r="21" spans="2:29" x14ac:dyDescent="0.25">
      <c r="B21" s="3">
        <v>12</v>
      </c>
      <c r="C21" s="23" t="s">
        <v>41</v>
      </c>
      <c r="D21" s="2"/>
      <c r="E21" s="2"/>
      <c r="F21" s="2"/>
      <c r="G21" s="2"/>
      <c r="H21" s="2"/>
      <c r="I21" s="2">
        <f t="shared" si="0"/>
        <v>0</v>
      </c>
      <c r="J21" s="2"/>
      <c r="K21" s="2"/>
      <c r="L21" s="2"/>
      <c r="M21" s="2"/>
      <c r="N21" s="2"/>
      <c r="O21" s="2">
        <f t="shared" si="1"/>
        <v>0</v>
      </c>
      <c r="P21" s="2"/>
      <c r="Q21" s="2"/>
      <c r="R21" s="2"/>
      <c r="S21" s="2"/>
      <c r="T21" s="2"/>
      <c r="U21" s="2">
        <f t="shared" si="2"/>
        <v>0</v>
      </c>
      <c r="V21" s="29" t="e">
        <f t="shared" si="3"/>
        <v>#DIV/0!</v>
      </c>
      <c r="W21" s="29" t="e">
        <f t="shared" si="4"/>
        <v>#DIV/0!</v>
      </c>
      <c r="X21" s="2"/>
      <c r="Y21" s="2"/>
      <c r="Z21" s="2">
        <f t="shared" si="6"/>
        <v>0</v>
      </c>
      <c r="AA21" s="2"/>
      <c r="AB21" s="2"/>
      <c r="AC21" s="2">
        <f t="shared" si="5"/>
        <v>0</v>
      </c>
    </row>
    <row r="22" spans="2:29" x14ac:dyDescent="0.25">
      <c r="B22" s="190" t="s">
        <v>55</v>
      </c>
      <c r="C22" s="191"/>
      <c r="D22" s="2">
        <f>SUM(D10:D21)</f>
        <v>513</v>
      </c>
      <c r="E22" s="2">
        <f t="shared" ref="E22:AC22" si="7">SUM(E10:E21)</f>
        <v>227</v>
      </c>
      <c r="F22" s="2">
        <f t="shared" si="7"/>
        <v>5098</v>
      </c>
      <c r="G22" s="2">
        <f t="shared" si="7"/>
        <v>725</v>
      </c>
      <c r="H22" s="2">
        <f t="shared" si="7"/>
        <v>272</v>
      </c>
      <c r="I22" s="2">
        <f t="shared" si="7"/>
        <v>6835</v>
      </c>
      <c r="J22" s="2">
        <f t="shared" si="7"/>
        <v>513</v>
      </c>
      <c r="K22" s="2">
        <f t="shared" si="7"/>
        <v>227</v>
      </c>
      <c r="L22" s="2">
        <f t="shared" si="7"/>
        <v>5098</v>
      </c>
      <c r="M22" s="2">
        <f t="shared" si="7"/>
        <v>725</v>
      </c>
      <c r="N22" s="2">
        <f t="shared" si="7"/>
        <v>272</v>
      </c>
      <c r="O22" s="2">
        <f t="shared" si="7"/>
        <v>6835</v>
      </c>
      <c r="P22" s="2">
        <f t="shared" si="7"/>
        <v>513</v>
      </c>
      <c r="Q22" s="2">
        <f t="shared" si="7"/>
        <v>227</v>
      </c>
      <c r="R22" s="2">
        <f t="shared" si="7"/>
        <v>5098</v>
      </c>
      <c r="S22" s="2">
        <f t="shared" si="7"/>
        <v>725</v>
      </c>
      <c r="T22" s="2">
        <f t="shared" si="7"/>
        <v>272</v>
      </c>
      <c r="U22" s="2">
        <f t="shared" si="7"/>
        <v>6835</v>
      </c>
      <c r="V22" s="29" t="e">
        <f t="shared" si="7"/>
        <v>#DIV/0!</v>
      </c>
      <c r="W22" s="29" t="e">
        <f t="shared" si="7"/>
        <v>#DIV/0!</v>
      </c>
      <c r="X22" s="2">
        <f t="shared" si="7"/>
        <v>150</v>
      </c>
      <c r="Y22" s="2">
        <f t="shared" si="7"/>
        <v>16</v>
      </c>
      <c r="Z22" s="2">
        <f t="shared" si="7"/>
        <v>166</v>
      </c>
      <c r="AA22" s="2">
        <f t="shared" si="7"/>
        <v>6477</v>
      </c>
      <c r="AB22" s="2">
        <f t="shared" si="7"/>
        <v>4993</v>
      </c>
      <c r="AC22" s="2">
        <f t="shared" si="7"/>
        <v>11470</v>
      </c>
    </row>
  </sheetData>
  <mergeCells count="18">
    <mergeCell ref="B2:AC2"/>
    <mergeCell ref="B3:AC3"/>
    <mergeCell ref="B4:AC4"/>
    <mergeCell ref="B6:B9"/>
    <mergeCell ref="C6:C9"/>
    <mergeCell ref="D8:U8"/>
    <mergeCell ref="AC8:AC9"/>
    <mergeCell ref="D6:W6"/>
    <mergeCell ref="X6:Z7"/>
    <mergeCell ref="AA6:AC7"/>
    <mergeCell ref="D7:I7"/>
    <mergeCell ref="J7:O7"/>
    <mergeCell ref="P7:U7"/>
    <mergeCell ref="B22:C22"/>
    <mergeCell ref="V8:W8"/>
    <mergeCell ref="X8:Y8"/>
    <mergeCell ref="Z8:Z9"/>
    <mergeCell ref="AA8:AB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94A2-6106-48DF-9219-4C51921143C3}">
  <sheetPr codeName="Sheet7"/>
  <dimension ref="B2:U85"/>
  <sheetViews>
    <sheetView topLeftCell="A55" zoomScale="72" zoomScaleNormal="72" workbookViewId="0">
      <selection activeCell="Q84" sqref="Q84"/>
    </sheetView>
  </sheetViews>
  <sheetFormatPr defaultRowHeight="13.2" x14ac:dyDescent="0.25"/>
  <cols>
    <col min="1" max="1" width="8.88671875" style="6"/>
    <col min="2" max="2" width="3.21875" style="6" bestFit="1" customWidth="1"/>
    <col min="3" max="3" width="41.21875" style="10" bestFit="1" customWidth="1"/>
    <col min="4" max="4" width="20.109375" style="10" bestFit="1" customWidth="1"/>
    <col min="5" max="5" width="7.21875" style="6" bestFit="1" customWidth="1"/>
    <col min="6" max="6" width="7.88671875" style="6" bestFit="1" customWidth="1"/>
    <col min="7" max="11" width="7.21875" style="6" bestFit="1" customWidth="1"/>
    <col min="12" max="12" width="7.44140625" style="6" bestFit="1" customWidth="1"/>
    <col min="13" max="13" width="9.77734375" style="6" bestFit="1" customWidth="1"/>
    <col min="14" max="14" width="7.33203125" style="6" bestFit="1" customWidth="1"/>
    <col min="15" max="15" width="9.109375" style="6" bestFit="1" customWidth="1"/>
    <col min="16" max="16" width="9.33203125" style="6" bestFit="1" customWidth="1"/>
    <col min="17" max="17" width="7.21875" style="6" bestFit="1" customWidth="1"/>
    <col min="18" max="18" width="8.88671875" style="6"/>
    <col min="19" max="19" width="5.88671875" style="6" bestFit="1" customWidth="1"/>
    <col min="20" max="20" width="1.5546875" style="6" bestFit="1" customWidth="1"/>
    <col min="21" max="21" width="28.44140625" style="6" bestFit="1" customWidth="1"/>
    <col min="22" max="16384" width="8.88671875" style="6"/>
  </cols>
  <sheetData>
    <row r="2" spans="2:21" x14ac:dyDescent="0.25">
      <c r="B2" s="199" t="s">
        <v>58</v>
      </c>
      <c r="C2" s="199"/>
      <c r="D2" s="199"/>
      <c r="E2" s="199"/>
      <c r="F2" s="199"/>
      <c r="G2" s="199"/>
      <c r="H2" s="199"/>
      <c r="I2" s="199"/>
      <c r="J2" s="199"/>
      <c r="K2" s="199"/>
      <c r="L2" s="199"/>
      <c r="M2" s="199"/>
      <c r="N2" s="199"/>
      <c r="O2" s="199"/>
      <c r="P2" s="199"/>
      <c r="Q2" s="199"/>
    </row>
    <row r="3" spans="2:21" x14ac:dyDescent="0.25">
      <c r="B3" s="199" t="s">
        <v>250</v>
      </c>
      <c r="C3" s="199"/>
      <c r="D3" s="199"/>
      <c r="E3" s="199"/>
      <c r="F3" s="199"/>
      <c r="G3" s="199"/>
      <c r="H3" s="199"/>
      <c r="I3" s="199"/>
      <c r="J3" s="199"/>
      <c r="K3" s="199"/>
      <c r="L3" s="199"/>
      <c r="M3" s="199"/>
      <c r="N3" s="199"/>
      <c r="O3" s="199"/>
      <c r="P3" s="199"/>
      <c r="Q3" s="199"/>
    </row>
    <row r="4" spans="2:21" x14ac:dyDescent="0.25">
      <c r="B4" s="199" t="s">
        <v>220</v>
      </c>
      <c r="C4" s="199"/>
      <c r="D4" s="199"/>
      <c r="E4" s="199"/>
      <c r="F4" s="199"/>
      <c r="G4" s="199"/>
      <c r="H4" s="199"/>
      <c r="I4" s="199"/>
      <c r="J4" s="199"/>
      <c r="K4" s="199"/>
      <c r="L4" s="199"/>
      <c r="M4" s="199"/>
      <c r="N4" s="199"/>
      <c r="O4" s="199"/>
      <c r="P4" s="199"/>
      <c r="Q4" s="199"/>
    </row>
    <row r="6" spans="2:21" x14ac:dyDescent="0.25">
      <c r="B6" s="214" t="s">
        <v>2</v>
      </c>
      <c r="C6" s="214" t="s">
        <v>183</v>
      </c>
      <c r="D6" s="214" t="s">
        <v>61</v>
      </c>
      <c r="E6" s="243" t="s">
        <v>3</v>
      </c>
      <c r="F6" s="243"/>
      <c r="G6" s="243"/>
      <c r="H6" s="243"/>
      <c r="I6" s="243"/>
      <c r="J6" s="243"/>
      <c r="K6" s="243"/>
      <c r="L6" s="243"/>
      <c r="M6" s="243"/>
      <c r="N6" s="243"/>
      <c r="O6" s="243"/>
      <c r="P6" s="243"/>
      <c r="Q6" s="214" t="s">
        <v>53</v>
      </c>
      <c r="S6" s="20" t="s">
        <v>184</v>
      </c>
      <c r="T6" s="12"/>
      <c r="U6" s="13"/>
    </row>
    <row r="7" spans="2:21" x14ac:dyDescent="0.25">
      <c r="B7" s="215"/>
      <c r="C7" s="215"/>
      <c r="D7" s="215"/>
      <c r="E7" s="11" t="s">
        <v>29</v>
      </c>
      <c r="F7" s="11" t="s">
        <v>56</v>
      </c>
      <c r="G7" s="11" t="s">
        <v>32</v>
      </c>
      <c r="H7" s="11" t="s">
        <v>33</v>
      </c>
      <c r="I7" s="11" t="s">
        <v>57</v>
      </c>
      <c r="J7" s="11" t="s">
        <v>35</v>
      </c>
      <c r="K7" s="11" t="s">
        <v>36</v>
      </c>
      <c r="L7" s="11" t="s">
        <v>37</v>
      </c>
      <c r="M7" s="11" t="s">
        <v>38</v>
      </c>
      <c r="N7" s="11" t="s">
        <v>39</v>
      </c>
      <c r="O7" s="11" t="s">
        <v>40</v>
      </c>
      <c r="P7" s="11" t="s">
        <v>41</v>
      </c>
      <c r="Q7" s="215"/>
      <c r="S7" s="14" t="s">
        <v>43</v>
      </c>
      <c r="T7" s="15" t="s">
        <v>185</v>
      </c>
      <c r="U7" s="19" t="s">
        <v>186</v>
      </c>
    </row>
    <row r="8" spans="2:21" x14ac:dyDescent="0.25">
      <c r="B8" s="225" t="s">
        <v>59</v>
      </c>
      <c r="C8" s="226"/>
      <c r="D8" s="227"/>
      <c r="E8" s="3"/>
      <c r="F8" s="3"/>
      <c r="G8" s="3"/>
      <c r="H8" s="3"/>
      <c r="I8" s="3"/>
      <c r="J8" s="3"/>
      <c r="K8" s="3"/>
      <c r="L8" s="3"/>
      <c r="M8" s="3"/>
      <c r="N8" s="3"/>
      <c r="O8" s="3"/>
      <c r="P8" s="3"/>
      <c r="Q8" s="3"/>
      <c r="S8" s="14" t="s">
        <v>44</v>
      </c>
      <c r="T8" s="15" t="s">
        <v>185</v>
      </c>
      <c r="U8" s="19" t="s">
        <v>187</v>
      </c>
    </row>
    <row r="9" spans="2:21" x14ac:dyDescent="0.25">
      <c r="B9" s="3">
        <v>1</v>
      </c>
      <c r="C9" s="7" t="s">
        <v>63</v>
      </c>
      <c r="D9" s="7" t="s">
        <v>62</v>
      </c>
      <c r="E9" s="3"/>
      <c r="F9" s="3">
        <v>3</v>
      </c>
      <c r="G9" s="3"/>
      <c r="H9" s="3"/>
      <c r="I9" s="3"/>
      <c r="J9" s="3"/>
      <c r="K9" s="3">
        <v>4</v>
      </c>
      <c r="L9" s="3">
        <v>1</v>
      </c>
      <c r="M9" s="3">
        <v>2</v>
      </c>
      <c r="N9" s="3">
        <v>2</v>
      </c>
      <c r="O9" s="3">
        <v>3</v>
      </c>
      <c r="P9" s="3"/>
      <c r="Q9" s="3">
        <f>SUM(E9:P9)</f>
        <v>15</v>
      </c>
      <c r="S9" s="14" t="s">
        <v>46</v>
      </c>
      <c r="T9" s="15" t="s">
        <v>185</v>
      </c>
      <c r="U9" s="19" t="s">
        <v>188</v>
      </c>
    </row>
    <row r="10" spans="2:21" x14ac:dyDescent="0.25">
      <c r="B10" s="3">
        <v>2</v>
      </c>
      <c r="C10" s="7" t="s">
        <v>64</v>
      </c>
      <c r="D10" s="7" t="s">
        <v>65</v>
      </c>
      <c r="E10" s="3">
        <v>6</v>
      </c>
      <c r="F10" s="3"/>
      <c r="G10" s="3"/>
      <c r="H10" s="3"/>
      <c r="I10" s="3"/>
      <c r="J10" s="3"/>
      <c r="K10" s="3"/>
      <c r="L10" s="3"/>
      <c r="M10" s="3"/>
      <c r="N10" s="3"/>
      <c r="O10" s="3"/>
      <c r="P10" s="3"/>
      <c r="Q10" s="3">
        <f t="shared" ref="Q10:Q73" si="0">SUM(E10:P10)</f>
        <v>6</v>
      </c>
      <c r="S10" s="14" t="s">
        <v>48</v>
      </c>
      <c r="T10" s="15" t="s">
        <v>185</v>
      </c>
      <c r="U10" s="19" t="s">
        <v>189</v>
      </c>
    </row>
    <row r="11" spans="2:21" x14ac:dyDescent="0.25">
      <c r="B11" s="3">
        <v>3</v>
      </c>
      <c r="C11" s="7" t="s">
        <v>66</v>
      </c>
      <c r="D11" s="7" t="s">
        <v>67</v>
      </c>
      <c r="E11" s="3">
        <v>9</v>
      </c>
      <c r="F11" s="3">
        <v>4</v>
      </c>
      <c r="G11" s="3">
        <v>6</v>
      </c>
      <c r="H11" s="3">
        <v>3</v>
      </c>
      <c r="I11" s="3">
        <v>12</v>
      </c>
      <c r="J11" s="3">
        <v>11</v>
      </c>
      <c r="K11" s="3">
        <v>10</v>
      </c>
      <c r="L11" s="3">
        <v>2</v>
      </c>
      <c r="M11" s="3">
        <v>11</v>
      </c>
      <c r="N11" s="3">
        <v>3</v>
      </c>
      <c r="O11" s="3">
        <v>16</v>
      </c>
      <c r="P11" s="3">
        <v>3</v>
      </c>
      <c r="Q11" s="3">
        <f t="shared" si="0"/>
        <v>90</v>
      </c>
      <c r="S11" s="14" t="s">
        <v>45</v>
      </c>
      <c r="T11" s="15" t="s">
        <v>185</v>
      </c>
      <c r="U11" s="19" t="s">
        <v>191</v>
      </c>
    </row>
    <row r="12" spans="2:21" x14ac:dyDescent="0.25">
      <c r="B12" s="3">
        <v>4</v>
      </c>
      <c r="C12" s="7" t="s">
        <v>68</v>
      </c>
      <c r="D12" s="7" t="s">
        <v>69</v>
      </c>
      <c r="E12" s="3"/>
      <c r="F12" s="3"/>
      <c r="G12" s="3"/>
      <c r="H12" s="3"/>
      <c r="I12" s="3"/>
      <c r="J12" s="3"/>
      <c r="K12" s="3"/>
      <c r="L12" s="3"/>
      <c r="M12" s="3"/>
      <c r="N12" s="3"/>
      <c r="O12" s="3"/>
      <c r="P12" s="3">
        <v>1</v>
      </c>
      <c r="Q12" s="3">
        <f t="shared" si="0"/>
        <v>1</v>
      </c>
      <c r="S12" s="14" t="s">
        <v>49</v>
      </c>
      <c r="T12" s="15" t="s">
        <v>185</v>
      </c>
      <c r="U12" s="16" t="s">
        <v>263</v>
      </c>
    </row>
    <row r="13" spans="2:21" x14ac:dyDescent="0.25">
      <c r="B13" s="3">
        <v>5</v>
      </c>
      <c r="C13" s="7" t="s">
        <v>70</v>
      </c>
      <c r="D13" s="7" t="s">
        <v>71</v>
      </c>
      <c r="E13" s="3">
        <v>3</v>
      </c>
      <c r="F13" s="3"/>
      <c r="G13" s="3"/>
      <c r="H13" s="3"/>
      <c r="I13" s="3"/>
      <c r="J13" s="3"/>
      <c r="K13" s="3"/>
      <c r="L13" s="3"/>
      <c r="M13" s="3"/>
      <c r="N13" s="3">
        <v>3</v>
      </c>
      <c r="O13" s="3"/>
      <c r="P13" s="3"/>
      <c r="Q13" s="3">
        <f t="shared" si="0"/>
        <v>6</v>
      </c>
      <c r="S13" s="14" t="s">
        <v>47</v>
      </c>
      <c r="T13" s="15" t="s">
        <v>185</v>
      </c>
      <c r="U13" s="16" t="s">
        <v>264</v>
      </c>
    </row>
    <row r="14" spans="2:21" x14ac:dyDescent="0.25">
      <c r="B14" s="3">
        <v>6</v>
      </c>
      <c r="C14" s="9" t="s">
        <v>60</v>
      </c>
      <c r="D14" s="9" t="s">
        <v>100</v>
      </c>
      <c r="E14" s="3"/>
      <c r="F14" s="3"/>
      <c r="G14" s="3"/>
      <c r="H14" s="3"/>
      <c r="I14" s="3"/>
      <c r="J14" s="3"/>
      <c r="K14" s="3"/>
      <c r="L14" s="3"/>
      <c r="M14" s="3"/>
      <c r="N14" s="3"/>
      <c r="O14" s="3"/>
      <c r="P14" s="3">
        <v>6</v>
      </c>
      <c r="Q14" s="3">
        <f t="shared" si="0"/>
        <v>6</v>
      </c>
      <c r="S14" s="14" t="s">
        <v>190</v>
      </c>
      <c r="T14" s="15" t="s">
        <v>185</v>
      </c>
      <c r="U14" s="16" t="s">
        <v>265</v>
      </c>
    </row>
    <row r="15" spans="2:21" x14ac:dyDescent="0.25">
      <c r="B15" s="3">
        <v>7</v>
      </c>
      <c r="C15" s="9" t="s">
        <v>548</v>
      </c>
      <c r="D15" s="7" t="s">
        <v>72</v>
      </c>
      <c r="E15" s="3"/>
      <c r="F15" s="3"/>
      <c r="G15" s="3"/>
      <c r="H15" s="3"/>
      <c r="I15" s="3"/>
      <c r="J15" s="3"/>
      <c r="K15" s="3"/>
      <c r="L15" s="3"/>
      <c r="M15" s="3"/>
      <c r="N15" s="3">
        <v>5</v>
      </c>
      <c r="O15" s="3"/>
      <c r="P15" s="3"/>
      <c r="Q15" s="3">
        <f t="shared" si="0"/>
        <v>5</v>
      </c>
      <c r="S15" s="14" t="s">
        <v>269</v>
      </c>
      <c r="T15" s="15" t="s">
        <v>185</v>
      </c>
      <c r="U15" s="16" t="s">
        <v>270</v>
      </c>
    </row>
    <row r="16" spans="2:21" x14ac:dyDescent="0.25">
      <c r="B16" s="3">
        <v>8</v>
      </c>
      <c r="C16" s="7" t="s">
        <v>73</v>
      </c>
      <c r="D16" s="7" t="s">
        <v>74</v>
      </c>
      <c r="E16" s="3"/>
      <c r="F16" s="3">
        <v>2</v>
      </c>
      <c r="G16" s="3"/>
      <c r="H16" s="3"/>
      <c r="I16" s="3"/>
      <c r="J16" s="3"/>
      <c r="K16" s="3"/>
      <c r="L16" s="3"/>
      <c r="M16" s="3"/>
      <c r="N16" s="3"/>
      <c r="O16" s="3"/>
      <c r="P16" s="3"/>
      <c r="Q16" s="3">
        <f t="shared" si="0"/>
        <v>2</v>
      </c>
      <c r="S16" s="14" t="s">
        <v>192</v>
      </c>
      <c r="T16" s="15" t="s">
        <v>185</v>
      </c>
      <c r="U16" s="16" t="s">
        <v>266</v>
      </c>
    </row>
    <row r="17" spans="2:21" x14ac:dyDescent="0.25">
      <c r="B17" s="3">
        <v>9</v>
      </c>
      <c r="C17" s="9" t="s">
        <v>552</v>
      </c>
      <c r="D17" s="7" t="s">
        <v>74</v>
      </c>
      <c r="E17" s="3"/>
      <c r="F17" s="3">
        <v>4</v>
      </c>
      <c r="G17" s="3"/>
      <c r="H17" s="3"/>
      <c r="I17" s="3"/>
      <c r="J17" s="3"/>
      <c r="K17" s="3">
        <v>1</v>
      </c>
      <c r="L17" s="3">
        <v>1</v>
      </c>
      <c r="M17" s="3">
        <v>1</v>
      </c>
      <c r="N17" s="3">
        <v>6</v>
      </c>
      <c r="O17" s="3">
        <v>1</v>
      </c>
      <c r="P17" s="3"/>
      <c r="Q17" s="3">
        <f t="shared" si="0"/>
        <v>14</v>
      </c>
      <c r="S17" s="14" t="s">
        <v>193</v>
      </c>
      <c r="T17" s="15" t="s">
        <v>185</v>
      </c>
      <c r="U17" s="16" t="s">
        <v>268</v>
      </c>
    </row>
    <row r="18" spans="2:21" x14ac:dyDescent="0.25">
      <c r="B18" s="3">
        <v>10</v>
      </c>
      <c r="C18" s="7" t="s">
        <v>75</v>
      </c>
      <c r="D18" s="7" t="s">
        <v>76</v>
      </c>
      <c r="E18" s="3">
        <v>26</v>
      </c>
      <c r="F18" s="3">
        <v>22</v>
      </c>
      <c r="G18" s="3">
        <v>36</v>
      </c>
      <c r="H18" s="3">
        <v>48</v>
      </c>
      <c r="I18" s="3">
        <v>72</v>
      </c>
      <c r="J18" s="3">
        <v>14</v>
      </c>
      <c r="K18" s="3">
        <v>43</v>
      </c>
      <c r="L18" s="3">
        <v>59</v>
      </c>
      <c r="M18" s="3">
        <v>61</v>
      </c>
      <c r="N18" s="3">
        <v>60</v>
      </c>
      <c r="O18" s="3">
        <v>46</v>
      </c>
      <c r="P18" s="3">
        <v>53</v>
      </c>
      <c r="Q18" s="3">
        <f t="shared" si="0"/>
        <v>540</v>
      </c>
      <c r="S18" s="17" t="s">
        <v>142</v>
      </c>
      <c r="T18" s="18" t="s">
        <v>185</v>
      </c>
      <c r="U18" s="21" t="s">
        <v>267</v>
      </c>
    </row>
    <row r="19" spans="2:21" x14ac:dyDescent="0.25">
      <c r="B19" s="3">
        <v>11</v>
      </c>
      <c r="C19" s="7" t="s">
        <v>77</v>
      </c>
      <c r="D19" s="7" t="s">
        <v>71</v>
      </c>
      <c r="E19" s="3">
        <v>70</v>
      </c>
      <c r="F19" s="3">
        <v>103</v>
      </c>
      <c r="G19" s="3">
        <v>53</v>
      </c>
      <c r="H19" s="3">
        <v>58</v>
      </c>
      <c r="I19" s="3">
        <v>78</v>
      </c>
      <c r="J19" s="3">
        <v>64</v>
      </c>
      <c r="K19" s="3">
        <v>84</v>
      </c>
      <c r="L19" s="3">
        <v>57</v>
      </c>
      <c r="M19" s="3">
        <v>55</v>
      </c>
      <c r="N19" s="3">
        <v>55</v>
      </c>
      <c r="O19" s="3">
        <v>34</v>
      </c>
      <c r="P19" s="3">
        <v>61</v>
      </c>
      <c r="Q19" s="3">
        <f t="shared" si="0"/>
        <v>772</v>
      </c>
    </row>
    <row r="20" spans="2:21" x14ac:dyDescent="0.25">
      <c r="B20" s="3">
        <v>12</v>
      </c>
      <c r="C20" s="7" t="s">
        <v>78</v>
      </c>
      <c r="D20" s="7" t="s">
        <v>79</v>
      </c>
      <c r="E20" s="3">
        <v>2</v>
      </c>
      <c r="F20" s="3">
        <v>6</v>
      </c>
      <c r="G20" s="3">
        <v>1</v>
      </c>
      <c r="H20" s="3"/>
      <c r="I20" s="3">
        <v>6</v>
      </c>
      <c r="J20" s="3">
        <v>9</v>
      </c>
      <c r="K20" s="3"/>
      <c r="L20" s="3">
        <v>6</v>
      </c>
      <c r="M20" s="3">
        <v>2</v>
      </c>
      <c r="N20" s="3">
        <v>13</v>
      </c>
      <c r="O20" s="3">
        <v>4</v>
      </c>
      <c r="P20" s="3"/>
      <c r="Q20" s="3">
        <f t="shared" si="0"/>
        <v>49</v>
      </c>
    </row>
    <row r="21" spans="2:21" x14ac:dyDescent="0.25">
      <c r="B21" s="3">
        <v>13</v>
      </c>
      <c r="C21" s="7" t="s">
        <v>80</v>
      </c>
      <c r="D21" s="7" t="s">
        <v>81</v>
      </c>
      <c r="E21" s="3">
        <v>3</v>
      </c>
      <c r="F21" s="3"/>
      <c r="G21" s="3"/>
      <c r="H21" s="3">
        <v>2</v>
      </c>
      <c r="I21" s="3"/>
      <c r="J21" s="3"/>
      <c r="K21" s="3"/>
      <c r="L21" s="3"/>
      <c r="M21" s="3"/>
      <c r="N21" s="3"/>
      <c r="O21" s="3"/>
      <c r="P21" s="3"/>
      <c r="Q21" s="3">
        <f t="shared" si="0"/>
        <v>5</v>
      </c>
    </row>
    <row r="22" spans="2:21" x14ac:dyDescent="0.25">
      <c r="B22" s="3">
        <v>14</v>
      </c>
      <c r="C22" s="7" t="s">
        <v>82</v>
      </c>
      <c r="D22" s="7" t="s">
        <v>83</v>
      </c>
      <c r="E22" s="3"/>
      <c r="F22" s="3">
        <v>2</v>
      </c>
      <c r="G22" s="3">
        <v>4</v>
      </c>
      <c r="H22" s="3"/>
      <c r="I22" s="3">
        <v>3</v>
      </c>
      <c r="J22" s="3">
        <v>6</v>
      </c>
      <c r="K22" s="3"/>
      <c r="L22" s="3">
        <v>4</v>
      </c>
      <c r="M22" s="3">
        <v>6</v>
      </c>
      <c r="N22" s="3"/>
      <c r="O22" s="3">
        <v>9</v>
      </c>
      <c r="P22" s="3">
        <v>1</v>
      </c>
      <c r="Q22" s="3">
        <f t="shared" si="0"/>
        <v>35</v>
      </c>
    </row>
    <row r="23" spans="2:21" x14ac:dyDescent="0.25">
      <c r="B23" s="3">
        <v>15</v>
      </c>
      <c r="C23" s="9" t="s">
        <v>84</v>
      </c>
      <c r="D23" s="9" t="s">
        <v>79</v>
      </c>
      <c r="E23" s="3">
        <v>9</v>
      </c>
      <c r="F23" s="3">
        <v>12</v>
      </c>
      <c r="G23" s="3">
        <v>14</v>
      </c>
      <c r="H23" s="3">
        <v>19</v>
      </c>
      <c r="I23" s="3">
        <v>22</v>
      </c>
      <c r="J23" s="3">
        <v>10</v>
      </c>
      <c r="K23" s="3">
        <v>14</v>
      </c>
      <c r="L23" s="3">
        <v>12</v>
      </c>
      <c r="M23" s="3">
        <v>12</v>
      </c>
      <c r="N23" s="3">
        <v>11</v>
      </c>
      <c r="O23" s="3">
        <v>8</v>
      </c>
      <c r="P23" s="3">
        <v>10</v>
      </c>
      <c r="Q23" s="3">
        <f t="shared" si="0"/>
        <v>153</v>
      </c>
    </row>
    <row r="24" spans="2:21" x14ac:dyDescent="0.25">
      <c r="B24" s="3">
        <v>16</v>
      </c>
      <c r="C24" s="9" t="s">
        <v>85</v>
      </c>
      <c r="D24" s="9" t="s">
        <v>67</v>
      </c>
      <c r="E24" s="3">
        <v>18</v>
      </c>
      <c r="F24" s="3">
        <v>2</v>
      </c>
      <c r="G24" s="3"/>
      <c r="H24" s="3"/>
      <c r="I24" s="3"/>
      <c r="J24" s="3"/>
      <c r="K24" s="3"/>
      <c r="L24" s="3"/>
      <c r="M24" s="3"/>
      <c r="N24" s="3"/>
      <c r="O24" s="3"/>
      <c r="P24" s="3"/>
      <c r="Q24" s="3">
        <f t="shared" si="0"/>
        <v>20</v>
      </c>
    </row>
    <row r="25" spans="2:21" x14ac:dyDescent="0.25">
      <c r="B25" s="3">
        <v>17</v>
      </c>
      <c r="C25" s="9" t="s">
        <v>86</v>
      </c>
      <c r="D25" s="9" t="s">
        <v>87</v>
      </c>
      <c r="E25" s="3">
        <v>57</v>
      </c>
      <c r="F25" s="3">
        <v>58</v>
      </c>
      <c r="G25" s="3">
        <v>95</v>
      </c>
      <c r="H25" s="3">
        <v>61</v>
      </c>
      <c r="I25" s="3">
        <v>112</v>
      </c>
      <c r="J25" s="3">
        <v>59</v>
      </c>
      <c r="K25" s="3">
        <v>61</v>
      </c>
      <c r="L25" s="3">
        <v>59</v>
      </c>
      <c r="M25" s="3">
        <v>68</v>
      </c>
      <c r="N25" s="3">
        <v>99</v>
      </c>
      <c r="O25" s="3">
        <v>91</v>
      </c>
      <c r="P25" s="3">
        <v>80</v>
      </c>
      <c r="Q25" s="3">
        <f t="shared" si="0"/>
        <v>900</v>
      </c>
    </row>
    <row r="26" spans="2:21" x14ac:dyDescent="0.25">
      <c r="B26" s="3">
        <v>18</v>
      </c>
      <c r="C26" s="9" t="s">
        <v>88</v>
      </c>
      <c r="D26" s="9" t="s">
        <v>71</v>
      </c>
      <c r="E26" s="3">
        <v>100</v>
      </c>
      <c r="F26" s="3">
        <v>89</v>
      </c>
      <c r="G26" s="3">
        <v>92</v>
      </c>
      <c r="H26" s="3">
        <v>90</v>
      </c>
      <c r="I26" s="3">
        <v>131</v>
      </c>
      <c r="J26" s="3">
        <v>127</v>
      </c>
      <c r="K26" s="3">
        <v>87</v>
      </c>
      <c r="L26" s="3">
        <v>134</v>
      </c>
      <c r="M26" s="3">
        <v>163</v>
      </c>
      <c r="N26" s="3">
        <v>140</v>
      </c>
      <c r="O26" s="3">
        <v>185</v>
      </c>
      <c r="P26" s="3">
        <v>259</v>
      </c>
      <c r="Q26" s="3">
        <f t="shared" si="0"/>
        <v>1597</v>
      </c>
    </row>
    <row r="27" spans="2:21" x14ac:dyDescent="0.25">
      <c r="B27" s="3">
        <v>19</v>
      </c>
      <c r="C27" s="9" t="s">
        <v>89</v>
      </c>
      <c r="D27" s="9" t="s">
        <v>90</v>
      </c>
      <c r="E27" s="3">
        <v>5</v>
      </c>
      <c r="F27" s="3">
        <v>16</v>
      </c>
      <c r="G27" s="3">
        <v>14</v>
      </c>
      <c r="H27" s="3">
        <v>7</v>
      </c>
      <c r="I27" s="3">
        <v>5</v>
      </c>
      <c r="J27" s="3">
        <v>5</v>
      </c>
      <c r="K27" s="3">
        <v>9</v>
      </c>
      <c r="L27" s="3">
        <v>5</v>
      </c>
      <c r="M27" s="3">
        <v>6</v>
      </c>
      <c r="N27" s="3">
        <v>14</v>
      </c>
      <c r="O27" s="3">
        <v>14</v>
      </c>
      <c r="P27" s="3">
        <v>5</v>
      </c>
      <c r="Q27" s="3">
        <f t="shared" si="0"/>
        <v>105</v>
      </c>
    </row>
    <row r="28" spans="2:21" x14ac:dyDescent="0.25">
      <c r="B28" s="3">
        <v>20</v>
      </c>
      <c r="C28" s="9" t="s">
        <v>91</v>
      </c>
      <c r="D28" s="9" t="s">
        <v>67</v>
      </c>
      <c r="E28" s="3">
        <v>59</v>
      </c>
      <c r="F28" s="3">
        <v>43</v>
      </c>
      <c r="G28" s="3">
        <v>49</v>
      </c>
      <c r="H28" s="3">
        <v>47</v>
      </c>
      <c r="I28" s="3">
        <v>50</v>
      </c>
      <c r="J28" s="3">
        <v>40</v>
      </c>
      <c r="K28" s="3">
        <v>64</v>
      </c>
      <c r="L28" s="3">
        <v>56</v>
      </c>
      <c r="M28" s="3">
        <v>47</v>
      </c>
      <c r="N28" s="3">
        <v>40</v>
      </c>
      <c r="O28" s="3">
        <v>38</v>
      </c>
      <c r="P28" s="3">
        <v>37</v>
      </c>
      <c r="Q28" s="3">
        <f t="shared" si="0"/>
        <v>570</v>
      </c>
    </row>
    <row r="29" spans="2:21" x14ac:dyDescent="0.25">
      <c r="B29" s="3">
        <v>21</v>
      </c>
      <c r="C29" s="9" t="s">
        <v>92</v>
      </c>
      <c r="D29" s="9" t="s">
        <v>93</v>
      </c>
      <c r="E29" s="3">
        <v>2</v>
      </c>
      <c r="F29" s="3">
        <v>10</v>
      </c>
      <c r="G29" s="3">
        <v>1</v>
      </c>
      <c r="H29" s="3">
        <v>2</v>
      </c>
      <c r="I29" s="3">
        <v>1</v>
      </c>
      <c r="J29" s="3">
        <v>2</v>
      </c>
      <c r="K29" s="3">
        <v>9</v>
      </c>
      <c r="L29" s="3"/>
      <c r="M29" s="3">
        <v>6</v>
      </c>
      <c r="N29" s="3">
        <v>2</v>
      </c>
      <c r="O29" s="3">
        <v>4</v>
      </c>
      <c r="P29" s="3">
        <v>4</v>
      </c>
      <c r="Q29" s="3">
        <f t="shared" si="0"/>
        <v>43</v>
      </c>
    </row>
    <row r="30" spans="2:21" x14ac:dyDescent="0.25">
      <c r="B30" s="3">
        <v>22</v>
      </c>
      <c r="C30" s="9" t="s">
        <v>94</v>
      </c>
      <c r="D30" s="9" t="s">
        <v>93</v>
      </c>
      <c r="E30" s="3"/>
      <c r="F30" s="3"/>
      <c r="G30" s="3">
        <v>2</v>
      </c>
      <c r="H30" s="3"/>
      <c r="I30" s="3"/>
      <c r="J30" s="3"/>
      <c r="K30" s="3">
        <v>3</v>
      </c>
      <c r="L30" s="3"/>
      <c r="M30" s="3"/>
      <c r="N30" s="3">
        <v>2</v>
      </c>
      <c r="O30" s="3">
        <v>5</v>
      </c>
      <c r="P30" s="3"/>
      <c r="Q30" s="3">
        <f t="shared" si="0"/>
        <v>12</v>
      </c>
    </row>
    <row r="31" spans="2:21" x14ac:dyDescent="0.25">
      <c r="B31" s="3">
        <v>23</v>
      </c>
      <c r="C31" s="9" t="s">
        <v>95</v>
      </c>
      <c r="D31" s="9" t="s">
        <v>96</v>
      </c>
      <c r="E31" s="3"/>
      <c r="F31" s="3"/>
      <c r="G31" s="3"/>
      <c r="H31" s="3"/>
      <c r="I31" s="3">
        <v>3</v>
      </c>
      <c r="J31" s="3">
        <v>3</v>
      </c>
      <c r="K31" s="3">
        <v>1</v>
      </c>
      <c r="L31" s="3"/>
      <c r="M31" s="3"/>
      <c r="N31" s="3"/>
      <c r="O31" s="3"/>
      <c r="P31" s="3">
        <v>1</v>
      </c>
      <c r="Q31" s="3">
        <f t="shared" si="0"/>
        <v>8</v>
      </c>
    </row>
    <row r="32" spans="2:21" x14ac:dyDescent="0.25">
      <c r="B32" s="3">
        <v>24</v>
      </c>
      <c r="C32" s="9" t="s">
        <v>97</v>
      </c>
      <c r="D32" s="9" t="s">
        <v>96</v>
      </c>
      <c r="E32" s="3">
        <v>233</v>
      </c>
      <c r="F32" s="3">
        <v>266</v>
      </c>
      <c r="G32" s="3">
        <v>210</v>
      </c>
      <c r="H32" s="3">
        <v>185</v>
      </c>
      <c r="I32" s="3">
        <v>184</v>
      </c>
      <c r="J32" s="3">
        <v>173</v>
      </c>
      <c r="K32" s="3">
        <v>178</v>
      </c>
      <c r="L32" s="3">
        <v>182</v>
      </c>
      <c r="M32" s="3">
        <v>141</v>
      </c>
      <c r="N32" s="3">
        <v>184</v>
      </c>
      <c r="O32" s="3">
        <v>156</v>
      </c>
      <c r="P32" s="3">
        <v>111</v>
      </c>
      <c r="Q32" s="3">
        <f t="shared" si="0"/>
        <v>2203</v>
      </c>
    </row>
    <row r="33" spans="2:17" x14ac:dyDescent="0.25">
      <c r="B33" s="3">
        <v>25</v>
      </c>
      <c r="C33" s="9" t="s">
        <v>98</v>
      </c>
      <c r="D33" s="9" t="s">
        <v>96</v>
      </c>
      <c r="E33" s="3">
        <v>37</v>
      </c>
      <c r="F33" s="3">
        <v>69</v>
      </c>
      <c r="G33" s="3">
        <v>37</v>
      </c>
      <c r="H33" s="3">
        <v>25</v>
      </c>
      <c r="I33" s="3">
        <v>42</v>
      </c>
      <c r="J33" s="3">
        <v>59</v>
      </c>
      <c r="K33" s="3">
        <v>19</v>
      </c>
      <c r="L33" s="3">
        <v>34</v>
      </c>
      <c r="M33" s="3">
        <v>32</v>
      </c>
      <c r="N33" s="3">
        <v>26</v>
      </c>
      <c r="O33" s="3">
        <v>26</v>
      </c>
      <c r="P33" s="3">
        <v>40</v>
      </c>
      <c r="Q33" s="3">
        <f t="shared" si="0"/>
        <v>446</v>
      </c>
    </row>
    <row r="34" spans="2:17" x14ac:dyDescent="0.25">
      <c r="B34" s="3">
        <v>26</v>
      </c>
      <c r="C34" s="9" t="s">
        <v>99</v>
      </c>
      <c r="D34" s="9" t="s">
        <v>100</v>
      </c>
      <c r="E34" s="3">
        <v>72</v>
      </c>
      <c r="F34" s="3">
        <v>32</v>
      </c>
      <c r="G34" s="3">
        <v>81</v>
      </c>
      <c r="H34" s="3">
        <v>95</v>
      </c>
      <c r="I34" s="3">
        <v>64</v>
      </c>
      <c r="J34" s="3">
        <v>82</v>
      </c>
      <c r="K34" s="3">
        <v>67</v>
      </c>
      <c r="L34" s="3">
        <v>54</v>
      </c>
      <c r="M34" s="3">
        <v>81</v>
      </c>
      <c r="N34" s="3">
        <v>87</v>
      </c>
      <c r="O34" s="3">
        <v>48</v>
      </c>
      <c r="P34" s="3">
        <v>72</v>
      </c>
      <c r="Q34" s="3">
        <f t="shared" si="0"/>
        <v>835</v>
      </c>
    </row>
    <row r="35" spans="2:17" x14ac:dyDescent="0.25">
      <c r="B35" s="3">
        <v>27</v>
      </c>
      <c r="C35" s="9" t="s">
        <v>169</v>
      </c>
      <c r="D35" s="9" t="s">
        <v>170</v>
      </c>
      <c r="E35" s="3">
        <v>64</v>
      </c>
      <c r="F35" s="3">
        <v>51</v>
      </c>
      <c r="G35" s="3">
        <v>80</v>
      </c>
      <c r="H35" s="3">
        <v>40</v>
      </c>
      <c r="I35" s="3">
        <v>52</v>
      </c>
      <c r="J35" s="3">
        <v>38</v>
      </c>
      <c r="K35" s="3">
        <v>42</v>
      </c>
      <c r="L35" s="3">
        <v>37</v>
      </c>
      <c r="M35" s="3">
        <v>34</v>
      </c>
      <c r="N35" s="3">
        <v>39</v>
      </c>
      <c r="O35" s="3">
        <v>62</v>
      </c>
      <c r="P35" s="3">
        <v>58</v>
      </c>
      <c r="Q35" s="3">
        <f t="shared" si="0"/>
        <v>597</v>
      </c>
    </row>
    <row r="36" spans="2:17" x14ac:dyDescent="0.25">
      <c r="B36" s="3">
        <v>28</v>
      </c>
      <c r="C36" s="9" t="s">
        <v>101</v>
      </c>
      <c r="D36" s="9" t="s">
        <v>79</v>
      </c>
      <c r="E36" s="3">
        <v>5</v>
      </c>
      <c r="F36" s="3">
        <v>11</v>
      </c>
      <c r="G36" s="3">
        <v>7</v>
      </c>
      <c r="H36" s="3">
        <v>3</v>
      </c>
      <c r="I36" s="3">
        <v>3</v>
      </c>
      <c r="J36" s="3">
        <v>5</v>
      </c>
      <c r="K36" s="3"/>
      <c r="L36" s="3">
        <v>4</v>
      </c>
      <c r="M36" s="3">
        <v>5</v>
      </c>
      <c r="N36" s="3">
        <v>9</v>
      </c>
      <c r="O36" s="3">
        <v>4</v>
      </c>
      <c r="P36" s="3"/>
      <c r="Q36" s="3">
        <f t="shared" si="0"/>
        <v>56</v>
      </c>
    </row>
    <row r="37" spans="2:17" x14ac:dyDescent="0.25">
      <c r="B37" s="3">
        <v>29</v>
      </c>
      <c r="C37" s="9" t="s">
        <v>102</v>
      </c>
      <c r="D37" s="9" t="s">
        <v>79</v>
      </c>
      <c r="E37" s="3">
        <v>24</v>
      </c>
      <c r="F37" s="3">
        <v>8</v>
      </c>
      <c r="G37" s="3">
        <v>11</v>
      </c>
      <c r="H37" s="3">
        <v>14</v>
      </c>
      <c r="I37" s="3">
        <v>17</v>
      </c>
      <c r="J37" s="3">
        <v>13</v>
      </c>
      <c r="K37" s="3">
        <v>11</v>
      </c>
      <c r="L37" s="3"/>
      <c r="M37" s="3">
        <v>33</v>
      </c>
      <c r="N37" s="3">
        <v>31</v>
      </c>
      <c r="O37" s="3">
        <v>18</v>
      </c>
      <c r="P37" s="3">
        <v>19</v>
      </c>
      <c r="Q37" s="3">
        <f t="shared" si="0"/>
        <v>199</v>
      </c>
    </row>
    <row r="38" spans="2:17" x14ac:dyDescent="0.25">
      <c r="B38" s="3">
        <v>30</v>
      </c>
      <c r="C38" s="9" t="s">
        <v>103</v>
      </c>
      <c r="D38" s="9" t="s">
        <v>96</v>
      </c>
      <c r="E38" s="3">
        <v>275</v>
      </c>
      <c r="F38" s="3">
        <v>110</v>
      </c>
      <c r="G38" s="3">
        <v>153</v>
      </c>
      <c r="H38" s="3">
        <v>192</v>
      </c>
      <c r="I38" s="3">
        <v>179</v>
      </c>
      <c r="J38" s="3">
        <v>102</v>
      </c>
      <c r="K38" s="3">
        <v>108</v>
      </c>
      <c r="L38" s="3">
        <v>95</v>
      </c>
      <c r="M38" s="3">
        <v>99</v>
      </c>
      <c r="N38" s="3">
        <v>115</v>
      </c>
      <c r="O38" s="3">
        <v>159</v>
      </c>
      <c r="P38" s="3">
        <v>254</v>
      </c>
      <c r="Q38" s="3">
        <f t="shared" si="0"/>
        <v>1841</v>
      </c>
    </row>
    <row r="39" spans="2:17" x14ac:dyDescent="0.25">
      <c r="B39" s="3">
        <v>31</v>
      </c>
      <c r="C39" s="9" t="s">
        <v>104</v>
      </c>
      <c r="D39" s="9" t="s">
        <v>79</v>
      </c>
      <c r="E39" s="3">
        <v>87</v>
      </c>
      <c r="F39" s="3">
        <v>25</v>
      </c>
      <c r="G39" s="3">
        <v>72</v>
      </c>
      <c r="H39" s="3">
        <v>70</v>
      </c>
      <c r="I39" s="3">
        <v>74</v>
      </c>
      <c r="J39" s="3">
        <v>93</v>
      </c>
      <c r="K39" s="3">
        <v>73</v>
      </c>
      <c r="L39" s="3">
        <v>68</v>
      </c>
      <c r="M39" s="3">
        <v>77</v>
      </c>
      <c r="N39" s="3">
        <v>97</v>
      </c>
      <c r="O39" s="3">
        <v>76</v>
      </c>
      <c r="P39" s="3">
        <v>56</v>
      </c>
      <c r="Q39" s="3">
        <f t="shared" si="0"/>
        <v>868</v>
      </c>
    </row>
    <row r="40" spans="2:17" x14ac:dyDescent="0.25">
      <c r="B40" s="228" t="s">
        <v>105</v>
      </c>
      <c r="C40" s="229"/>
      <c r="D40" s="230"/>
      <c r="E40" s="3"/>
      <c r="F40" s="3"/>
      <c r="G40" s="3"/>
      <c r="H40" s="3"/>
      <c r="I40" s="3"/>
      <c r="J40" s="3"/>
      <c r="K40" s="3"/>
      <c r="L40" s="3"/>
      <c r="M40" s="3"/>
      <c r="N40" s="3"/>
      <c r="O40" s="3"/>
      <c r="P40" s="3"/>
      <c r="Q40" s="3">
        <f t="shared" si="0"/>
        <v>0</v>
      </c>
    </row>
    <row r="41" spans="2:17" x14ac:dyDescent="0.25">
      <c r="B41" s="3">
        <v>1</v>
      </c>
      <c r="C41" s="9" t="s">
        <v>106</v>
      </c>
      <c r="D41" s="9" t="s">
        <v>107</v>
      </c>
      <c r="E41" s="3"/>
      <c r="F41" s="3"/>
      <c r="G41" s="3"/>
      <c r="H41" s="3"/>
      <c r="I41" s="3">
        <v>6</v>
      </c>
      <c r="J41" s="3"/>
      <c r="K41" s="3"/>
      <c r="L41" s="3"/>
      <c r="M41" s="3"/>
      <c r="N41" s="3"/>
      <c r="O41" s="3"/>
      <c r="P41" s="3"/>
      <c r="Q41" s="3">
        <f t="shared" si="0"/>
        <v>6</v>
      </c>
    </row>
    <row r="42" spans="2:17" x14ac:dyDescent="0.25">
      <c r="B42" s="3">
        <v>2</v>
      </c>
      <c r="C42" s="9" t="s">
        <v>108</v>
      </c>
      <c r="D42" s="9" t="s">
        <v>107</v>
      </c>
      <c r="E42" s="3"/>
      <c r="F42" s="3"/>
      <c r="G42" s="3"/>
      <c r="H42" s="3"/>
      <c r="I42" s="3">
        <v>1</v>
      </c>
      <c r="J42" s="3"/>
      <c r="K42" s="3"/>
      <c r="L42" s="3"/>
      <c r="M42" s="3"/>
      <c r="N42" s="3"/>
      <c r="O42" s="3"/>
      <c r="P42" s="3"/>
      <c r="Q42" s="3">
        <f t="shared" si="0"/>
        <v>1</v>
      </c>
    </row>
    <row r="43" spans="2:17" x14ac:dyDescent="0.25">
      <c r="B43" s="3">
        <v>3</v>
      </c>
      <c r="C43" s="9" t="s">
        <v>109</v>
      </c>
      <c r="D43" s="9" t="s">
        <v>107</v>
      </c>
      <c r="E43" s="3"/>
      <c r="F43" s="3"/>
      <c r="G43" s="3"/>
      <c r="H43" s="3">
        <v>11</v>
      </c>
      <c r="I43" s="3">
        <v>2</v>
      </c>
      <c r="J43" s="3"/>
      <c r="K43" s="3"/>
      <c r="L43" s="3"/>
      <c r="M43" s="3"/>
      <c r="N43" s="3"/>
      <c r="O43" s="3"/>
      <c r="P43" s="3"/>
      <c r="Q43" s="3">
        <f t="shared" si="0"/>
        <v>13</v>
      </c>
    </row>
    <row r="44" spans="2:17" x14ac:dyDescent="0.25">
      <c r="B44" s="3">
        <v>4</v>
      </c>
      <c r="C44" s="9" t="s">
        <v>110</v>
      </c>
      <c r="D44" s="9" t="s">
        <v>107</v>
      </c>
      <c r="E44" s="3">
        <v>10</v>
      </c>
      <c r="F44" s="3"/>
      <c r="G44" s="3"/>
      <c r="H44" s="3"/>
      <c r="I44" s="3"/>
      <c r="J44" s="3"/>
      <c r="K44" s="3">
        <v>3</v>
      </c>
      <c r="L44" s="3">
        <v>4</v>
      </c>
      <c r="M44" s="3"/>
      <c r="N44" s="3"/>
      <c r="O44" s="3"/>
      <c r="P44" s="3"/>
      <c r="Q44" s="3">
        <f t="shared" si="0"/>
        <v>17</v>
      </c>
    </row>
    <row r="45" spans="2:17" x14ac:dyDescent="0.25">
      <c r="B45" s="3">
        <v>5</v>
      </c>
      <c r="C45" s="9" t="s">
        <v>111</v>
      </c>
      <c r="D45" s="9" t="s">
        <v>107</v>
      </c>
      <c r="E45" s="3"/>
      <c r="F45" s="3"/>
      <c r="G45" s="3"/>
      <c r="H45" s="3"/>
      <c r="I45" s="3">
        <v>2</v>
      </c>
      <c r="J45" s="3"/>
      <c r="K45" s="3"/>
      <c r="L45" s="3">
        <v>2</v>
      </c>
      <c r="M45" s="3"/>
      <c r="N45" s="3"/>
      <c r="O45" s="3">
        <v>1</v>
      </c>
      <c r="P45" s="3">
        <v>5</v>
      </c>
      <c r="Q45" s="3">
        <f t="shared" si="0"/>
        <v>10</v>
      </c>
    </row>
    <row r="46" spans="2:17" x14ac:dyDescent="0.25">
      <c r="B46" s="3">
        <v>6</v>
      </c>
      <c r="C46" s="9" t="s">
        <v>112</v>
      </c>
      <c r="D46" s="9" t="s">
        <v>107</v>
      </c>
      <c r="E46" s="3"/>
      <c r="F46" s="3"/>
      <c r="G46" s="3"/>
      <c r="H46" s="3"/>
      <c r="I46" s="3">
        <v>2</v>
      </c>
      <c r="J46" s="3"/>
      <c r="K46" s="3"/>
      <c r="L46" s="3"/>
      <c r="M46" s="3"/>
      <c r="N46" s="3"/>
      <c r="O46" s="3"/>
      <c r="P46" s="3"/>
      <c r="Q46" s="3">
        <f t="shared" si="0"/>
        <v>2</v>
      </c>
    </row>
    <row r="47" spans="2:17" x14ac:dyDescent="0.25">
      <c r="B47" s="3">
        <v>7</v>
      </c>
      <c r="C47" s="9" t="s">
        <v>113</v>
      </c>
      <c r="D47" s="9" t="s">
        <v>107</v>
      </c>
      <c r="E47" s="3"/>
      <c r="F47" s="3"/>
      <c r="G47" s="3"/>
      <c r="H47" s="3"/>
      <c r="I47" s="3">
        <v>1</v>
      </c>
      <c r="J47" s="3"/>
      <c r="K47" s="3"/>
      <c r="L47" s="3"/>
      <c r="M47" s="3"/>
      <c r="N47" s="3"/>
      <c r="O47" s="3"/>
      <c r="P47" s="3"/>
      <c r="Q47" s="3">
        <f t="shared" si="0"/>
        <v>1</v>
      </c>
    </row>
    <row r="48" spans="2:17" x14ac:dyDescent="0.25">
      <c r="B48" s="3">
        <v>8</v>
      </c>
      <c r="C48" s="9" t="s">
        <v>114</v>
      </c>
      <c r="D48" s="9" t="s">
        <v>107</v>
      </c>
      <c r="E48" s="3">
        <v>9</v>
      </c>
      <c r="F48" s="3">
        <v>7</v>
      </c>
      <c r="G48" s="3"/>
      <c r="H48" s="3"/>
      <c r="I48" s="3">
        <v>24</v>
      </c>
      <c r="J48" s="3">
        <v>2</v>
      </c>
      <c r="K48" s="3"/>
      <c r="L48" s="3">
        <v>6</v>
      </c>
      <c r="M48" s="3"/>
      <c r="N48" s="3"/>
      <c r="O48" s="3">
        <v>13</v>
      </c>
      <c r="P48" s="3">
        <v>2</v>
      </c>
      <c r="Q48" s="3">
        <f t="shared" si="0"/>
        <v>63</v>
      </c>
    </row>
    <row r="49" spans="2:17" x14ac:dyDescent="0.25">
      <c r="B49" s="3">
        <v>9</v>
      </c>
      <c r="C49" s="9" t="s">
        <v>115</v>
      </c>
      <c r="D49" s="9" t="s">
        <v>107</v>
      </c>
      <c r="E49" s="3"/>
      <c r="F49" s="3"/>
      <c r="G49" s="3"/>
      <c r="H49" s="3">
        <v>2</v>
      </c>
      <c r="I49" s="3"/>
      <c r="J49" s="3"/>
      <c r="K49" s="3"/>
      <c r="L49" s="3"/>
      <c r="M49" s="3"/>
      <c r="N49" s="3"/>
      <c r="O49" s="3"/>
      <c r="P49" s="3"/>
      <c r="Q49" s="3">
        <f t="shared" si="0"/>
        <v>2</v>
      </c>
    </row>
    <row r="50" spans="2:17" x14ac:dyDescent="0.25">
      <c r="B50" s="3">
        <v>10</v>
      </c>
      <c r="C50" s="9" t="s">
        <v>116</v>
      </c>
      <c r="D50" s="9" t="s">
        <v>107</v>
      </c>
      <c r="E50" s="3">
        <v>4</v>
      </c>
      <c r="F50" s="3"/>
      <c r="G50" s="3"/>
      <c r="H50" s="3"/>
      <c r="I50" s="3">
        <v>12</v>
      </c>
      <c r="J50" s="3"/>
      <c r="K50" s="3">
        <v>2</v>
      </c>
      <c r="L50" s="3">
        <v>3</v>
      </c>
      <c r="M50" s="3"/>
      <c r="N50" s="3"/>
      <c r="O50" s="3"/>
      <c r="P50" s="3"/>
      <c r="Q50" s="3">
        <f t="shared" si="0"/>
        <v>21</v>
      </c>
    </row>
    <row r="51" spans="2:17" x14ac:dyDescent="0.25">
      <c r="B51" s="3">
        <v>11</v>
      </c>
      <c r="C51" s="9" t="s">
        <v>117</v>
      </c>
      <c r="D51" s="9" t="s">
        <v>107</v>
      </c>
      <c r="E51" s="3">
        <v>4</v>
      </c>
      <c r="F51" s="3">
        <v>4</v>
      </c>
      <c r="G51" s="3"/>
      <c r="H51" s="3">
        <v>4</v>
      </c>
      <c r="I51" s="3">
        <v>3</v>
      </c>
      <c r="J51" s="3">
        <v>12</v>
      </c>
      <c r="K51" s="3"/>
      <c r="L51" s="3">
        <v>4</v>
      </c>
      <c r="M51" s="3">
        <v>4</v>
      </c>
      <c r="N51" s="3"/>
      <c r="O51" s="3"/>
      <c r="P51" s="3"/>
      <c r="Q51" s="3">
        <f t="shared" si="0"/>
        <v>35</v>
      </c>
    </row>
    <row r="52" spans="2:17" x14ac:dyDescent="0.25">
      <c r="B52" s="231" t="s">
        <v>118</v>
      </c>
      <c r="C52" s="232"/>
      <c r="D52" s="233"/>
      <c r="E52" s="3"/>
      <c r="F52" s="3"/>
      <c r="G52" s="3"/>
      <c r="H52" s="3"/>
      <c r="I52" s="3"/>
      <c r="J52" s="3"/>
      <c r="K52" s="3"/>
      <c r="L52" s="3"/>
      <c r="M52" s="3"/>
      <c r="N52" s="3"/>
      <c r="O52" s="3"/>
      <c r="P52" s="3"/>
      <c r="Q52" s="3">
        <f t="shared" si="0"/>
        <v>0</v>
      </c>
    </row>
    <row r="53" spans="2:17" x14ac:dyDescent="0.25">
      <c r="B53" s="3">
        <v>1</v>
      </c>
      <c r="C53" s="9" t="s">
        <v>119</v>
      </c>
      <c r="D53" s="9" t="s">
        <v>120</v>
      </c>
      <c r="E53" s="3"/>
      <c r="F53" s="3"/>
      <c r="G53" s="3"/>
      <c r="H53" s="3"/>
      <c r="I53" s="3">
        <v>2</v>
      </c>
      <c r="J53" s="3"/>
      <c r="K53" s="3"/>
      <c r="L53" s="3"/>
      <c r="M53" s="3"/>
      <c r="N53" s="3">
        <v>4</v>
      </c>
      <c r="O53" s="3"/>
      <c r="P53" s="3"/>
      <c r="Q53" s="3">
        <f t="shared" si="0"/>
        <v>6</v>
      </c>
    </row>
    <row r="54" spans="2:17" x14ac:dyDescent="0.25">
      <c r="B54" s="3">
        <v>2</v>
      </c>
      <c r="C54" s="9" t="s">
        <v>121</v>
      </c>
      <c r="D54" s="9" t="s">
        <v>120</v>
      </c>
      <c r="E54" s="3"/>
      <c r="F54" s="3"/>
      <c r="G54" s="3"/>
      <c r="H54" s="3"/>
      <c r="I54" s="3"/>
      <c r="J54" s="3"/>
      <c r="K54" s="3"/>
      <c r="L54" s="3"/>
      <c r="M54" s="3"/>
      <c r="N54" s="3"/>
      <c r="O54" s="3"/>
      <c r="P54" s="3"/>
      <c r="Q54" s="3">
        <f t="shared" si="0"/>
        <v>0</v>
      </c>
    </row>
    <row r="55" spans="2:17" x14ac:dyDescent="0.25">
      <c r="B55" s="234" t="s">
        <v>122</v>
      </c>
      <c r="C55" s="235"/>
      <c r="D55" s="236"/>
      <c r="E55" s="3"/>
      <c r="F55" s="3"/>
      <c r="G55" s="3"/>
      <c r="H55" s="3"/>
      <c r="I55" s="3"/>
      <c r="J55" s="3"/>
      <c r="K55" s="3"/>
      <c r="L55" s="3"/>
      <c r="M55" s="3"/>
      <c r="N55" s="3"/>
      <c r="O55" s="3"/>
      <c r="P55" s="3"/>
      <c r="Q55" s="3">
        <f t="shared" si="0"/>
        <v>0</v>
      </c>
    </row>
    <row r="56" spans="2:17" x14ac:dyDescent="0.25">
      <c r="B56" s="3">
        <v>1</v>
      </c>
      <c r="C56" s="9" t="s">
        <v>123</v>
      </c>
      <c r="D56" s="9" t="s">
        <v>124</v>
      </c>
      <c r="E56" s="3">
        <v>4</v>
      </c>
      <c r="F56" s="3"/>
      <c r="G56" s="3"/>
      <c r="H56" s="3">
        <v>8</v>
      </c>
      <c r="I56" s="3"/>
      <c r="J56" s="3">
        <v>6</v>
      </c>
      <c r="K56" s="3">
        <v>3</v>
      </c>
      <c r="L56" s="3"/>
      <c r="M56" s="3"/>
      <c r="N56" s="3"/>
      <c r="O56" s="3"/>
      <c r="P56" s="3"/>
      <c r="Q56" s="3">
        <f t="shared" si="0"/>
        <v>21</v>
      </c>
    </row>
    <row r="57" spans="2:17" x14ac:dyDescent="0.25">
      <c r="B57" s="3">
        <v>2</v>
      </c>
      <c r="C57" s="9" t="s">
        <v>125</v>
      </c>
      <c r="D57" s="9" t="s">
        <v>107</v>
      </c>
      <c r="E57" s="3"/>
      <c r="F57" s="3">
        <v>2</v>
      </c>
      <c r="G57" s="3"/>
      <c r="H57" s="3"/>
      <c r="I57" s="3"/>
      <c r="J57" s="3"/>
      <c r="K57" s="3"/>
      <c r="L57" s="3"/>
      <c r="M57" s="3"/>
      <c r="N57" s="3"/>
      <c r="O57" s="3"/>
      <c r="P57" s="3"/>
      <c r="Q57" s="3">
        <f t="shared" si="0"/>
        <v>2</v>
      </c>
    </row>
    <row r="58" spans="2:17" x14ac:dyDescent="0.25">
      <c r="B58" s="3">
        <v>3</v>
      </c>
      <c r="C58" s="9" t="s">
        <v>126</v>
      </c>
      <c r="D58" s="9" t="s">
        <v>124</v>
      </c>
      <c r="E58" s="3"/>
      <c r="F58" s="3"/>
      <c r="G58" s="3"/>
      <c r="H58" s="3"/>
      <c r="I58" s="3"/>
      <c r="J58" s="3"/>
      <c r="K58" s="3"/>
      <c r="L58" s="3">
        <v>8</v>
      </c>
      <c r="M58" s="3"/>
      <c r="N58" s="3"/>
      <c r="O58" s="3"/>
      <c r="P58" s="3">
        <v>9</v>
      </c>
      <c r="Q58" s="3">
        <f t="shared" si="0"/>
        <v>17</v>
      </c>
    </row>
    <row r="59" spans="2:17" x14ac:dyDescent="0.25">
      <c r="B59" s="3">
        <v>4</v>
      </c>
      <c r="C59" s="9" t="s">
        <v>127</v>
      </c>
      <c r="D59" s="9" t="s">
        <v>124</v>
      </c>
      <c r="E59" s="3"/>
      <c r="F59" s="3"/>
      <c r="G59" s="3">
        <v>2</v>
      </c>
      <c r="H59" s="3">
        <v>4</v>
      </c>
      <c r="I59" s="3"/>
      <c r="J59" s="3"/>
      <c r="K59" s="3">
        <v>1</v>
      </c>
      <c r="L59" s="3"/>
      <c r="M59" s="3"/>
      <c r="N59" s="3"/>
      <c r="O59" s="3">
        <v>2</v>
      </c>
      <c r="P59" s="3">
        <v>2</v>
      </c>
      <c r="Q59" s="3">
        <f t="shared" si="0"/>
        <v>11</v>
      </c>
    </row>
    <row r="60" spans="2:17" x14ac:dyDescent="0.25">
      <c r="B60" s="3">
        <v>5</v>
      </c>
      <c r="C60" s="9" t="s">
        <v>128</v>
      </c>
      <c r="D60" s="9" t="s">
        <v>129</v>
      </c>
      <c r="E60" s="3">
        <v>22</v>
      </c>
      <c r="F60" s="3">
        <v>8</v>
      </c>
      <c r="G60" s="3"/>
      <c r="H60" s="3">
        <v>21</v>
      </c>
      <c r="I60" s="3">
        <v>10</v>
      </c>
      <c r="J60" s="3">
        <v>74</v>
      </c>
      <c r="K60" s="3">
        <v>10</v>
      </c>
      <c r="L60" s="3">
        <v>4</v>
      </c>
      <c r="M60" s="3">
        <v>5</v>
      </c>
      <c r="N60" s="3"/>
      <c r="O60" s="3">
        <v>64</v>
      </c>
      <c r="P60" s="3"/>
      <c r="Q60" s="3">
        <f t="shared" si="0"/>
        <v>218</v>
      </c>
    </row>
    <row r="61" spans="2:17" x14ac:dyDescent="0.25">
      <c r="B61" s="237" t="s">
        <v>132</v>
      </c>
      <c r="C61" s="238"/>
      <c r="D61" s="239"/>
      <c r="E61" s="3"/>
      <c r="F61" s="3"/>
      <c r="G61" s="3"/>
      <c r="H61" s="3"/>
      <c r="I61" s="3"/>
      <c r="J61" s="3"/>
      <c r="K61" s="3"/>
      <c r="L61" s="3"/>
      <c r="M61" s="3"/>
      <c r="N61" s="3"/>
      <c r="O61" s="3"/>
      <c r="P61" s="3"/>
      <c r="Q61" s="3">
        <f t="shared" si="0"/>
        <v>0</v>
      </c>
    </row>
    <row r="62" spans="2:17" x14ac:dyDescent="0.25">
      <c r="B62" s="3">
        <v>1</v>
      </c>
      <c r="C62" s="9" t="s">
        <v>130</v>
      </c>
      <c r="D62" s="9" t="s">
        <v>131</v>
      </c>
      <c r="E62" s="3"/>
      <c r="F62" s="3"/>
      <c r="G62" s="3"/>
      <c r="H62" s="3"/>
      <c r="I62" s="3"/>
      <c r="J62" s="3">
        <v>4</v>
      </c>
      <c r="K62" s="3"/>
      <c r="L62" s="3"/>
      <c r="M62" s="3"/>
      <c r="N62" s="3"/>
      <c r="O62" s="3"/>
      <c r="P62" s="3"/>
      <c r="Q62" s="3">
        <f t="shared" si="0"/>
        <v>4</v>
      </c>
    </row>
    <row r="63" spans="2:17" x14ac:dyDescent="0.25">
      <c r="B63" s="240" t="s">
        <v>133</v>
      </c>
      <c r="C63" s="241"/>
      <c r="D63" s="242"/>
      <c r="E63" s="3"/>
      <c r="F63" s="3"/>
      <c r="G63" s="3"/>
      <c r="H63" s="3"/>
      <c r="I63" s="3"/>
      <c r="J63" s="3"/>
      <c r="K63" s="3"/>
      <c r="L63" s="3"/>
      <c r="M63" s="3"/>
      <c r="N63" s="3"/>
      <c r="O63" s="3"/>
      <c r="P63" s="3"/>
      <c r="Q63" s="3">
        <f t="shared" si="0"/>
        <v>0</v>
      </c>
    </row>
    <row r="64" spans="2:17" x14ac:dyDescent="0.25">
      <c r="B64" s="3">
        <v>1</v>
      </c>
      <c r="C64" s="9" t="s">
        <v>134</v>
      </c>
      <c r="D64" s="9" t="s">
        <v>135</v>
      </c>
      <c r="E64" s="3">
        <v>1</v>
      </c>
      <c r="F64" s="3"/>
      <c r="G64" s="3"/>
      <c r="H64" s="3"/>
      <c r="I64" s="3"/>
      <c r="J64" s="3"/>
      <c r="K64" s="3"/>
      <c r="L64" s="3"/>
      <c r="M64" s="3"/>
      <c r="N64" s="3"/>
      <c r="O64" s="3"/>
      <c r="P64" s="3"/>
      <c r="Q64" s="3">
        <f t="shared" si="0"/>
        <v>1</v>
      </c>
    </row>
    <row r="65" spans="2:17" x14ac:dyDescent="0.25">
      <c r="B65" s="216" t="s">
        <v>136</v>
      </c>
      <c r="C65" s="217"/>
      <c r="D65" s="218"/>
      <c r="E65" s="3"/>
      <c r="F65" s="3"/>
      <c r="G65" s="3"/>
      <c r="H65" s="3"/>
      <c r="I65" s="3"/>
      <c r="J65" s="3"/>
      <c r="K65" s="3"/>
      <c r="L65" s="3"/>
      <c r="M65" s="3"/>
      <c r="N65" s="3"/>
      <c r="O65" s="3"/>
      <c r="P65" s="3"/>
      <c r="Q65" s="3">
        <f t="shared" si="0"/>
        <v>0</v>
      </c>
    </row>
    <row r="66" spans="2:17" x14ac:dyDescent="0.25">
      <c r="B66" s="3">
        <v>1</v>
      </c>
      <c r="C66" s="9" t="s">
        <v>137</v>
      </c>
      <c r="D66" s="9" t="s">
        <v>96</v>
      </c>
      <c r="E66" s="3">
        <v>417</v>
      </c>
      <c r="F66" s="3">
        <v>406</v>
      </c>
      <c r="G66" s="3">
        <v>442</v>
      </c>
      <c r="H66" s="3">
        <v>236</v>
      </c>
      <c r="I66" s="3">
        <v>313</v>
      </c>
      <c r="J66" s="3">
        <v>331</v>
      </c>
      <c r="K66" s="3">
        <v>347</v>
      </c>
      <c r="L66" s="3">
        <v>476</v>
      </c>
      <c r="M66" s="3">
        <v>382</v>
      </c>
      <c r="N66" s="3">
        <v>420</v>
      </c>
      <c r="O66" s="3">
        <v>420</v>
      </c>
      <c r="P66" s="3">
        <v>250</v>
      </c>
      <c r="Q66" s="3">
        <f t="shared" si="0"/>
        <v>4440</v>
      </c>
    </row>
    <row r="67" spans="2:17" x14ac:dyDescent="0.25">
      <c r="B67" s="3">
        <v>2</v>
      </c>
      <c r="C67" s="9" t="s">
        <v>138</v>
      </c>
      <c r="D67" s="9" t="s">
        <v>96</v>
      </c>
      <c r="E67" s="3">
        <v>213</v>
      </c>
      <c r="F67" s="3">
        <v>234</v>
      </c>
      <c r="G67" s="3">
        <v>215</v>
      </c>
      <c r="H67" s="3">
        <v>254</v>
      </c>
      <c r="I67" s="3">
        <v>263</v>
      </c>
      <c r="J67" s="3">
        <v>2213</v>
      </c>
      <c r="K67" s="3">
        <v>195</v>
      </c>
      <c r="L67" s="3">
        <v>245</v>
      </c>
      <c r="M67" s="3">
        <v>250</v>
      </c>
      <c r="N67" s="3">
        <v>231</v>
      </c>
      <c r="O67" s="3">
        <v>205</v>
      </c>
      <c r="P67" s="3">
        <v>257</v>
      </c>
      <c r="Q67" s="3">
        <f t="shared" si="0"/>
        <v>4775</v>
      </c>
    </row>
    <row r="68" spans="2:17" x14ac:dyDescent="0.25">
      <c r="B68" s="3">
        <v>3</v>
      </c>
      <c r="C68" s="9" t="s">
        <v>139</v>
      </c>
      <c r="D68" s="9" t="s">
        <v>120</v>
      </c>
      <c r="E68" s="3"/>
      <c r="F68" s="3"/>
      <c r="G68" s="3"/>
      <c r="H68" s="3"/>
      <c r="I68" s="3"/>
      <c r="J68" s="3"/>
      <c r="K68" s="3"/>
      <c r="L68" s="3"/>
      <c r="M68" s="3"/>
      <c r="N68" s="3"/>
      <c r="O68" s="3">
        <v>275</v>
      </c>
      <c r="P68" s="3">
        <v>404</v>
      </c>
      <c r="Q68" s="3">
        <f t="shared" si="0"/>
        <v>679</v>
      </c>
    </row>
    <row r="69" spans="2:17" x14ac:dyDescent="0.25">
      <c r="B69" s="3">
        <v>4</v>
      </c>
      <c r="C69" s="9" t="s">
        <v>140</v>
      </c>
      <c r="D69" s="9" t="s">
        <v>107</v>
      </c>
      <c r="E69" s="3">
        <v>162</v>
      </c>
      <c r="F69" s="3">
        <v>169</v>
      </c>
      <c r="G69" s="3">
        <v>140</v>
      </c>
      <c r="H69" s="3">
        <v>150</v>
      </c>
      <c r="I69" s="3">
        <v>232</v>
      </c>
      <c r="J69" s="3">
        <v>211</v>
      </c>
      <c r="K69" s="3">
        <v>320</v>
      </c>
      <c r="L69" s="3">
        <v>278</v>
      </c>
      <c r="M69" s="3">
        <v>293</v>
      </c>
      <c r="N69" s="3">
        <v>253</v>
      </c>
      <c r="O69" s="3">
        <v>251</v>
      </c>
      <c r="P69" s="3">
        <v>263</v>
      </c>
      <c r="Q69" s="3">
        <f t="shared" si="0"/>
        <v>2722</v>
      </c>
    </row>
    <row r="70" spans="2:17" x14ac:dyDescent="0.25">
      <c r="B70" s="219" t="s">
        <v>194</v>
      </c>
      <c r="C70" s="220"/>
      <c r="D70" s="221"/>
      <c r="E70" s="3"/>
      <c r="F70" s="3"/>
      <c r="G70" s="3"/>
      <c r="H70" s="3"/>
      <c r="I70" s="3"/>
      <c r="J70" s="3"/>
      <c r="K70" s="3"/>
      <c r="L70" s="3"/>
      <c r="M70" s="3"/>
      <c r="N70" s="3"/>
      <c r="O70" s="3"/>
      <c r="P70" s="3"/>
      <c r="Q70" s="3">
        <f t="shared" si="0"/>
        <v>0</v>
      </c>
    </row>
    <row r="71" spans="2:17" x14ac:dyDescent="0.25">
      <c r="B71" s="3">
        <v>1</v>
      </c>
      <c r="C71" s="9" t="s">
        <v>141</v>
      </c>
      <c r="D71" s="9" t="s">
        <v>107</v>
      </c>
      <c r="E71" s="3">
        <v>481</v>
      </c>
      <c r="F71" s="3">
        <v>703</v>
      </c>
      <c r="G71" s="3">
        <v>745</v>
      </c>
      <c r="H71" s="3">
        <v>779</v>
      </c>
      <c r="I71" s="3">
        <v>818</v>
      </c>
      <c r="J71" s="3">
        <v>771</v>
      </c>
      <c r="K71" s="3">
        <v>824</v>
      </c>
      <c r="L71" s="3">
        <v>857</v>
      </c>
      <c r="M71" s="3">
        <v>880</v>
      </c>
      <c r="N71" s="3">
        <v>859</v>
      </c>
      <c r="O71" s="3">
        <v>918</v>
      </c>
      <c r="P71" s="3">
        <v>753</v>
      </c>
      <c r="Q71" s="3">
        <f t="shared" si="0"/>
        <v>9388</v>
      </c>
    </row>
    <row r="72" spans="2:17" x14ac:dyDescent="0.25">
      <c r="B72" s="3">
        <v>2</v>
      </c>
      <c r="C72" s="9" t="s">
        <v>143</v>
      </c>
      <c r="D72" s="9" t="s">
        <v>156</v>
      </c>
      <c r="E72" s="3"/>
      <c r="F72" s="3"/>
      <c r="G72" s="3">
        <v>100</v>
      </c>
      <c r="H72" s="3"/>
      <c r="I72" s="3"/>
      <c r="J72" s="3"/>
      <c r="K72" s="3"/>
      <c r="L72" s="3"/>
      <c r="M72" s="3"/>
      <c r="N72" s="3"/>
      <c r="O72" s="3"/>
      <c r="P72" s="3"/>
      <c r="Q72" s="3">
        <f t="shared" si="0"/>
        <v>100</v>
      </c>
    </row>
    <row r="73" spans="2:17" x14ac:dyDescent="0.25">
      <c r="B73" s="3">
        <v>3</v>
      </c>
      <c r="C73" s="9" t="s">
        <v>144</v>
      </c>
      <c r="D73" s="9" t="s">
        <v>157</v>
      </c>
      <c r="E73" s="3"/>
      <c r="F73" s="3"/>
      <c r="G73" s="3"/>
      <c r="H73" s="3">
        <v>50</v>
      </c>
      <c r="I73" s="3"/>
      <c r="J73" s="3"/>
      <c r="K73" s="3">
        <v>50</v>
      </c>
      <c r="L73" s="3"/>
      <c r="M73" s="3"/>
      <c r="N73" s="3"/>
      <c r="O73" s="3"/>
      <c r="P73" s="3"/>
      <c r="Q73" s="3">
        <f t="shared" si="0"/>
        <v>100</v>
      </c>
    </row>
    <row r="74" spans="2:17" x14ac:dyDescent="0.25">
      <c r="B74" s="3">
        <v>4</v>
      </c>
      <c r="C74" s="9" t="s">
        <v>145</v>
      </c>
      <c r="D74" s="9" t="s">
        <v>158</v>
      </c>
      <c r="E74" s="3"/>
      <c r="F74" s="3"/>
      <c r="G74" s="3">
        <v>40</v>
      </c>
      <c r="H74" s="3"/>
      <c r="I74" s="3"/>
      <c r="J74" s="3"/>
      <c r="K74" s="3"/>
      <c r="L74" s="3"/>
      <c r="M74" s="3"/>
      <c r="N74" s="3"/>
      <c r="O74" s="3"/>
      <c r="P74" s="3"/>
      <c r="Q74" s="3">
        <f t="shared" ref="Q74:Q83" si="1">SUM(E74:P74)</f>
        <v>40</v>
      </c>
    </row>
    <row r="75" spans="2:17" x14ac:dyDescent="0.25">
      <c r="B75" s="3">
        <v>5</v>
      </c>
      <c r="C75" s="9" t="s">
        <v>146</v>
      </c>
      <c r="D75" s="9" t="s">
        <v>159</v>
      </c>
      <c r="E75" s="3"/>
      <c r="F75" s="3">
        <v>150</v>
      </c>
      <c r="G75" s="3"/>
      <c r="H75" s="3"/>
      <c r="I75" s="3"/>
      <c r="J75" s="3"/>
      <c r="K75" s="3"/>
      <c r="L75" s="3"/>
      <c r="M75" s="3"/>
      <c r="N75" s="3"/>
      <c r="O75" s="3"/>
      <c r="P75" s="3"/>
      <c r="Q75" s="3">
        <f t="shared" si="1"/>
        <v>150</v>
      </c>
    </row>
    <row r="76" spans="2:17" x14ac:dyDescent="0.25">
      <c r="B76" s="3">
        <v>6</v>
      </c>
      <c r="C76" s="9" t="s">
        <v>147</v>
      </c>
      <c r="D76" s="9" t="s">
        <v>160</v>
      </c>
      <c r="E76" s="3">
        <v>120</v>
      </c>
      <c r="F76" s="3">
        <v>110</v>
      </c>
      <c r="G76" s="3">
        <v>130</v>
      </c>
      <c r="H76" s="3"/>
      <c r="I76" s="3"/>
      <c r="J76" s="3">
        <v>75</v>
      </c>
      <c r="K76" s="3"/>
      <c r="L76" s="3">
        <v>100</v>
      </c>
      <c r="M76" s="3"/>
      <c r="N76" s="3"/>
      <c r="O76" s="3"/>
      <c r="P76" s="3">
        <v>125</v>
      </c>
      <c r="Q76" s="3">
        <f t="shared" si="1"/>
        <v>660</v>
      </c>
    </row>
    <row r="77" spans="2:17" x14ac:dyDescent="0.25">
      <c r="B77" s="3">
        <v>7</v>
      </c>
      <c r="C77" s="9" t="s">
        <v>148</v>
      </c>
      <c r="D77" s="9" t="s">
        <v>161</v>
      </c>
      <c r="E77" s="3"/>
      <c r="F77" s="3"/>
      <c r="G77" s="3"/>
      <c r="H77" s="3">
        <v>130</v>
      </c>
      <c r="I77" s="3"/>
      <c r="J77" s="3"/>
      <c r="K77" s="3"/>
      <c r="L77" s="3"/>
      <c r="M77" s="3"/>
      <c r="N77" s="3">
        <v>100</v>
      </c>
      <c r="O77" s="3"/>
      <c r="P77" s="3">
        <v>80</v>
      </c>
      <c r="Q77" s="3">
        <f t="shared" si="1"/>
        <v>310</v>
      </c>
    </row>
    <row r="78" spans="2:17" x14ac:dyDescent="0.25">
      <c r="B78" s="3">
        <v>8</v>
      </c>
      <c r="C78" s="9" t="s">
        <v>149</v>
      </c>
      <c r="D78" s="9" t="s">
        <v>162</v>
      </c>
      <c r="E78" s="3"/>
      <c r="F78" s="3"/>
      <c r="G78" s="3"/>
      <c r="H78" s="3">
        <v>75</v>
      </c>
      <c r="I78" s="3">
        <v>100</v>
      </c>
      <c r="J78" s="3"/>
      <c r="K78" s="3"/>
      <c r="L78" s="3"/>
      <c r="M78" s="3"/>
      <c r="N78" s="3">
        <v>150</v>
      </c>
      <c r="O78" s="3">
        <v>100</v>
      </c>
      <c r="P78" s="3"/>
      <c r="Q78" s="3">
        <f t="shared" si="1"/>
        <v>425</v>
      </c>
    </row>
    <row r="79" spans="2:17" x14ac:dyDescent="0.25">
      <c r="B79" s="3">
        <v>9</v>
      </c>
      <c r="C79" s="9" t="s">
        <v>150</v>
      </c>
      <c r="D79" s="9" t="s">
        <v>163</v>
      </c>
      <c r="E79" s="3"/>
      <c r="F79" s="3"/>
      <c r="G79" s="3"/>
      <c r="H79" s="3"/>
      <c r="I79" s="3"/>
      <c r="J79" s="3">
        <v>50</v>
      </c>
      <c r="K79" s="3"/>
      <c r="L79" s="3"/>
      <c r="M79" s="3"/>
      <c r="N79" s="3"/>
      <c r="O79" s="3"/>
      <c r="P79" s="3"/>
      <c r="Q79" s="3">
        <f t="shared" si="1"/>
        <v>50</v>
      </c>
    </row>
    <row r="80" spans="2:17" x14ac:dyDescent="0.25">
      <c r="B80" s="3">
        <v>10</v>
      </c>
      <c r="C80" s="9" t="s">
        <v>151</v>
      </c>
      <c r="D80" s="9" t="s">
        <v>164</v>
      </c>
      <c r="E80" s="3"/>
      <c r="F80" s="3"/>
      <c r="G80" s="3"/>
      <c r="H80" s="3"/>
      <c r="I80" s="3"/>
      <c r="J80" s="3"/>
      <c r="K80" s="3"/>
      <c r="L80" s="3">
        <v>325</v>
      </c>
      <c r="M80" s="3"/>
      <c r="N80" s="3"/>
      <c r="O80" s="3"/>
      <c r="P80" s="3"/>
      <c r="Q80" s="3">
        <f t="shared" si="1"/>
        <v>325</v>
      </c>
    </row>
    <row r="81" spans="2:17" x14ac:dyDescent="0.25">
      <c r="B81" s="3">
        <v>11</v>
      </c>
      <c r="C81" s="9" t="s">
        <v>152</v>
      </c>
      <c r="D81" s="9" t="s">
        <v>165</v>
      </c>
      <c r="E81" s="3"/>
      <c r="F81" s="3"/>
      <c r="G81" s="3"/>
      <c r="H81" s="3"/>
      <c r="I81" s="3"/>
      <c r="J81" s="3"/>
      <c r="K81" s="3">
        <v>80</v>
      </c>
      <c r="L81" s="3"/>
      <c r="M81" s="3"/>
      <c r="N81" s="3"/>
      <c r="O81" s="3"/>
      <c r="P81" s="3"/>
      <c r="Q81" s="3">
        <f t="shared" si="1"/>
        <v>80</v>
      </c>
    </row>
    <row r="82" spans="2:17" x14ac:dyDescent="0.25">
      <c r="B82" s="3">
        <v>12</v>
      </c>
      <c r="C82" s="9" t="s">
        <v>153</v>
      </c>
      <c r="D82" s="9" t="s">
        <v>166</v>
      </c>
      <c r="E82" s="3"/>
      <c r="F82" s="3"/>
      <c r="G82" s="3"/>
      <c r="H82" s="3"/>
      <c r="I82" s="3"/>
      <c r="J82" s="3">
        <v>80</v>
      </c>
      <c r="K82" s="3">
        <v>70</v>
      </c>
      <c r="L82" s="3"/>
      <c r="M82" s="3"/>
      <c r="N82" s="3">
        <v>90</v>
      </c>
      <c r="O82" s="3">
        <v>105</v>
      </c>
      <c r="P82" s="3">
        <v>85</v>
      </c>
      <c r="Q82" s="3">
        <f t="shared" si="1"/>
        <v>430</v>
      </c>
    </row>
    <row r="83" spans="2:17" x14ac:dyDescent="0.25">
      <c r="B83" s="3">
        <v>13</v>
      </c>
      <c r="C83" s="9" t="s">
        <v>154</v>
      </c>
      <c r="D83" s="9" t="s">
        <v>167</v>
      </c>
      <c r="E83" s="3"/>
      <c r="F83" s="3"/>
      <c r="G83" s="3">
        <v>7</v>
      </c>
      <c r="H83" s="3"/>
      <c r="I83" s="3">
        <v>2</v>
      </c>
      <c r="J83" s="3"/>
      <c r="K83" s="3"/>
      <c r="L83" s="3"/>
      <c r="M83" s="3"/>
      <c r="N83" s="3"/>
      <c r="O83" s="3"/>
      <c r="P83" s="3"/>
      <c r="Q83" s="3">
        <f t="shared" si="1"/>
        <v>9</v>
      </c>
    </row>
    <row r="84" spans="2:17" x14ac:dyDescent="0.25">
      <c r="B84" s="222" t="s">
        <v>42</v>
      </c>
      <c r="C84" s="223"/>
      <c r="D84" s="224"/>
      <c r="E84" s="3">
        <f t="shared" ref="E84:Q84" si="2">SUM(E8:E83)</f>
        <v>2613</v>
      </c>
      <c r="F84" s="3">
        <f t="shared" si="2"/>
        <v>2741</v>
      </c>
      <c r="G84" s="3">
        <f t="shared" si="2"/>
        <v>2839</v>
      </c>
      <c r="H84" s="3">
        <f t="shared" si="2"/>
        <v>2685</v>
      </c>
      <c r="I84" s="3">
        <f t="shared" si="2"/>
        <v>2903</v>
      </c>
      <c r="J84" s="3">
        <f t="shared" si="2"/>
        <v>4744</v>
      </c>
      <c r="K84" s="3">
        <f t="shared" si="2"/>
        <v>2793</v>
      </c>
      <c r="L84" s="3">
        <f t="shared" si="2"/>
        <v>3182</v>
      </c>
      <c r="M84" s="3">
        <f t="shared" si="2"/>
        <v>2756</v>
      </c>
      <c r="N84" s="3">
        <f t="shared" si="2"/>
        <v>3150</v>
      </c>
      <c r="O84" s="3">
        <f t="shared" si="2"/>
        <v>3361</v>
      </c>
      <c r="P84" s="3">
        <f t="shared" si="2"/>
        <v>3366</v>
      </c>
      <c r="Q84" s="3">
        <f t="shared" si="2"/>
        <v>37133</v>
      </c>
    </row>
    <row r="85" spans="2:17" x14ac:dyDescent="0.25">
      <c r="B85" s="222" t="s">
        <v>155</v>
      </c>
      <c r="C85" s="223"/>
      <c r="D85" s="224"/>
      <c r="E85" s="3">
        <f>AVERAGE(E8:E83)</f>
        <v>76.852941176470594</v>
      </c>
      <c r="F85" s="3">
        <f t="shared" ref="F85:Q85" si="3">AVERAGE(F8:F83)</f>
        <v>83.060606060606062</v>
      </c>
      <c r="G85" s="3">
        <f t="shared" si="3"/>
        <v>97.896551724137936</v>
      </c>
      <c r="H85" s="3">
        <f t="shared" si="3"/>
        <v>86.612903225806448</v>
      </c>
      <c r="I85" s="3">
        <f t="shared" si="3"/>
        <v>78.459459459459453</v>
      </c>
      <c r="J85" s="3">
        <f t="shared" si="3"/>
        <v>148.25</v>
      </c>
      <c r="K85" s="3">
        <f t="shared" si="3"/>
        <v>87.28125</v>
      </c>
      <c r="L85" s="3">
        <f t="shared" si="3"/>
        <v>99.4375</v>
      </c>
      <c r="M85" s="3">
        <f t="shared" si="3"/>
        <v>102.07407407407408</v>
      </c>
      <c r="N85" s="3">
        <f t="shared" si="3"/>
        <v>101.61290322580645</v>
      </c>
      <c r="O85" s="3">
        <f t="shared" si="3"/>
        <v>101.84848484848484</v>
      </c>
      <c r="P85" s="3">
        <f t="shared" si="3"/>
        <v>105.1875</v>
      </c>
      <c r="Q85" s="3">
        <f t="shared" si="3"/>
        <v>495.10666666666668</v>
      </c>
    </row>
  </sheetData>
  <mergeCells count="18">
    <mergeCell ref="B84:D84"/>
    <mergeCell ref="B85:D85"/>
    <mergeCell ref="B4:Q4"/>
    <mergeCell ref="B8:D8"/>
    <mergeCell ref="B40:D40"/>
    <mergeCell ref="B52:D52"/>
    <mergeCell ref="B55:D55"/>
    <mergeCell ref="B61:D61"/>
    <mergeCell ref="B63:D63"/>
    <mergeCell ref="E6:P6"/>
    <mergeCell ref="C6:C7"/>
    <mergeCell ref="B6:B7"/>
    <mergeCell ref="Q6:Q7"/>
    <mergeCell ref="B2:Q2"/>
    <mergeCell ref="B3:Q3"/>
    <mergeCell ref="D6:D7"/>
    <mergeCell ref="B65:D65"/>
    <mergeCell ref="B70:D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44730-4CB5-46E1-8663-146708D2AD56}">
  <sheetPr codeName="Sheet8"/>
  <dimension ref="B2:V93"/>
  <sheetViews>
    <sheetView zoomScale="99" zoomScaleNormal="99" workbookViewId="0">
      <selection activeCell="B4" sqref="B4:Q4"/>
    </sheetView>
  </sheetViews>
  <sheetFormatPr defaultRowHeight="13.2" x14ac:dyDescent="0.25"/>
  <cols>
    <col min="1" max="1" width="8.88671875" style="6"/>
    <col min="2" max="2" width="3.21875" style="6" bestFit="1" customWidth="1"/>
    <col min="3" max="3" width="40.21875" style="10" bestFit="1" customWidth="1"/>
    <col min="4" max="4" width="20.109375" style="10" bestFit="1" customWidth="1"/>
    <col min="5" max="5" width="7.21875" style="6" bestFit="1" customWidth="1"/>
    <col min="6" max="6" width="7.88671875" style="6" bestFit="1" customWidth="1"/>
    <col min="7" max="11" width="7.21875" style="6" bestFit="1" customWidth="1"/>
    <col min="12" max="12" width="7.44140625" style="6" bestFit="1" customWidth="1"/>
    <col min="13" max="13" width="9.77734375" style="6" bestFit="1" customWidth="1"/>
    <col min="14" max="14" width="7.33203125" style="6" bestFit="1" customWidth="1"/>
    <col min="15" max="15" width="9.109375" style="6" bestFit="1" customWidth="1"/>
    <col min="16" max="16" width="9.33203125" style="6" bestFit="1" customWidth="1"/>
    <col min="17" max="17" width="7.21875" style="6" bestFit="1" customWidth="1"/>
    <col min="18" max="18" width="8.88671875" style="6"/>
    <col min="19" max="19" width="6" style="6" bestFit="1" customWidth="1"/>
    <col min="20" max="20" width="1.5546875" style="6" bestFit="1" customWidth="1"/>
    <col min="21" max="21" width="27.6640625" style="6" bestFit="1" customWidth="1"/>
    <col min="22" max="16384" width="8.88671875" style="6"/>
  </cols>
  <sheetData>
    <row r="2" spans="2:21" x14ac:dyDescent="0.25">
      <c r="B2" s="199" t="s">
        <v>58</v>
      </c>
      <c r="C2" s="199"/>
      <c r="D2" s="199"/>
      <c r="E2" s="199"/>
      <c r="F2" s="199"/>
      <c r="G2" s="199"/>
      <c r="H2" s="199"/>
      <c r="I2" s="199"/>
      <c r="J2" s="199"/>
      <c r="K2" s="199"/>
      <c r="L2" s="199"/>
      <c r="M2" s="199"/>
      <c r="N2" s="199"/>
      <c r="O2" s="199"/>
      <c r="P2" s="199"/>
      <c r="Q2" s="199"/>
    </row>
    <row r="3" spans="2:21" x14ac:dyDescent="0.25">
      <c r="B3" s="199" t="s">
        <v>250</v>
      </c>
      <c r="C3" s="199"/>
      <c r="D3" s="199"/>
      <c r="E3" s="199"/>
      <c r="F3" s="199"/>
      <c r="G3" s="199"/>
      <c r="H3" s="199"/>
      <c r="I3" s="199"/>
      <c r="J3" s="199"/>
      <c r="K3" s="199"/>
      <c r="L3" s="199"/>
      <c r="M3" s="199"/>
      <c r="N3" s="199"/>
      <c r="O3" s="199"/>
      <c r="P3" s="199"/>
      <c r="Q3" s="199"/>
    </row>
    <row r="4" spans="2:21" x14ac:dyDescent="0.25">
      <c r="B4" s="199" t="s">
        <v>229</v>
      </c>
      <c r="C4" s="199"/>
      <c r="D4" s="199"/>
      <c r="E4" s="199"/>
      <c r="F4" s="199"/>
      <c r="G4" s="199"/>
      <c r="H4" s="199"/>
      <c r="I4" s="199"/>
      <c r="J4" s="199"/>
      <c r="K4" s="199"/>
      <c r="L4" s="199"/>
      <c r="M4" s="199"/>
      <c r="N4" s="199"/>
      <c r="O4" s="199"/>
      <c r="P4" s="199"/>
      <c r="Q4" s="199"/>
    </row>
    <row r="6" spans="2:21" x14ac:dyDescent="0.25">
      <c r="B6" s="214" t="s">
        <v>2</v>
      </c>
      <c r="C6" s="214" t="s">
        <v>183</v>
      </c>
      <c r="D6" s="214" t="s">
        <v>61</v>
      </c>
      <c r="E6" s="243" t="s">
        <v>3</v>
      </c>
      <c r="F6" s="243"/>
      <c r="G6" s="243"/>
      <c r="H6" s="243"/>
      <c r="I6" s="243"/>
      <c r="J6" s="243"/>
      <c r="K6" s="243"/>
      <c r="L6" s="243"/>
      <c r="M6" s="243"/>
      <c r="N6" s="243"/>
      <c r="O6" s="243"/>
      <c r="P6" s="243"/>
      <c r="Q6" s="214" t="s">
        <v>53</v>
      </c>
      <c r="S6" s="20" t="s">
        <v>184</v>
      </c>
      <c r="T6" s="12"/>
      <c r="U6" s="13"/>
    </row>
    <row r="7" spans="2:21" x14ac:dyDescent="0.25">
      <c r="B7" s="215"/>
      <c r="C7" s="215"/>
      <c r="D7" s="215"/>
      <c r="E7" s="11" t="s">
        <v>29</v>
      </c>
      <c r="F7" s="11" t="s">
        <v>56</v>
      </c>
      <c r="G7" s="11" t="s">
        <v>32</v>
      </c>
      <c r="H7" s="11" t="s">
        <v>33</v>
      </c>
      <c r="I7" s="11" t="s">
        <v>57</v>
      </c>
      <c r="J7" s="11" t="s">
        <v>35</v>
      </c>
      <c r="K7" s="11" t="s">
        <v>36</v>
      </c>
      <c r="L7" s="11" t="s">
        <v>37</v>
      </c>
      <c r="M7" s="11" t="s">
        <v>38</v>
      </c>
      <c r="N7" s="11" t="s">
        <v>39</v>
      </c>
      <c r="O7" s="11" t="s">
        <v>40</v>
      </c>
      <c r="P7" s="11" t="s">
        <v>41</v>
      </c>
      <c r="Q7" s="215"/>
      <c r="S7" s="14" t="s">
        <v>43</v>
      </c>
      <c r="T7" s="15" t="s">
        <v>185</v>
      </c>
      <c r="U7" s="19" t="s">
        <v>186</v>
      </c>
    </row>
    <row r="8" spans="2:21" x14ac:dyDescent="0.25">
      <c r="B8" s="225" t="s">
        <v>59</v>
      </c>
      <c r="C8" s="226"/>
      <c r="D8" s="227"/>
      <c r="E8" s="3"/>
      <c r="F8" s="3"/>
      <c r="G8" s="3"/>
      <c r="H8" s="3"/>
      <c r="I8" s="3"/>
      <c r="J8" s="3"/>
      <c r="K8" s="3"/>
      <c r="L8" s="3"/>
      <c r="M8" s="3"/>
      <c r="N8" s="3"/>
      <c r="O8" s="3"/>
      <c r="P8" s="3"/>
      <c r="Q8" s="3">
        <f>SUM(E8:P8)</f>
        <v>0</v>
      </c>
      <c r="S8" s="14" t="s">
        <v>44</v>
      </c>
      <c r="T8" s="15" t="s">
        <v>185</v>
      </c>
      <c r="U8" s="19" t="s">
        <v>187</v>
      </c>
    </row>
    <row r="9" spans="2:21" x14ac:dyDescent="0.25">
      <c r="B9" s="3">
        <v>1</v>
      </c>
      <c r="C9" s="7" t="s">
        <v>63</v>
      </c>
      <c r="D9" s="7" t="s">
        <v>62</v>
      </c>
      <c r="E9" s="3"/>
      <c r="F9" s="3"/>
      <c r="G9" s="3"/>
      <c r="H9" s="3">
        <v>2</v>
      </c>
      <c r="I9" s="3"/>
      <c r="J9" s="3"/>
      <c r="K9" s="3"/>
      <c r="L9" s="3"/>
      <c r="M9" s="3"/>
      <c r="N9" s="3"/>
      <c r="O9" s="3"/>
      <c r="P9" s="3"/>
      <c r="Q9" s="3">
        <f t="shared" ref="Q9:Q72" si="0">SUM(E9:P9)</f>
        <v>2</v>
      </c>
      <c r="S9" s="14" t="s">
        <v>46</v>
      </c>
      <c r="T9" s="15" t="s">
        <v>185</v>
      </c>
      <c r="U9" s="19" t="s">
        <v>188</v>
      </c>
    </row>
    <row r="10" spans="2:21" x14ac:dyDescent="0.25">
      <c r="B10" s="3">
        <v>2</v>
      </c>
      <c r="C10" s="7" t="s">
        <v>64</v>
      </c>
      <c r="D10" s="7" t="s">
        <v>65</v>
      </c>
      <c r="E10" s="3"/>
      <c r="F10" s="3"/>
      <c r="G10" s="3"/>
      <c r="H10" s="3"/>
      <c r="I10" s="3"/>
      <c r="J10" s="3"/>
      <c r="K10" s="3"/>
      <c r="L10" s="3"/>
      <c r="M10" s="3"/>
      <c r="N10" s="3"/>
      <c r="O10" s="3"/>
      <c r="P10" s="3"/>
      <c r="Q10" s="3">
        <f t="shared" si="0"/>
        <v>0</v>
      </c>
      <c r="S10" s="14" t="s">
        <v>48</v>
      </c>
      <c r="T10" s="15" t="s">
        <v>185</v>
      </c>
      <c r="U10" s="19" t="s">
        <v>189</v>
      </c>
    </row>
    <row r="11" spans="2:21" x14ac:dyDescent="0.25">
      <c r="B11" s="3">
        <v>3</v>
      </c>
      <c r="C11" s="7" t="s">
        <v>66</v>
      </c>
      <c r="D11" s="7" t="s">
        <v>67</v>
      </c>
      <c r="E11" s="3">
        <v>7</v>
      </c>
      <c r="F11" s="3">
        <v>19</v>
      </c>
      <c r="G11" s="3">
        <v>17</v>
      </c>
      <c r="H11" s="3">
        <v>21</v>
      </c>
      <c r="I11" s="3">
        <v>11</v>
      </c>
      <c r="J11" s="3">
        <v>8</v>
      </c>
      <c r="K11" s="3"/>
      <c r="L11" s="3"/>
      <c r="M11" s="3"/>
      <c r="N11" s="3"/>
      <c r="O11" s="3"/>
      <c r="P11" s="3"/>
      <c r="Q11" s="3">
        <f t="shared" si="0"/>
        <v>83</v>
      </c>
      <c r="S11" s="14" t="s">
        <v>45</v>
      </c>
      <c r="T11" s="15" t="s">
        <v>185</v>
      </c>
      <c r="U11" s="19" t="s">
        <v>191</v>
      </c>
    </row>
    <row r="12" spans="2:21" x14ac:dyDescent="0.25">
      <c r="B12" s="3">
        <v>4</v>
      </c>
      <c r="C12" s="7" t="s">
        <v>68</v>
      </c>
      <c r="D12" s="7" t="s">
        <v>69</v>
      </c>
      <c r="E12" s="3"/>
      <c r="F12" s="3"/>
      <c r="G12" s="3"/>
      <c r="H12" s="3"/>
      <c r="I12" s="3"/>
      <c r="J12" s="3"/>
      <c r="K12" s="3"/>
      <c r="L12" s="3"/>
      <c r="M12" s="3"/>
      <c r="N12" s="3"/>
      <c r="O12" s="3"/>
      <c r="P12" s="3"/>
      <c r="Q12" s="3">
        <f t="shared" si="0"/>
        <v>0</v>
      </c>
      <c r="S12" s="14" t="s">
        <v>49</v>
      </c>
      <c r="T12" s="15" t="s">
        <v>185</v>
      </c>
      <c r="U12" s="16" t="s">
        <v>263</v>
      </c>
    </row>
    <row r="13" spans="2:21" x14ac:dyDescent="0.25">
      <c r="B13" s="3">
        <v>5</v>
      </c>
      <c r="C13" s="7" t="s">
        <v>70</v>
      </c>
      <c r="D13" s="7" t="s">
        <v>71</v>
      </c>
      <c r="E13" s="3"/>
      <c r="F13" s="3"/>
      <c r="G13" s="3"/>
      <c r="H13" s="3"/>
      <c r="I13" s="3"/>
      <c r="J13" s="3">
        <v>1</v>
      </c>
      <c r="K13" s="3"/>
      <c r="L13" s="3"/>
      <c r="M13" s="3"/>
      <c r="N13" s="3"/>
      <c r="O13" s="3"/>
      <c r="P13" s="3"/>
      <c r="Q13" s="3">
        <f t="shared" si="0"/>
        <v>1</v>
      </c>
      <c r="S13" s="14" t="s">
        <v>47</v>
      </c>
      <c r="T13" s="15" t="s">
        <v>185</v>
      </c>
      <c r="U13" s="16" t="s">
        <v>264</v>
      </c>
    </row>
    <row r="14" spans="2:21" x14ac:dyDescent="0.25">
      <c r="B14" s="3">
        <v>6</v>
      </c>
      <c r="C14" s="7" t="s">
        <v>60</v>
      </c>
      <c r="D14" s="9" t="s">
        <v>100</v>
      </c>
      <c r="E14" s="3">
        <v>10</v>
      </c>
      <c r="F14" s="3">
        <v>9</v>
      </c>
      <c r="G14" s="3">
        <v>13</v>
      </c>
      <c r="H14" s="3">
        <v>16</v>
      </c>
      <c r="I14" s="3">
        <v>14</v>
      </c>
      <c r="J14" s="3">
        <v>17</v>
      </c>
      <c r="K14" s="3"/>
      <c r="L14" s="3"/>
      <c r="M14" s="3"/>
      <c r="N14" s="3"/>
      <c r="O14" s="3"/>
      <c r="P14" s="3"/>
      <c r="Q14" s="3">
        <f t="shared" si="0"/>
        <v>79</v>
      </c>
      <c r="S14" s="14" t="s">
        <v>190</v>
      </c>
      <c r="T14" s="15" t="s">
        <v>185</v>
      </c>
      <c r="U14" s="16" t="s">
        <v>265</v>
      </c>
    </row>
    <row r="15" spans="2:21" x14ac:dyDescent="0.25">
      <c r="B15" s="3">
        <v>7</v>
      </c>
      <c r="C15" s="9" t="s">
        <v>548</v>
      </c>
      <c r="D15" s="7" t="s">
        <v>72</v>
      </c>
      <c r="E15" s="3">
        <v>2</v>
      </c>
      <c r="F15" s="3"/>
      <c r="G15" s="3"/>
      <c r="H15" s="3"/>
      <c r="I15" s="3"/>
      <c r="J15" s="3"/>
      <c r="K15" s="3"/>
      <c r="L15" s="3"/>
      <c r="M15" s="3"/>
      <c r="N15" s="3"/>
      <c r="O15" s="3"/>
      <c r="P15" s="3"/>
      <c r="Q15" s="3">
        <f t="shared" si="0"/>
        <v>2</v>
      </c>
      <c r="S15" s="14" t="s">
        <v>269</v>
      </c>
      <c r="T15" s="15" t="s">
        <v>185</v>
      </c>
      <c r="U15" s="16" t="s">
        <v>270</v>
      </c>
    </row>
    <row r="16" spans="2:21" x14ac:dyDescent="0.25">
      <c r="B16" s="3">
        <v>8</v>
      </c>
      <c r="C16" s="7" t="s">
        <v>73</v>
      </c>
      <c r="D16" s="7" t="s">
        <v>74</v>
      </c>
      <c r="E16" s="3"/>
      <c r="F16" s="3"/>
      <c r="G16" s="3"/>
      <c r="H16" s="3"/>
      <c r="I16" s="3"/>
      <c r="J16" s="3">
        <v>4</v>
      </c>
      <c r="K16" s="3"/>
      <c r="L16" s="3"/>
      <c r="M16" s="3"/>
      <c r="N16" s="3"/>
      <c r="O16" s="3"/>
      <c r="P16" s="3"/>
      <c r="Q16" s="3">
        <f t="shared" si="0"/>
        <v>4</v>
      </c>
      <c r="S16" s="14" t="s">
        <v>192</v>
      </c>
      <c r="T16" s="15" t="s">
        <v>185</v>
      </c>
      <c r="U16" s="16" t="s">
        <v>266</v>
      </c>
    </row>
    <row r="17" spans="2:21" x14ac:dyDescent="0.25">
      <c r="B17" s="3">
        <v>9</v>
      </c>
      <c r="C17" s="9" t="s">
        <v>552</v>
      </c>
      <c r="D17" s="7" t="s">
        <v>74</v>
      </c>
      <c r="E17" s="3">
        <v>2</v>
      </c>
      <c r="F17" s="3">
        <v>1</v>
      </c>
      <c r="G17" s="3"/>
      <c r="H17" s="3"/>
      <c r="I17" s="3"/>
      <c r="J17" s="3"/>
      <c r="K17" s="3"/>
      <c r="L17" s="3"/>
      <c r="M17" s="3"/>
      <c r="N17" s="3"/>
      <c r="O17" s="3"/>
      <c r="P17" s="3"/>
      <c r="Q17" s="3">
        <f t="shared" si="0"/>
        <v>3</v>
      </c>
      <c r="S17" s="14" t="s">
        <v>193</v>
      </c>
      <c r="T17" s="15" t="s">
        <v>185</v>
      </c>
      <c r="U17" s="16" t="s">
        <v>268</v>
      </c>
    </row>
    <row r="18" spans="2:21" x14ac:dyDescent="0.25">
      <c r="B18" s="3">
        <v>10</v>
      </c>
      <c r="C18" s="7" t="s">
        <v>75</v>
      </c>
      <c r="D18" s="7" t="s">
        <v>76</v>
      </c>
      <c r="E18" s="3">
        <v>56</v>
      </c>
      <c r="F18" s="3">
        <v>58</v>
      </c>
      <c r="G18" s="3">
        <v>58</v>
      </c>
      <c r="H18" s="3">
        <v>63</v>
      </c>
      <c r="I18" s="3">
        <v>81</v>
      </c>
      <c r="J18" s="3">
        <v>67</v>
      </c>
      <c r="K18" s="3"/>
      <c r="L18" s="3"/>
      <c r="M18" s="3"/>
      <c r="N18" s="3"/>
      <c r="O18" s="3"/>
      <c r="P18" s="3"/>
      <c r="Q18" s="3">
        <f t="shared" si="0"/>
        <v>383</v>
      </c>
      <c r="S18" s="17" t="s">
        <v>142</v>
      </c>
      <c r="T18" s="18" t="s">
        <v>185</v>
      </c>
      <c r="U18" s="21" t="s">
        <v>267</v>
      </c>
    </row>
    <row r="19" spans="2:21" x14ac:dyDescent="0.25">
      <c r="B19" s="3">
        <v>11</v>
      </c>
      <c r="C19" s="7" t="s">
        <v>77</v>
      </c>
      <c r="D19" s="7" t="s">
        <v>71</v>
      </c>
      <c r="E19" s="3">
        <v>62</v>
      </c>
      <c r="F19" s="3">
        <v>88</v>
      </c>
      <c r="G19" s="3">
        <v>89</v>
      </c>
      <c r="H19" s="3">
        <v>65</v>
      </c>
      <c r="I19" s="3">
        <v>66</v>
      </c>
      <c r="J19" s="3">
        <v>71</v>
      </c>
      <c r="K19" s="3"/>
      <c r="L19" s="3"/>
      <c r="M19" s="3"/>
      <c r="N19" s="3"/>
      <c r="O19" s="3"/>
      <c r="P19" s="3"/>
      <c r="Q19" s="3">
        <f t="shared" si="0"/>
        <v>441</v>
      </c>
    </row>
    <row r="20" spans="2:21" x14ac:dyDescent="0.25">
      <c r="B20" s="3">
        <v>12</v>
      </c>
      <c r="C20" s="7" t="s">
        <v>78</v>
      </c>
      <c r="D20" s="7" t="s">
        <v>79</v>
      </c>
      <c r="E20" s="3"/>
      <c r="F20" s="3">
        <v>2</v>
      </c>
      <c r="G20" s="3"/>
      <c r="H20" s="3"/>
      <c r="I20" s="3"/>
      <c r="J20" s="3">
        <v>1</v>
      </c>
      <c r="K20" s="3"/>
      <c r="L20" s="3"/>
      <c r="M20" s="3"/>
      <c r="N20" s="3"/>
      <c r="O20" s="3"/>
      <c r="P20" s="3"/>
      <c r="Q20" s="3">
        <f t="shared" si="0"/>
        <v>3</v>
      </c>
    </row>
    <row r="21" spans="2:21" x14ac:dyDescent="0.25">
      <c r="B21" s="3">
        <v>13</v>
      </c>
      <c r="C21" s="7" t="s">
        <v>80</v>
      </c>
      <c r="D21" s="7" t="s">
        <v>81</v>
      </c>
      <c r="E21" s="3"/>
      <c r="F21" s="3"/>
      <c r="G21" s="3"/>
      <c r="H21" s="3"/>
      <c r="I21" s="3"/>
      <c r="J21" s="3"/>
      <c r="K21" s="3"/>
      <c r="L21" s="3"/>
      <c r="M21" s="3"/>
      <c r="N21" s="3"/>
      <c r="O21" s="3"/>
      <c r="P21" s="3"/>
      <c r="Q21" s="3">
        <f t="shared" si="0"/>
        <v>0</v>
      </c>
    </row>
    <row r="22" spans="2:21" x14ac:dyDescent="0.25">
      <c r="B22" s="3">
        <v>14</v>
      </c>
      <c r="C22" s="7" t="s">
        <v>82</v>
      </c>
      <c r="D22" s="7" t="s">
        <v>83</v>
      </c>
      <c r="E22" s="3">
        <v>2</v>
      </c>
      <c r="F22" s="3">
        <v>3</v>
      </c>
      <c r="G22" s="3"/>
      <c r="H22" s="3">
        <v>5</v>
      </c>
      <c r="I22" s="3">
        <v>4</v>
      </c>
      <c r="J22" s="3">
        <v>2</v>
      </c>
      <c r="K22" s="3"/>
      <c r="L22" s="3"/>
      <c r="M22" s="3"/>
      <c r="N22" s="3"/>
      <c r="O22" s="3"/>
      <c r="P22" s="3"/>
      <c r="Q22" s="3">
        <f t="shared" si="0"/>
        <v>16</v>
      </c>
    </row>
    <row r="23" spans="2:21" x14ac:dyDescent="0.25">
      <c r="B23" s="3">
        <v>15</v>
      </c>
      <c r="C23" s="9" t="s">
        <v>84</v>
      </c>
      <c r="D23" s="9" t="s">
        <v>79</v>
      </c>
      <c r="E23" s="3">
        <v>9</v>
      </c>
      <c r="F23" s="3">
        <v>8</v>
      </c>
      <c r="G23" s="3">
        <v>18</v>
      </c>
      <c r="H23" s="3">
        <v>22</v>
      </c>
      <c r="I23" s="3">
        <v>22</v>
      </c>
      <c r="J23" s="3">
        <v>12</v>
      </c>
      <c r="K23" s="3"/>
      <c r="L23" s="3"/>
      <c r="M23" s="3"/>
      <c r="N23" s="3"/>
      <c r="O23" s="3"/>
      <c r="P23" s="3"/>
      <c r="Q23" s="3">
        <f t="shared" si="0"/>
        <v>91</v>
      </c>
    </row>
    <row r="24" spans="2:21" x14ac:dyDescent="0.25">
      <c r="B24" s="3">
        <v>16</v>
      </c>
      <c r="C24" s="9" t="s">
        <v>85</v>
      </c>
      <c r="D24" s="9" t="s">
        <v>67</v>
      </c>
      <c r="E24" s="3">
        <v>3</v>
      </c>
      <c r="F24" s="3"/>
      <c r="G24" s="3"/>
      <c r="H24" s="3"/>
      <c r="I24" s="3">
        <v>4</v>
      </c>
      <c r="J24" s="3"/>
      <c r="K24" s="3"/>
      <c r="L24" s="3"/>
      <c r="M24" s="3"/>
      <c r="N24" s="3"/>
      <c r="O24" s="3"/>
      <c r="P24" s="3"/>
      <c r="Q24" s="3">
        <f t="shared" si="0"/>
        <v>7</v>
      </c>
    </row>
    <row r="25" spans="2:21" x14ac:dyDescent="0.25">
      <c r="B25" s="3">
        <v>17</v>
      </c>
      <c r="C25" s="9" t="s">
        <v>86</v>
      </c>
      <c r="D25" s="9" t="s">
        <v>87</v>
      </c>
      <c r="E25" s="3">
        <v>72</v>
      </c>
      <c r="F25" s="3">
        <v>91</v>
      </c>
      <c r="G25" s="3">
        <v>51</v>
      </c>
      <c r="H25" s="3">
        <v>70</v>
      </c>
      <c r="I25" s="3">
        <v>92</v>
      </c>
      <c r="J25" s="3">
        <v>68</v>
      </c>
      <c r="K25" s="3"/>
      <c r="L25" s="3"/>
      <c r="M25" s="3"/>
      <c r="N25" s="3"/>
      <c r="O25" s="3"/>
      <c r="P25" s="3"/>
      <c r="Q25" s="3">
        <f t="shared" si="0"/>
        <v>444</v>
      </c>
    </row>
    <row r="26" spans="2:21" x14ac:dyDescent="0.25">
      <c r="B26" s="3">
        <v>18</v>
      </c>
      <c r="C26" s="9" t="s">
        <v>88</v>
      </c>
      <c r="D26" s="9" t="s">
        <v>71</v>
      </c>
      <c r="E26" s="3">
        <v>208</v>
      </c>
      <c r="F26" s="3">
        <v>259</v>
      </c>
      <c r="G26" s="3">
        <v>159</v>
      </c>
      <c r="H26" s="3">
        <v>159</v>
      </c>
      <c r="I26" s="3">
        <v>193</v>
      </c>
      <c r="J26" s="3">
        <v>190</v>
      </c>
      <c r="K26" s="3"/>
      <c r="L26" s="3"/>
      <c r="M26" s="3"/>
      <c r="N26" s="3"/>
      <c r="O26" s="3"/>
      <c r="P26" s="3"/>
      <c r="Q26" s="3">
        <f t="shared" si="0"/>
        <v>1168</v>
      </c>
    </row>
    <row r="27" spans="2:21" x14ac:dyDescent="0.25">
      <c r="B27" s="3">
        <v>19</v>
      </c>
      <c r="C27" s="9" t="s">
        <v>89</v>
      </c>
      <c r="D27" s="9" t="s">
        <v>271</v>
      </c>
      <c r="E27" s="3">
        <v>12</v>
      </c>
      <c r="F27" s="3">
        <v>24</v>
      </c>
      <c r="G27" s="3">
        <v>13</v>
      </c>
      <c r="H27" s="3">
        <v>22</v>
      </c>
      <c r="I27" s="3">
        <v>14</v>
      </c>
      <c r="J27" s="3">
        <v>11</v>
      </c>
      <c r="K27" s="3"/>
      <c r="L27" s="3"/>
      <c r="M27" s="3"/>
      <c r="N27" s="3"/>
      <c r="O27" s="3"/>
      <c r="P27" s="3"/>
      <c r="Q27" s="3">
        <f t="shared" si="0"/>
        <v>96</v>
      </c>
    </row>
    <row r="28" spans="2:21" x14ac:dyDescent="0.25">
      <c r="B28" s="3">
        <v>20</v>
      </c>
      <c r="C28" s="9" t="s">
        <v>91</v>
      </c>
      <c r="D28" s="9" t="s">
        <v>67</v>
      </c>
      <c r="E28" s="3">
        <v>44</v>
      </c>
      <c r="F28" s="3">
        <v>46</v>
      </c>
      <c r="G28" s="3">
        <v>32</v>
      </c>
      <c r="H28" s="3">
        <v>27</v>
      </c>
      <c r="I28" s="3">
        <v>41</v>
      </c>
      <c r="J28" s="3">
        <v>29</v>
      </c>
      <c r="K28" s="3"/>
      <c r="L28" s="3"/>
      <c r="M28" s="3"/>
      <c r="N28" s="3"/>
      <c r="O28" s="3"/>
      <c r="P28" s="3"/>
      <c r="Q28" s="3">
        <f t="shared" si="0"/>
        <v>219</v>
      </c>
    </row>
    <row r="29" spans="2:21" x14ac:dyDescent="0.25">
      <c r="B29" s="3">
        <v>21</v>
      </c>
      <c r="C29" s="9" t="s">
        <v>92</v>
      </c>
      <c r="D29" s="9" t="s">
        <v>93</v>
      </c>
      <c r="E29" s="3"/>
      <c r="F29" s="3">
        <v>6</v>
      </c>
      <c r="G29" s="3">
        <v>5</v>
      </c>
      <c r="H29" s="3">
        <v>4</v>
      </c>
      <c r="I29" s="3">
        <v>2</v>
      </c>
      <c r="J29" s="3"/>
      <c r="K29" s="3"/>
      <c r="L29" s="3"/>
      <c r="M29" s="3"/>
      <c r="N29" s="3"/>
      <c r="O29" s="3"/>
      <c r="P29" s="3"/>
      <c r="Q29" s="3">
        <f t="shared" si="0"/>
        <v>17</v>
      </c>
    </row>
    <row r="30" spans="2:21" x14ac:dyDescent="0.25">
      <c r="B30" s="3">
        <v>22</v>
      </c>
      <c r="C30" s="9" t="s">
        <v>94</v>
      </c>
      <c r="D30" s="9" t="s">
        <v>93</v>
      </c>
      <c r="E30" s="3"/>
      <c r="F30" s="3"/>
      <c r="G30" s="3"/>
      <c r="H30" s="3">
        <v>4</v>
      </c>
      <c r="I30" s="3"/>
      <c r="J30" s="3"/>
      <c r="K30" s="3"/>
      <c r="L30" s="3"/>
      <c r="M30" s="3"/>
      <c r="N30" s="3"/>
      <c r="O30" s="3"/>
      <c r="P30" s="3"/>
      <c r="Q30" s="3">
        <f t="shared" si="0"/>
        <v>4</v>
      </c>
    </row>
    <row r="31" spans="2:21" x14ac:dyDescent="0.25">
      <c r="B31" s="3">
        <v>23</v>
      </c>
      <c r="C31" s="9" t="s">
        <v>95</v>
      </c>
      <c r="D31" s="9" t="s">
        <v>96</v>
      </c>
      <c r="E31" s="3"/>
      <c r="F31" s="3"/>
      <c r="G31" s="3"/>
      <c r="H31" s="3">
        <v>3</v>
      </c>
      <c r="I31" s="3">
        <v>9</v>
      </c>
      <c r="J31" s="3">
        <v>1</v>
      </c>
      <c r="K31" s="3"/>
      <c r="L31" s="3"/>
      <c r="M31" s="3"/>
      <c r="N31" s="3"/>
      <c r="O31" s="3"/>
      <c r="P31" s="3"/>
      <c r="Q31" s="3">
        <f t="shared" si="0"/>
        <v>13</v>
      </c>
    </row>
    <row r="32" spans="2:21" x14ac:dyDescent="0.25">
      <c r="B32" s="3">
        <v>24</v>
      </c>
      <c r="C32" s="9" t="s">
        <v>97</v>
      </c>
      <c r="D32" s="9" t="s">
        <v>96</v>
      </c>
      <c r="E32" s="3">
        <v>149</v>
      </c>
      <c r="F32" s="3">
        <v>259</v>
      </c>
      <c r="G32" s="3">
        <v>176</v>
      </c>
      <c r="H32" s="3">
        <v>139</v>
      </c>
      <c r="I32" s="3">
        <v>206</v>
      </c>
      <c r="J32" s="3">
        <v>198</v>
      </c>
      <c r="K32" s="3"/>
      <c r="L32" s="3"/>
      <c r="M32" s="3"/>
      <c r="N32" s="3"/>
      <c r="O32" s="3"/>
      <c r="P32" s="3"/>
      <c r="Q32" s="3">
        <f t="shared" si="0"/>
        <v>1127</v>
      </c>
    </row>
    <row r="33" spans="2:17" x14ac:dyDescent="0.25">
      <c r="B33" s="3">
        <v>25</v>
      </c>
      <c r="C33" s="9" t="s">
        <v>98</v>
      </c>
      <c r="D33" s="9" t="s">
        <v>96</v>
      </c>
      <c r="E33" s="3">
        <v>28</v>
      </c>
      <c r="F33" s="3">
        <v>21</v>
      </c>
      <c r="G33" s="3">
        <v>27</v>
      </c>
      <c r="H33" s="3">
        <v>21</v>
      </c>
      <c r="I33" s="3">
        <v>33</v>
      </c>
      <c r="J33" s="3">
        <v>23</v>
      </c>
      <c r="K33" s="3"/>
      <c r="L33" s="3"/>
      <c r="M33" s="3"/>
      <c r="N33" s="3"/>
      <c r="O33" s="3"/>
      <c r="P33" s="3"/>
      <c r="Q33" s="3">
        <f t="shared" si="0"/>
        <v>153</v>
      </c>
    </row>
    <row r="34" spans="2:17" x14ac:dyDescent="0.25">
      <c r="B34" s="3">
        <v>26</v>
      </c>
      <c r="C34" s="9" t="s">
        <v>99</v>
      </c>
      <c r="D34" s="9" t="s">
        <v>100</v>
      </c>
      <c r="E34" s="3">
        <v>84</v>
      </c>
      <c r="F34" s="3">
        <v>74</v>
      </c>
      <c r="G34" s="3">
        <v>52</v>
      </c>
      <c r="H34" s="3">
        <v>55</v>
      </c>
      <c r="I34" s="3">
        <v>72</v>
      </c>
      <c r="J34" s="3">
        <v>73</v>
      </c>
      <c r="K34" s="3"/>
      <c r="L34" s="3"/>
      <c r="M34" s="3"/>
      <c r="N34" s="3"/>
      <c r="O34" s="3"/>
      <c r="P34" s="3"/>
      <c r="Q34" s="3">
        <f t="shared" si="0"/>
        <v>410</v>
      </c>
    </row>
    <row r="35" spans="2:17" x14ac:dyDescent="0.25">
      <c r="B35" s="3">
        <v>27</v>
      </c>
      <c r="C35" s="9" t="s">
        <v>169</v>
      </c>
      <c r="D35" s="9" t="s">
        <v>170</v>
      </c>
      <c r="E35" s="3">
        <v>35</v>
      </c>
      <c r="F35" s="3">
        <v>44</v>
      </c>
      <c r="G35" s="3">
        <v>23</v>
      </c>
      <c r="H35" s="3">
        <v>33</v>
      </c>
      <c r="I35" s="3">
        <v>19</v>
      </c>
      <c r="J35" s="3">
        <v>23</v>
      </c>
      <c r="K35" s="3"/>
      <c r="L35" s="3"/>
      <c r="M35" s="3"/>
      <c r="N35" s="3"/>
      <c r="O35" s="3"/>
      <c r="P35" s="3"/>
      <c r="Q35" s="3">
        <f t="shared" si="0"/>
        <v>177</v>
      </c>
    </row>
    <row r="36" spans="2:17" x14ac:dyDescent="0.25">
      <c r="B36" s="3">
        <v>28</v>
      </c>
      <c r="C36" s="9" t="s">
        <v>101</v>
      </c>
      <c r="D36" s="9" t="s">
        <v>79</v>
      </c>
      <c r="E36" s="3">
        <v>5</v>
      </c>
      <c r="F36" s="3">
        <v>2</v>
      </c>
      <c r="G36" s="3">
        <v>7</v>
      </c>
      <c r="H36" s="3"/>
      <c r="I36" s="3">
        <v>8</v>
      </c>
      <c r="J36" s="3">
        <v>2</v>
      </c>
      <c r="K36" s="3"/>
      <c r="L36" s="3"/>
      <c r="M36" s="3"/>
      <c r="N36" s="3"/>
      <c r="O36" s="3"/>
      <c r="P36" s="3"/>
      <c r="Q36" s="3">
        <f t="shared" si="0"/>
        <v>24</v>
      </c>
    </row>
    <row r="37" spans="2:17" x14ac:dyDescent="0.25">
      <c r="B37" s="3">
        <v>29</v>
      </c>
      <c r="C37" s="9" t="s">
        <v>102</v>
      </c>
      <c r="D37" s="9" t="s">
        <v>79</v>
      </c>
      <c r="E37" s="3">
        <v>16</v>
      </c>
      <c r="F37" s="3">
        <v>25</v>
      </c>
      <c r="G37" s="3">
        <v>20</v>
      </c>
      <c r="H37" s="3">
        <v>21</v>
      </c>
      <c r="I37" s="3">
        <v>23</v>
      </c>
      <c r="J37" s="3">
        <v>26</v>
      </c>
      <c r="K37" s="3"/>
      <c r="L37" s="3"/>
      <c r="M37" s="3"/>
      <c r="N37" s="3"/>
      <c r="O37" s="3"/>
      <c r="P37" s="3"/>
      <c r="Q37" s="3">
        <f t="shared" si="0"/>
        <v>131</v>
      </c>
    </row>
    <row r="38" spans="2:17" x14ac:dyDescent="0.25">
      <c r="B38" s="3">
        <v>30</v>
      </c>
      <c r="C38" s="9" t="s">
        <v>103</v>
      </c>
      <c r="D38" s="9" t="s">
        <v>96</v>
      </c>
      <c r="E38" s="3">
        <v>190</v>
      </c>
      <c r="F38" s="3">
        <v>95</v>
      </c>
      <c r="G38" s="3">
        <v>161</v>
      </c>
      <c r="H38" s="3">
        <v>206</v>
      </c>
      <c r="I38" s="3">
        <v>217</v>
      </c>
      <c r="J38" s="3">
        <v>159</v>
      </c>
      <c r="K38" s="3"/>
      <c r="L38" s="3"/>
      <c r="M38" s="3"/>
      <c r="N38" s="3"/>
      <c r="O38" s="3"/>
      <c r="P38" s="3"/>
      <c r="Q38" s="3">
        <f t="shared" si="0"/>
        <v>1028</v>
      </c>
    </row>
    <row r="39" spans="2:17" x14ac:dyDescent="0.25">
      <c r="B39" s="3">
        <v>31</v>
      </c>
      <c r="C39" s="9" t="s">
        <v>104</v>
      </c>
      <c r="D39" s="9" t="s">
        <v>79</v>
      </c>
      <c r="E39" s="3">
        <v>61</v>
      </c>
      <c r="F39" s="3">
        <v>66</v>
      </c>
      <c r="G39" s="3">
        <v>81</v>
      </c>
      <c r="H39" s="3">
        <v>52</v>
      </c>
      <c r="I39" s="3">
        <v>58</v>
      </c>
      <c r="J39" s="3">
        <v>50</v>
      </c>
      <c r="K39" s="3"/>
      <c r="L39" s="3"/>
      <c r="M39" s="3"/>
      <c r="N39" s="3"/>
      <c r="O39" s="3"/>
      <c r="P39" s="3"/>
      <c r="Q39" s="3">
        <f t="shared" si="0"/>
        <v>368</v>
      </c>
    </row>
    <row r="40" spans="2:17" x14ac:dyDescent="0.25">
      <c r="B40" s="3">
        <v>32</v>
      </c>
      <c r="C40" s="9" t="s">
        <v>168</v>
      </c>
      <c r="D40" s="9" t="s">
        <v>71</v>
      </c>
      <c r="E40" s="3"/>
      <c r="F40" s="3"/>
      <c r="G40" s="3"/>
      <c r="H40" s="3">
        <v>2</v>
      </c>
      <c r="I40" s="3"/>
      <c r="J40" s="3"/>
      <c r="K40" s="3"/>
      <c r="L40" s="3"/>
      <c r="M40" s="3"/>
      <c r="N40" s="3"/>
      <c r="O40" s="3"/>
      <c r="P40" s="3"/>
      <c r="Q40" s="3">
        <f t="shared" si="0"/>
        <v>2</v>
      </c>
    </row>
    <row r="41" spans="2:17" x14ac:dyDescent="0.25">
      <c r="B41" s="3">
        <v>33</v>
      </c>
      <c r="C41" s="9" t="s">
        <v>171</v>
      </c>
      <c r="D41" s="9" t="s">
        <v>65</v>
      </c>
      <c r="E41" s="3"/>
      <c r="F41" s="3"/>
      <c r="G41" s="3"/>
      <c r="H41" s="3"/>
      <c r="I41" s="3">
        <v>2</v>
      </c>
      <c r="J41" s="3">
        <v>4</v>
      </c>
      <c r="K41" s="3"/>
      <c r="L41" s="3"/>
      <c r="M41" s="3"/>
      <c r="N41" s="3"/>
      <c r="O41" s="3"/>
      <c r="P41" s="3"/>
      <c r="Q41" s="3">
        <f t="shared" si="0"/>
        <v>6</v>
      </c>
    </row>
    <row r="42" spans="2:17" x14ac:dyDescent="0.25">
      <c r="B42" s="3">
        <v>34</v>
      </c>
      <c r="C42" s="9" t="s">
        <v>172</v>
      </c>
      <c r="D42" s="9" t="s">
        <v>272</v>
      </c>
      <c r="E42" s="3"/>
      <c r="F42" s="3"/>
      <c r="G42" s="3"/>
      <c r="H42" s="3"/>
      <c r="I42" s="3">
        <v>5</v>
      </c>
      <c r="J42" s="3"/>
      <c r="K42" s="3"/>
      <c r="L42" s="3"/>
      <c r="M42" s="3"/>
      <c r="N42" s="3"/>
      <c r="O42" s="3"/>
      <c r="P42" s="3"/>
      <c r="Q42" s="3">
        <f t="shared" si="0"/>
        <v>5</v>
      </c>
    </row>
    <row r="43" spans="2:17" x14ac:dyDescent="0.25">
      <c r="B43" s="228" t="s">
        <v>105</v>
      </c>
      <c r="C43" s="229"/>
      <c r="D43" s="230"/>
      <c r="E43" s="3"/>
      <c r="F43" s="3"/>
      <c r="G43" s="3"/>
      <c r="H43" s="3"/>
      <c r="I43" s="3"/>
      <c r="J43" s="3"/>
      <c r="K43" s="3"/>
      <c r="L43" s="3"/>
      <c r="M43" s="3"/>
      <c r="N43" s="3"/>
      <c r="O43" s="3"/>
      <c r="P43" s="3"/>
      <c r="Q43" s="3">
        <f t="shared" si="0"/>
        <v>0</v>
      </c>
    </row>
    <row r="44" spans="2:17" x14ac:dyDescent="0.25">
      <c r="B44" s="3">
        <v>1</v>
      </c>
      <c r="C44" s="9" t="s">
        <v>106</v>
      </c>
      <c r="D44" s="9" t="s">
        <v>107</v>
      </c>
      <c r="E44" s="3">
        <v>1</v>
      </c>
      <c r="F44" s="3"/>
      <c r="G44" s="3"/>
      <c r="H44" s="3">
        <v>2</v>
      </c>
      <c r="I44" s="3">
        <v>6</v>
      </c>
      <c r="J44" s="3"/>
      <c r="K44" s="3"/>
      <c r="L44" s="3"/>
      <c r="M44" s="3"/>
      <c r="N44" s="3"/>
      <c r="O44" s="3"/>
      <c r="P44" s="3"/>
      <c r="Q44" s="3">
        <f t="shared" si="0"/>
        <v>9</v>
      </c>
    </row>
    <row r="45" spans="2:17" x14ac:dyDescent="0.25">
      <c r="B45" s="3">
        <v>2</v>
      </c>
      <c r="C45" s="9" t="s">
        <v>108</v>
      </c>
      <c r="D45" s="9" t="s">
        <v>107</v>
      </c>
      <c r="E45" s="3">
        <v>2</v>
      </c>
      <c r="F45" s="3"/>
      <c r="G45" s="3"/>
      <c r="H45" s="3"/>
      <c r="I45" s="3">
        <v>4</v>
      </c>
      <c r="J45" s="3"/>
      <c r="K45" s="3"/>
      <c r="L45" s="3"/>
      <c r="M45" s="3"/>
      <c r="N45" s="3"/>
      <c r="O45" s="3"/>
      <c r="P45" s="3"/>
      <c r="Q45" s="3">
        <f t="shared" si="0"/>
        <v>6</v>
      </c>
    </row>
    <row r="46" spans="2:17" x14ac:dyDescent="0.25">
      <c r="B46" s="3">
        <v>3</v>
      </c>
      <c r="C46" s="9" t="s">
        <v>109</v>
      </c>
      <c r="D46" s="9" t="s">
        <v>107</v>
      </c>
      <c r="E46" s="3">
        <v>2</v>
      </c>
      <c r="F46" s="3">
        <v>8</v>
      </c>
      <c r="G46" s="3">
        <v>3</v>
      </c>
      <c r="H46" s="3"/>
      <c r="I46" s="3">
        <v>4</v>
      </c>
      <c r="J46" s="3"/>
      <c r="K46" s="3"/>
      <c r="L46" s="3"/>
      <c r="M46" s="3"/>
      <c r="N46" s="3"/>
      <c r="O46" s="3"/>
      <c r="P46" s="3"/>
      <c r="Q46" s="3">
        <f t="shared" si="0"/>
        <v>17</v>
      </c>
    </row>
    <row r="47" spans="2:17" x14ac:dyDescent="0.25">
      <c r="B47" s="3">
        <v>4</v>
      </c>
      <c r="C47" s="9" t="s">
        <v>110</v>
      </c>
      <c r="D47" s="9" t="s">
        <v>107</v>
      </c>
      <c r="E47" s="3">
        <v>5</v>
      </c>
      <c r="F47" s="3">
        <v>8</v>
      </c>
      <c r="G47" s="3"/>
      <c r="H47" s="3">
        <v>5</v>
      </c>
      <c r="I47" s="3">
        <v>16</v>
      </c>
      <c r="J47" s="3"/>
      <c r="K47" s="3"/>
      <c r="L47" s="3"/>
      <c r="M47" s="3"/>
      <c r="N47" s="3"/>
      <c r="O47" s="3"/>
      <c r="P47" s="3"/>
      <c r="Q47" s="3">
        <f t="shared" si="0"/>
        <v>34</v>
      </c>
    </row>
    <row r="48" spans="2:17" x14ac:dyDescent="0.25">
      <c r="B48" s="3">
        <v>5</v>
      </c>
      <c r="C48" s="9" t="s">
        <v>111</v>
      </c>
      <c r="D48" s="9" t="s">
        <v>107</v>
      </c>
      <c r="E48" s="3"/>
      <c r="F48" s="3"/>
      <c r="G48" s="3"/>
      <c r="H48" s="3"/>
      <c r="I48" s="3"/>
      <c r="J48" s="3"/>
      <c r="K48" s="3"/>
      <c r="L48" s="3"/>
      <c r="M48" s="3"/>
      <c r="N48" s="3"/>
      <c r="O48" s="3"/>
      <c r="P48" s="3"/>
      <c r="Q48" s="3">
        <f t="shared" si="0"/>
        <v>0</v>
      </c>
    </row>
    <row r="49" spans="2:17" x14ac:dyDescent="0.25">
      <c r="B49" s="3">
        <v>6</v>
      </c>
      <c r="C49" s="9" t="s">
        <v>112</v>
      </c>
      <c r="D49" s="9" t="s">
        <v>107</v>
      </c>
      <c r="E49" s="3"/>
      <c r="F49" s="3"/>
      <c r="G49" s="3"/>
      <c r="H49" s="3"/>
      <c r="I49" s="3"/>
      <c r="J49" s="3"/>
      <c r="K49" s="3"/>
      <c r="L49" s="3"/>
      <c r="M49" s="3"/>
      <c r="N49" s="3"/>
      <c r="O49" s="3"/>
      <c r="P49" s="3"/>
      <c r="Q49" s="3">
        <f t="shared" si="0"/>
        <v>0</v>
      </c>
    </row>
    <row r="50" spans="2:17" x14ac:dyDescent="0.25">
      <c r="B50" s="3">
        <v>7</v>
      </c>
      <c r="C50" s="9" t="s">
        <v>113</v>
      </c>
      <c r="D50" s="9" t="s">
        <v>107</v>
      </c>
      <c r="E50" s="3"/>
      <c r="F50" s="3"/>
      <c r="G50" s="3"/>
      <c r="H50" s="3"/>
      <c r="I50" s="3">
        <v>2</v>
      </c>
      <c r="J50" s="3"/>
      <c r="K50" s="3"/>
      <c r="L50" s="3"/>
      <c r="M50" s="3"/>
      <c r="N50" s="3"/>
      <c r="O50" s="3"/>
      <c r="P50" s="3"/>
      <c r="Q50" s="3">
        <f t="shared" si="0"/>
        <v>2</v>
      </c>
    </row>
    <row r="51" spans="2:17" x14ac:dyDescent="0.25">
      <c r="B51" s="3">
        <v>8</v>
      </c>
      <c r="C51" s="9" t="s">
        <v>114</v>
      </c>
      <c r="D51" s="9" t="s">
        <v>107</v>
      </c>
      <c r="E51" s="3">
        <v>11</v>
      </c>
      <c r="F51" s="3">
        <v>17</v>
      </c>
      <c r="G51" s="3">
        <v>2</v>
      </c>
      <c r="H51" s="3">
        <v>8</v>
      </c>
      <c r="I51" s="3">
        <v>15</v>
      </c>
      <c r="J51" s="3">
        <v>5</v>
      </c>
      <c r="K51" s="3"/>
      <c r="L51" s="3"/>
      <c r="M51" s="3"/>
      <c r="N51" s="3"/>
      <c r="O51" s="3"/>
      <c r="P51" s="3"/>
      <c r="Q51" s="3">
        <f t="shared" si="0"/>
        <v>58</v>
      </c>
    </row>
    <row r="52" spans="2:17" x14ac:dyDescent="0.25">
      <c r="B52" s="3">
        <v>9</v>
      </c>
      <c r="C52" s="9" t="s">
        <v>115</v>
      </c>
      <c r="D52" s="9" t="s">
        <v>107</v>
      </c>
      <c r="E52" s="3"/>
      <c r="F52" s="3"/>
      <c r="G52" s="3"/>
      <c r="H52" s="3">
        <v>1</v>
      </c>
      <c r="I52" s="3">
        <v>4</v>
      </c>
      <c r="J52" s="3"/>
      <c r="K52" s="3"/>
      <c r="L52" s="3"/>
      <c r="M52" s="3"/>
      <c r="N52" s="3"/>
      <c r="O52" s="3"/>
      <c r="P52" s="3"/>
      <c r="Q52" s="3">
        <f t="shared" si="0"/>
        <v>5</v>
      </c>
    </row>
    <row r="53" spans="2:17" x14ac:dyDescent="0.25">
      <c r="B53" s="3">
        <v>10</v>
      </c>
      <c r="C53" s="9" t="s">
        <v>116</v>
      </c>
      <c r="D53" s="9" t="s">
        <v>107</v>
      </c>
      <c r="E53" s="3"/>
      <c r="F53" s="3">
        <v>4</v>
      </c>
      <c r="G53" s="3"/>
      <c r="H53" s="3"/>
      <c r="I53" s="3"/>
      <c r="J53" s="3"/>
      <c r="K53" s="3"/>
      <c r="L53" s="3"/>
      <c r="M53" s="3"/>
      <c r="N53" s="3"/>
      <c r="O53" s="3"/>
      <c r="P53" s="3"/>
      <c r="Q53" s="3">
        <f t="shared" si="0"/>
        <v>4</v>
      </c>
    </row>
    <row r="54" spans="2:17" x14ac:dyDescent="0.25">
      <c r="B54" s="3">
        <v>11</v>
      </c>
      <c r="C54" s="9" t="s">
        <v>117</v>
      </c>
      <c r="D54" s="9" t="s">
        <v>107</v>
      </c>
      <c r="E54" s="3">
        <v>11</v>
      </c>
      <c r="F54" s="3">
        <v>15</v>
      </c>
      <c r="G54" s="3">
        <v>11</v>
      </c>
      <c r="H54" s="3">
        <v>6</v>
      </c>
      <c r="I54" s="3">
        <v>15</v>
      </c>
      <c r="J54" s="3">
        <v>2</v>
      </c>
      <c r="K54" s="3"/>
      <c r="L54" s="3"/>
      <c r="M54" s="3"/>
      <c r="N54" s="3"/>
      <c r="O54" s="3"/>
      <c r="P54" s="3"/>
      <c r="Q54" s="3">
        <f t="shared" si="0"/>
        <v>60</v>
      </c>
    </row>
    <row r="55" spans="2:17" x14ac:dyDescent="0.25">
      <c r="B55" s="3">
        <v>12</v>
      </c>
      <c r="C55" s="9" t="s">
        <v>173</v>
      </c>
      <c r="D55" s="9" t="s">
        <v>107</v>
      </c>
      <c r="E55" s="3"/>
      <c r="F55" s="3"/>
      <c r="G55" s="3"/>
      <c r="H55" s="3">
        <v>4</v>
      </c>
      <c r="I55" s="3">
        <v>3</v>
      </c>
      <c r="J55" s="3"/>
      <c r="K55" s="3"/>
      <c r="L55" s="3"/>
      <c r="M55" s="3"/>
      <c r="N55" s="3"/>
      <c r="O55" s="3"/>
      <c r="P55" s="3"/>
      <c r="Q55" s="3">
        <f t="shared" si="0"/>
        <v>7</v>
      </c>
    </row>
    <row r="56" spans="2:17" x14ac:dyDescent="0.25">
      <c r="B56" s="3">
        <v>13</v>
      </c>
      <c r="C56" s="9" t="s">
        <v>174</v>
      </c>
      <c r="D56" s="9" t="s">
        <v>107</v>
      </c>
      <c r="E56" s="3"/>
      <c r="F56" s="3"/>
      <c r="G56" s="3"/>
      <c r="H56" s="3"/>
      <c r="I56" s="3">
        <v>3</v>
      </c>
      <c r="J56" s="3"/>
      <c r="K56" s="3"/>
      <c r="L56" s="3"/>
      <c r="M56" s="3"/>
      <c r="N56" s="3"/>
      <c r="O56" s="3"/>
      <c r="P56" s="3"/>
      <c r="Q56" s="3">
        <f t="shared" si="0"/>
        <v>3</v>
      </c>
    </row>
    <row r="57" spans="2:17" x14ac:dyDescent="0.25">
      <c r="B57" s="231" t="s">
        <v>118</v>
      </c>
      <c r="C57" s="232"/>
      <c r="D57" s="233"/>
      <c r="E57" s="3"/>
      <c r="F57" s="3"/>
      <c r="G57" s="3"/>
      <c r="H57" s="3"/>
      <c r="I57" s="3"/>
      <c r="J57" s="3"/>
      <c r="K57" s="3"/>
      <c r="L57" s="3"/>
      <c r="M57" s="3"/>
      <c r="N57" s="3"/>
      <c r="O57" s="3"/>
      <c r="P57" s="3"/>
      <c r="Q57" s="3">
        <f t="shared" si="0"/>
        <v>0</v>
      </c>
    </row>
    <row r="58" spans="2:17" x14ac:dyDescent="0.25">
      <c r="B58" s="3">
        <v>1</v>
      </c>
      <c r="C58" s="9" t="s">
        <v>119</v>
      </c>
      <c r="D58" s="9" t="s">
        <v>120</v>
      </c>
      <c r="E58" s="3"/>
      <c r="F58" s="3"/>
      <c r="G58" s="3"/>
      <c r="H58" s="3"/>
      <c r="I58" s="3"/>
      <c r="J58" s="3"/>
      <c r="K58" s="3"/>
      <c r="L58" s="3"/>
      <c r="M58" s="3"/>
      <c r="N58" s="3"/>
      <c r="O58" s="3"/>
      <c r="P58" s="3"/>
      <c r="Q58" s="3">
        <f t="shared" si="0"/>
        <v>0</v>
      </c>
    </row>
    <row r="59" spans="2:17" x14ac:dyDescent="0.25">
      <c r="B59" s="3">
        <v>2</v>
      </c>
      <c r="C59" s="9" t="s">
        <v>175</v>
      </c>
      <c r="D59" s="9" t="s">
        <v>120</v>
      </c>
      <c r="E59" s="3"/>
      <c r="F59" s="3"/>
      <c r="G59" s="3"/>
      <c r="H59" s="3">
        <v>2</v>
      </c>
      <c r="I59" s="3"/>
      <c r="J59" s="3"/>
      <c r="K59" s="3"/>
      <c r="L59" s="3"/>
      <c r="M59" s="3"/>
      <c r="N59" s="3"/>
      <c r="O59" s="3"/>
      <c r="P59" s="3"/>
      <c r="Q59" s="3">
        <f t="shared" si="0"/>
        <v>2</v>
      </c>
    </row>
    <row r="60" spans="2:17" x14ac:dyDescent="0.25">
      <c r="B60" s="3">
        <v>3</v>
      </c>
      <c r="C60" s="9" t="s">
        <v>176</v>
      </c>
      <c r="D60" s="9" t="s">
        <v>120</v>
      </c>
      <c r="E60" s="3"/>
      <c r="F60" s="3"/>
      <c r="G60" s="3"/>
      <c r="H60" s="3"/>
      <c r="I60" s="3">
        <v>4</v>
      </c>
      <c r="J60" s="3"/>
      <c r="K60" s="3"/>
      <c r="L60" s="3"/>
      <c r="M60" s="3"/>
      <c r="N60" s="3"/>
      <c r="O60" s="3"/>
      <c r="P60" s="3"/>
      <c r="Q60" s="3">
        <f t="shared" si="0"/>
        <v>4</v>
      </c>
    </row>
    <row r="61" spans="2:17" x14ac:dyDescent="0.25">
      <c r="B61" s="3">
        <v>4</v>
      </c>
      <c r="C61" s="9" t="s">
        <v>121</v>
      </c>
      <c r="D61" s="9" t="s">
        <v>120</v>
      </c>
      <c r="E61" s="3"/>
      <c r="F61" s="3"/>
      <c r="G61" s="3"/>
      <c r="H61" s="3"/>
      <c r="I61" s="3"/>
      <c r="J61" s="3"/>
      <c r="K61" s="3"/>
      <c r="L61" s="3"/>
      <c r="M61" s="3"/>
      <c r="N61" s="3"/>
      <c r="O61" s="3"/>
      <c r="P61" s="3"/>
      <c r="Q61" s="3">
        <f t="shared" si="0"/>
        <v>0</v>
      </c>
    </row>
    <row r="62" spans="2:17" x14ac:dyDescent="0.25">
      <c r="B62" s="234" t="s">
        <v>122</v>
      </c>
      <c r="C62" s="235"/>
      <c r="D62" s="236"/>
      <c r="E62" s="3"/>
      <c r="F62" s="3"/>
      <c r="G62" s="3"/>
      <c r="H62" s="3"/>
      <c r="I62" s="3"/>
      <c r="J62" s="3"/>
      <c r="K62" s="3"/>
      <c r="L62" s="3"/>
      <c r="M62" s="3"/>
      <c r="N62" s="3"/>
      <c r="O62" s="3"/>
      <c r="P62" s="3"/>
      <c r="Q62" s="3">
        <f t="shared" si="0"/>
        <v>0</v>
      </c>
    </row>
    <row r="63" spans="2:17" x14ac:dyDescent="0.25">
      <c r="B63" s="3">
        <v>1</v>
      </c>
      <c r="C63" s="9" t="s">
        <v>123</v>
      </c>
      <c r="D63" s="9" t="s">
        <v>124</v>
      </c>
      <c r="E63" s="3"/>
      <c r="F63" s="3">
        <v>4</v>
      </c>
      <c r="G63" s="3">
        <v>4</v>
      </c>
      <c r="H63" s="3"/>
      <c r="I63" s="3"/>
      <c r="J63" s="3"/>
      <c r="K63" s="3"/>
      <c r="L63" s="3"/>
      <c r="M63" s="3"/>
      <c r="N63" s="3"/>
      <c r="O63" s="3"/>
      <c r="P63" s="3"/>
      <c r="Q63" s="3">
        <f t="shared" si="0"/>
        <v>8</v>
      </c>
    </row>
    <row r="64" spans="2:17" x14ac:dyDescent="0.25">
      <c r="B64" s="3">
        <v>2</v>
      </c>
      <c r="C64" s="9" t="s">
        <v>125</v>
      </c>
      <c r="D64" s="9" t="s">
        <v>107</v>
      </c>
      <c r="E64" s="3"/>
      <c r="F64" s="3"/>
      <c r="G64" s="3"/>
      <c r="H64" s="3"/>
      <c r="I64" s="3"/>
      <c r="J64" s="3"/>
      <c r="K64" s="3"/>
      <c r="L64" s="3"/>
      <c r="M64" s="3"/>
      <c r="N64" s="3"/>
      <c r="O64" s="3"/>
      <c r="P64" s="3"/>
      <c r="Q64" s="3">
        <f t="shared" si="0"/>
        <v>0</v>
      </c>
    </row>
    <row r="65" spans="2:17" x14ac:dyDescent="0.25">
      <c r="B65" s="3">
        <v>3</v>
      </c>
      <c r="C65" s="9" t="s">
        <v>177</v>
      </c>
      <c r="D65" s="9" t="s">
        <v>124</v>
      </c>
      <c r="E65" s="3"/>
      <c r="F65" s="3">
        <v>2</v>
      </c>
      <c r="G65" s="3"/>
      <c r="H65" s="3">
        <v>2</v>
      </c>
      <c r="I65" s="3"/>
      <c r="J65" s="3"/>
      <c r="K65" s="3"/>
      <c r="L65" s="3"/>
      <c r="M65" s="3"/>
      <c r="N65" s="3"/>
      <c r="O65" s="3"/>
      <c r="P65" s="3"/>
      <c r="Q65" s="3">
        <f t="shared" si="0"/>
        <v>4</v>
      </c>
    </row>
    <row r="66" spans="2:17" x14ac:dyDescent="0.25">
      <c r="B66" s="3">
        <v>4</v>
      </c>
      <c r="C66" s="9" t="s">
        <v>126</v>
      </c>
      <c r="D66" s="9" t="s">
        <v>124</v>
      </c>
      <c r="E66" s="3"/>
      <c r="F66" s="3"/>
      <c r="G66" s="3"/>
      <c r="H66" s="3"/>
      <c r="I66" s="3">
        <v>13</v>
      </c>
      <c r="J66" s="3"/>
      <c r="K66" s="3"/>
      <c r="L66" s="3"/>
      <c r="M66" s="3"/>
      <c r="N66" s="3"/>
      <c r="O66" s="3"/>
      <c r="P66" s="3"/>
      <c r="Q66" s="3">
        <f t="shared" si="0"/>
        <v>13</v>
      </c>
    </row>
    <row r="67" spans="2:17" x14ac:dyDescent="0.25">
      <c r="B67" s="3">
        <v>5</v>
      </c>
      <c r="C67" s="9" t="s">
        <v>127</v>
      </c>
      <c r="D67" s="9" t="s">
        <v>124</v>
      </c>
      <c r="E67" s="3">
        <v>2</v>
      </c>
      <c r="F67" s="3"/>
      <c r="G67" s="3"/>
      <c r="H67" s="3">
        <v>1</v>
      </c>
      <c r="I67" s="3"/>
      <c r="J67" s="3"/>
      <c r="K67" s="3"/>
      <c r="L67" s="3"/>
      <c r="M67" s="3"/>
      <c r="N67" s="3"/>
      <c r="O67" s="3"/>
      <c r="P67" s="3"/>
      <c r="Q67" s="3">
        <f t="shared" si="0"/>
        <v>3</v>
      </c>
    </row>
    <row r="68" spans="2:17" x14ac:dyDescent="0.25">
      <c r="B68" s="3">
        <v>6</v>
      </c>
      <c r="C68" s="9" t="s">
        <v>128</v>
      </c>
      <c r="D68" s="9" t="s">
        <v>129</v>
      </c>
      <c r="E68" s="3">
        <v>4</v>
      </c>
      <c r="F68" s="3">
        <v>8</v>
      </c>
      <c r="G68" s="3">
        <v>32</v>
      </c>
      <c r="H68" s="3">
        <v>16</v>
      </c>
      <c r="I68" s="3">
        <v>7</v>
      </c>
      <c r="J68" s="3">
        <v>14</v>
      </c>
      <c r="K68" s="3"/>
      <c r="L68" s="3"/>
      <c r="M68" s="3"/>
      <c r="N68" s="3"/>
      <c r="O68" s="3"/>
      <c r="P68" s="3"/>
      <c r="Q68" s="3">
        <f t="shared" si="0"/>
        <v>81</v>
      </c>
    </row>
    <row r="69" spans="2:17" x14ac:dyDescent="0.25">
      <c r="B69" s="237" t="s">
        <v>132</v>
      </c>
      <c r="C69" s="238"/>
      <c r="D69" s="239"/>
      <c r="E69" s="3"/>
      <c r="F69" s="3"/>
      <c r="G69" s="3"/>
      <c r="H69" s="3"/>
      <c r="I69" s="3"/>
      <c r="J69" s="3"/>
      <c r="K69" s="3"/>
      <c r="L69" s="3"/>
      <c r="M69" s="3"/>
      <c r="N69" s="3"/>
      <c r="O69" s="3"/>
      <c r="P69" s="3"/>
      <c r="Q69" s="3">
        <f t="shared" si="0"/>
        <v>0</v>
      </c>
    </row>
    <row r="70" spans="2:17" x14ac:dyDescent="0.25">
      <c r="B70" s="3">
        <v>1</v>
      </c>
      <c r="C70" s="9" t="s">
        <v>130</v>
      </c>
      <c r="D70" s="9" t="s">
        <v>131</v>
      </c>
      <c r="E70" s="3"/>
      <c r="F70" s="3"/>
      <c r="G70" s="3"/>
      <c r="H70" s="3"/>
      <c r="I70" s="3"/>
      <c r="J70" s="3"/>
      <c r="K70" s="3"/>
      <c r="L70" s="3"/>
      <c r="M70" s="3"/>
      <c r="N70" s="3"/>
      <c r="O70" s="3"/>
      <c r="P70" s="3"/>
      <c r="Q70" s="3">
        <f t="shared" si="0"/>
        <v>0</v>
      </c>
    </row>
    <row r="71" spans="2:17" x14ac:dyDescent="0.25">
      <c r="B71" s="240" t="s">
        <v>178</v>
      </c>
      <c r="C71" s="241"/>
      <c r="D71" s="242"/>
      <c r="E71" s="3"/>
      <c r="F71" s="3"/>
      <c r="G71" s="3"/>
      <c r="H71" s="3"/>
      <c r="I71" s="3"/>
      <c r="J71" s="3"/>
      <c r="K71" s="3"/>
      <c r="L71" s="3"/>
      <c r="M71" s="3"/>
      <c r="N71" s="3"/>
      <c r="O71" s="3"/>
      <c r="P71" s="3"/>
      <c r="Q71" s="3">
        <f t="shared" si="0"/>
        <v>0</v>
      </c>
    </row>
    <row r="72" spans="2:17" x14ac:dyDescent="0.25">
      <c r="B72" s="3">
        <v>1</v>
      </c>
      <c r="C72" s="9" t="s">
        <v>179</v>
      </c>
      <c r="D72" s="9" t="s">
        <v>180</v>
      </c>
      <c r="E72" s="3"/>
      <c r="F72" s="3"/>
      <c r="G72" s="3"/>
      <c r="H72" s="3">
        <v>8</v>
      </c>
      <c r="I72" s="3"/>
      <c r="J72" s="3"/>
      <c r="K72" s="3"/>
      <c r="L72" s="3"/>
      <c r="M72" s="3"/>
      <c r="N72" s="3"/>
      <c r="O72" s="3"/>
      <c r="P72" s="3"/>
      <c r="Q72" s="3">
        <f t="shared" si="0"/>
        <v>8</v>
      </c>
    </row>
    <row r="73" spans="2:17" x14ac:dyDescent="0.25">
      <c r="B73" s="216" t="s">
        <v>136</v>
      </c>
      <c r="C73" s="217"/>
      <c r="D73" s="218"/>
      <c r="E73" s="3"/>
      <c r="F73" s="3"/>
      <c r="G73" s="3"/>
      <c r="H73" s="3"/>
      <c r="I73" s="3"/>
      <c r="J73" s="3"/>
      <c r="K73" s="3"/>
      <c r="L73" s="3"/>
      <c r="M73" s="3"/>
      <c r="N73" s="3"/>
      <c r="O73" s="3"/>
      <c r="P73" s="3"/>
      <c r="Q73" s="3">
        <f t="shared" ref="Q73:Q91" si="1">SUM(E73:P73)</f>
        <v>0</v>
      </c>
    </row>
    <row r="74" spans="2:17" x14ac:dyDescent="0.25">
      <c r="B74" s="3">
        <v>1</v>
      </c>
      <c r="C74" s="9" t="s">
        <v>137</v>
      </c>
      <c r="D74" s="9" t="s">
        <v>96</v>
      </c>
      <c r="E74" s="3">
        <v>373</v>
      </c>
      <c r="F74" s="3">
        <v>394</v>
      </c>
      <c r="G74" s="3">
        <v>324</v>
      </c>
      <c r="H74" s="3">
        <v>330</v>
      </c>
      <c r="I74" s="3">
        <v>406</v>
      </c>
      <c r="J74" s="3">
        <v>291</v>
      </c>
      <c r="K74" s="3"/>
      <c r="L74" s="3"/>
      <c r="M74" s="3"/>
      <c r="N74" s="3"/>
      <c r="O74" s="3"/>
      <c r="P74" s="3"/>
      <c r="Q74" s="3">
        <f t="shared" si="1"/>
        <v>2118</v>
      </c>
    </row>
    <row r="75" spans="2:17" x14ac:dyDescent="0.25">
      <c r="B75" s="3">
        <v>2</v>
      </c>
      <c r="C75" s="9" t="s">
        <v>138</v>
      </c>
      <c r="D75" s="9" t="s">
        <v>96</v>
      </c>
      <c r="E75" s="3">
        <v>245</v>
      </c>
      <c r="F75" s="3">
        <v>235</v>
      </c>
      <c r="G75" s="3">
        <v>246</v>
      </c>
      <c r="H75" s="3">
        <v>240</v>
      </c>
      <c r="I75" s="3">
        <v>183</v>
      </c>
      <c r="J75" s="3">
        <v>301</v>
      </c>
      <c r="K75" s="3"/>
      <c r="L75" s="3"/>
      <c r="M75" s="3"/>
      <c r="N75" s="3"/>
      <c r="O75" s="3"/>
      <c r="P75" s="3"/>
      <c r="Q75" s="3">
        <f t="shared" si="1"/>
        <v>1450</v>
      </c>
    </row>
    <row r="76" spans="2:17" x14ac:dyDescent="0.25">
      <c r="B76" s="3">
        <v>3</v>
      </c>
      <c r="C76" s="9" t="s">
        <v>139</v>
      </c>
      <c r="D76" s="9" t="s">
        <v>120</v>
      </c>
      <c r="E76" s="3">
        <v>364</v>
      </c>
      <c r="F76" s="3">
        <v>166</v>
      </c>
      <c r="G76" s="3">
        <v>290</v>
      </c>
      <c r="H76" s="3">
        <v>293</v>
      </c>
      <c r="I76" s="3">
        <v>179</v>
      </c>
      <c r="J76" s="3">
        <v>285</v>
      </c>
      <c r="K76" s="3"/>
      <c r="L76" s="3"/>
      <c r="M76" s="3"/>
      <c r="N76" s="3"/>
      <c r="O76" s="3"/>
      <c r="P76" s="3"/>
      <c r="Q76" s="3">
        <f t="shared" si="1"/>
        <v>1577</v>
      </c>
    </row>
    <row r="77" spans="2:17" x14ac:dyDescent="0.25">
      <c r="B77" s="3">
        <v>4</v>
      </c>
      <c r="C77" s="9" t="s">
        <v>140</v>
      </c>
      <c r="D77" s="9" t="s">
        <v>107</v>
      </c>
      <c r="E77" s="3">
        <v>218</v>
      </c>
      <c r="F77" s="3">
        <v>256</v>
      </c>
      <c r="G77" s="3">
        <v>214</v>
      </c>
      <c r="H77" s="3">
        <v>177</v>
      </c>
      <c r="I77" s="3">
        <v>220</v>
      </c>
      <c r="J77" s="3">
        <v>247</v>
      </c>
      <c r="K77" s="3"/>
      <c r="L77" s="3"/>
      <c r="M77" s="3"/>
      <c r="N77" s="3"/>
      <c r="O77" s="3"/>
      <c r="P77" s="3"/>
      <c r="Q77" s="3">
        <f t="shared" si="1"/>
        <v>1332</v>
      </c>
    </row>
    <row r="78" spans="2:17" x14ac:dyDescent="0.25">
      <c r="B78" s="219" t="s">
        <v>194</v>
      </c>
      <c r="C78" s="220"/>
      <c r="D78" s="221"/>
      <c r="E78" s="3"/>
      <c r="F78" s="3"/>
      <c r="G78" s="3"/>
      <c r="H78" s="3"/>
      <c r="I78" s="3"/>
      <c r="J78" s="3"/>
      <c r="K78" s="3"/>
      <c r="L78" s="3"/>
      <c r="M78" s="3"/>
      <c r="N78" s="3"/>
      <c r="O78" s="3"/>
      <c r="P78" s="3"/>
      <c r="Q78" s="3">
        <f t="shared" si="1"/>
        <v>0</v>
      </c>
    </row>
    <row r="79" spans="2:17" x14ac:dyDescent="0.25">
      <c r="B79" s="3">
        <v>1</v>
      </c>
      <c r="C79" s="9" t="s">
        <v>141</v>
      </c>
      <c r="D79" s="9" t="s">
        <v>107</v>
      </c>
      <c r="E79" s="3">
        <v>771</v>
      </c>
      <c r="F79" s="3">
        <v>753</v>
      </c>
      <c r="G79" s="3">
        <v>645</v>
      </c>
      <c r="H79" s="3">
        <v>688</v>
      </c>
      <c r="I79" s="3">
        <v>889</v>
      </c>
      <c r="J79" s="3">
        <v>517</v>
      </c>
      <c r="K79" s="3"/>
      <c r="L79" s="3"/>
      <c r="M79" s="3"/>
      <c r="N79" s="3"/>
      <c r="O79" s="3"/>
      <c r="P79" s="3"/>
      <c r="Q79" s="3">
        <f t="shared" si="1"/>
        <v>4263</v>
      </c>
    </row>
    <row r="80" spans="2:17" x14ac:dyDescent="0.25">
      <c r="B80" s="3">
        <v>2</v>
      </c>
      <c r="C80" s="9" t="s">
        <v>143</v>
      </c>
      <c r="D80" s="9" t="s">
        <v>156</v>
      </c>
      <c r="E80" s="3"/>
      <c r="F80" s="3"/>
      <c r="G80" s="3"/>
      <c r="H80" s="3"/>
      <c r="I80" s="3"/>
      <c r="J80" s="3"/>
      <c r="K80" s="3"/>
      <c r="L80" s="3"/>
      <c r="M80" s="3"/>
      <c r="N80" s="3"/>
      <c r="O80" s="3"/>
      <c r="P80" s="3"/>
      <c r="Q80" s="3">
        <f t="shared" si="1"/>
        <v>0</v>
      </c>
    </row>
    <row r="81" spans="2:22" x14ac:dyDescent="0.25">
      <c r="B81" s="3">
        <v>3</v>
      </c>
      <c r="C81" s="9" t="s">
        <v>144</v>
      </c>
      <c r="D81" s="9" t="s">
        <v>157</v>
      </c>
      <c r="E81" s="3"/>
      <c r="F81" s="3"/>
      <c r="G81" s="3"/>
      <c r="H81" s="3"/>
      <c r="I81" s="3"/>
      <c r="J81" s="3"/>
      <c r="K81" s="3"/>
      <c r="L81" s="3"/>
      <c r="M81" s="3"/>
      <c r="N81" s="3"/>
      <c r="O81" s="3"/>
      <c r="P81" s="3"/>
      <c r="Q81" s="3">
        <f t="shared" si="1"/>
        <v>0</v>
      </c>
    </row>
    <row r="82" spans="2:22" x14ac:dyDescent="0.25">
      <c r="B82" s="3">
        <v>4</v>
      </c>
      <c r="C82" s="9" t="s">
        <v>145</v>
      </c>
      <c r="D82" s="9" t="s">
        <v>158</v>
      </c>
      <c r="E82" s="3"/>
      <c r="F82" s="3"/>
      <c r="G82" s="3"/>
      <c r="H82" s="3"/>
      <c r="I82" s="3"/>
      <c r="J82" s="3"/>
      <c r="K82" s="3"/>
      <c r="L82" s="3"/>
      <c r="M82" s="3"/>
      <c r="N82" s="3"/>
      <c r="O82" s="3"/>
      <c r="P82" s="3"/>
      <c r="Q82" s="3">
        <f t="shared" si="1"/>
        <v>0</v>
      </c>
    </row>
    <row r="83" spans="2:22" x14ac:dyDescent="0.25">
      <c r="B83" s="3">
        <v>5</v>
      </c>
      <c r="C83" s="9" t="s">
        <v>146</v>
      </c>
      <c r="D83" s="9" t="s">
        <v>159</v>
      </c>
      <c r="E83" s="3"/>
      <c r="F83" s="3"/>
      <c r="G83" s="3"/>
      <c r="H83" s="3"/>
      <c r="I83" s="3"/>
      <c r="J83" s="3"/>
      <c r="K83" s="3"/>
      <c r="L83" s="3"/>
      <c r="M83" s="3"/>
      <c r="N83" s="3"/>
      <c r="O83" s="3"/>
      <c r="P83" s="3"/>
      <c r="Q83" s="3">
        <f t="shared" si="1"/>
        <v>0</v>
      </c>
    </row>
    <row r="84" spans="2:22" x14ac:dyDescent="0.25">
      <c r="B84" s="3">
        <v>6</v>
      </c>
      <c r="C84" s="9" t="s">
        <v>147</v>
      </c>
      <c r="D84" s="9" t="s">
        <v>160</v>
      </c>
      <c r="E84" s="3"/>
      <c r="F84" s="3"/>
      <c r="G84" s="3"/>
      <c r="H84" s="3"/>
      <c r="I84" s="3"/>
      <c r="J84" s="3"/>
      <c r="K84" s="3"/>
      <c r="L84" s="3"/>
      <c r="M84" s="3"/>
      <c r="N84" s="3"/>
      <c r="O84" s="3"/>
      <c r="P84" s="3"/>
      <c r="Q84" s="3">
        <f t="shared" si="1"/>
        <v>0</v>
      </c>
    </row>
    <row r="85" spans="2:22" x14ac:dyDescent="0.25">
      <c r="B85" s="3">
        <v>7</v>
      </c>
      <c r="C85" s="9" t="s">
        <v>148</v>
      </c>
      <c r="D85" s="9" t="s">
        <v>161</v>
      </c>
      <c r="E85" s="3"/>
      <c r="F85" s="3"/>
      <c r="G85" s="3"/>
      <c r="H85" s="3">
        <v>70</v>
      </c>
      <c r="I85" s="3"/>
      <c r="J85" s="3">
        <v>100</v>
      </c>
      <c r="K85" s="3"/>
      <c r="L85" s="3"/>
      <c r="M85" s="3"/>
      <c r="N85" s="3"/>
      <c r="O85" s="3"/>
      <c r="P85" s="3"/>
      <c r="Q85" s="3">
        <f t="shared" si="1"/>
        <v>170</v>
      </c>
    </row>
    <row r="86" spans="2:22" x14ac:dyDescent="0.25">
      <c r="B86" s="3">
        <v>8</v>
      </c>
      <c r="C86" s="9" t="s">
        <v>149</v>
      </c>
      <c r="D86" s="9" t="s">
        <v>162</v>
      </c>
      <c r="E86" s="3">
        <v>70</v>
      </c>
      <c r="F86" s="3">
        <v>190</v>
      </c>
      <c r="G86" s="3"/>
      <c r="H86" s="3">
        <v>80</v>
      </c>
      <c r="I86" s="3">
        <v>60</v>
      </c>
      <c r="J86" s="3"/>
      <c r="K86" s="3"/>
      <c r="L86" s="3"/>
      <c r="M86" s="3"/>
      <c r="N86" s="3"/>
      <c r="O86" s="3"/>
      <c r="P86" s="3"/>
      <c r="Q86" s="3">
        <f t="shared" si="1"/>
        <v>400</v>
      </c>
    </row>
    <row r="87" spans="2:22" x14ac:dyDescent="0.25">
      <c r="B87" s="3">
        <v>9</v>
      </c>
      <c r="C87" s="9" t="s">
        <v>150</v>
      </c>
      <c r="D87" s="9" t="s">
        <v>163</v>
      </c>
      <c r="E87" s="3"/>
      <c r="F87" s="3"/>
      <c r="G87" s="3"/>
      <c r="H87" s="3"/>
      <c r="I87" s="3"/>
      <c r="J87" s="3"/>
      <c r="K87" s="3"/>
      <c r="L87" s="3"/>
      <c r="M87" s="3"/>
      <c r="N87" s="3"/>
      <c r="O87" s="3"/>
      <c r="P87" s="3"/>
      <c r="Q87" s="3">
        <f t="shared" si="1"/>
        <v>0</v>
      </c>
    </row>
    <row r="88" spans="2:22" x14ac:dyDescent="0.25">
      <c r="B88" s="3">
        <v>10</v>
      </c>
      <c r="C88" s="9" t="s">
        <v>151</v>
      </c>
      <c r="D88" s="9" t="s">
        <v>164</v>
      </c>
      <c r="E88" s="3"/>
      <c r="F88" s="3"/>
      <c r="G88" s="3"/>
      <c r="H88" s="3"/>
      <c r="I88" s="3"/>
      <c r="J88" s="3"/>
      <c r="K88" s="3"/>
      <c r="L88" s="3"/>
      <c r="M88" s="3"/>
      <c r="N88" s="3"/>
      <c r="O88" s="3"/>
      <c r="P88" s="3"/>
      <c r="Q88" s="3">
        <f t="shared" si="1"/>
        <v>0</v>
      </c>
      <c r="V88" s="6" t="s">
        <v>262</v>
      </c>
    </row>
    <row r="89" spans="2:22" x14ac:dyDescent="0.25">
      <c r="B89" s="3">
        <v>11</v>
      </c>
      <c r="C89" s="9" t="s">
        <v>152</v>
      </c>
      <c r="D89" s="9" t="s">
        <v>165</v>
      </c>
      <c r="E89" s="3"/>
      <c r="F89" s="3"/>
      <c r="G89" s="3"/>
      <c r="H89" s="3"/>
      <c r="I89" s="3"/>
      <c r="J89" s="3"/>
      <c r="K89" s="3"/>
      <c r="L89" s="3"/>
      <c r="M89" s="3"/>
      <c r="N89" s="3"/>
      <c r="O89" s="3"/>
      <c r="P89" s="3"/>
      <c r="Q89" s="3">
        <f t="shared" si="1"/>
        <v>0</v>
      </c>
    </row>
    <row r="90" spans="2:22" x14ac:dyDescent="0.25">
      <c r="B90" s="3">
        <v>12</v>
      </c>
      <c r="C90" s="9" t="s">
        <v>153</v>
      </c>
      <c r="D90" s="9" t="s">
        <v>166</v>
      </c>
      <c r="E90" s="3"/>
      <c r="F90" s="3">
        <v>100</v>
      </c>
      <c r="G90" s="3"/>
      <c r="H90" s="3"/>
      <c r="I90" s="3"/>
      <c r="J90" s="3"/>
      <c r="K90" s="3"/>
      <c r="L90" s="3"/>
      <c r="M90" s="3"/>
      <c r="N90" s="3"/>
      <c r="O90" s="3"/>
      <c r="P90" s="3"/>
      <c r="Q90" s="3">
        <f t="shared" si="1"/>
        <v>100</v>
      </c>
    </row>
    <row r="91" spans="2:22" x14ac:dyDescent="0.25">
      <c r="B91" s="3">
        <v>13</v>
      </c>
      <c r="C91" s="9" t="s">
        <v>181</v>
      </c>
      <c r="D91" s="9" t="s">
        <v>182</v>
      </c>
      <c r="E91" s="3"/>
      <c r="F91" s="3">
        <v>60</v>
      </c>
      <c r="G91" s="3"/>
      <c r="H91" s="3"/>
      <c r="I91" s="3"/>
      <c r="J91" s="3"/>
      <c r="K91" s="3"/>
      <c r="L91" s="3"/>
      <c r="M91" s="3"/>
      <c r="N91" s="3"/>
      <c r="O91" s="3"/>
      <c r="P91" s="3"/>
      <c r="Q91" s="3">
        <f t="shared" si="1"/>
        <v>60</v>
      </c>
    </row>
    <row r="92" spans="2:22" x14ac:dyDescent="0.25">
      <c r="B92" s="222" t="s">
        <v>42</v>
      </c>
      <c r="C92" s="223"/>
      <c r="D92" s="224"/>
      <c r="E92" s="3">
        <f t="shared" ref="E92:Q92" si="2">SUM(E8:E91)</f>
        <v>3136</v>
      </c>
      <c r="F92" s="3">
        <f t="shared" si="2"/>
        <v>3420</v>
      </c>
      <c r="G92" s="3">
        <f t="shared" si="2"/>
        <v>2773</v>
      </c>
      <c r="H92" s="3">
        <f t="shared" si="2"/>
        <v>2945</v>
      </c>
      <c r="I92" s="3">
        <f t="shared" si="2"/>
        <v>3229</v>
      </c>
      <c r="J92" s="3">
        <f t="shared" si="2"/>
        <v>2802</v>
      </c>
      <c r="K92" s="3">
        <f t="shared" si="2"/>
        <v>0</v>
      </c>
      <c r="L92" s="3">
        <f t="shared" si="2"/>
        <v>0</v>
      </c>
      <c r="M92" s="3">
        <f t="shared" si="2"/>
        <v>0</v>
      </c>
      <c r="N92" s="3">
        <f t="shared" si="2"/>
        <v>0</v>
      </c>
      <c r="O92" s="3">
        <f t="shared" si="2"/>
        <v>0</v>
      </c>
      <c r="P92" s="3">
        <f t="shared" si="2"/>
        <v>0</v>
      </c>
      <c r="Q92" s="3">
        <f t="shared" si="2"/>
        <v>18305</v>
      </c>
    </row>
    <row r="93" spans="2:22" x14ac:dyDescent="0.25">
      <c r="B93" s="222" t="s">
        <v>155</v>
      </c>
      <c r="C93" s="223"/>
      <c r="D93" s="224"/>
      <c r="E93" s="3">
        <f>AVERAGE(E8:E91)</f>
        <v>89.6</v>
      </c>
      <c r="F93" s="3">
        <f t="shared" ref="F93:Q93" si="3">AVERAGE(F8:F91)</f>
        <v>92.432432432432435</v>
      </c>
      <c r="G93" s="3">
        <f t="shared" si="3"/>
        <v>99.035714285714292</v>
      </c>
      <c r="H93" s="3">
        <f t="shared" si="3"/>
        <v>73.625</v>
      </c>
      <c r="I93" s="3">
        <f t="shared" si="3"/>
        <v>76.88095238095238</v>
      </c>
      <c r="J93" s="3">
        <f t="shared" si="3"/>
        <v>87.5625</v>
      </c>
      <c r="K93" s="3" t="e">
        <f t="shared" si="3"/>
        <v>#DIV/0!</v>
      </c>
      <c r="L93" s="3" t="e">
        <f t="shared" si="3"/>
        <v>#DIV/0!</v>
      </c>
      <c r="M93" s="3" t="e">
        <f t="shared" si="3"/>
        <v>#DIV/0!</v>
      </c>
      <c r="N93" s="3" t="e">
        <f t="shared" si="3"/>
        <v>#DIV/0!</v>
      </c>
      <c r="O93" s="3" t="e">
        <f t="shared" si="3"/>
        <v>#DIV/0!</v>
      </c>
      <c r="P93" s="3" t="e">
        <f t="shared" si="3"/>
        <v>#DIV/0!</v>
      </c>
      <c r="Q93" s="3">
        <f t="shared" si="3"/>
        <v>217.91666666666666</v>
      </c>
    </row>
  </sheetData>
  <mergeCells count="18">
    <mergeCell ref="B73:D73"/>
    <mergeCell ref="B78:D78"/>
    <mergeCell ref="B92:D92"/>
    <mergeCell ref="B93:D93"/>
    <mergeCell ref="B4:Q4"/>
    <mergeCell ref="B8:D8"/>
    <mergeCell ref="B43:D43"/>
    <mergeCell ref="B57:D57"/>
    <mergeCell ref="B62:D62"/>
    <mergeCell ref="B69:D69"/>
    <mergeCell ref="B71:D71"/>
    <mergeCell ref="B2:Q2"/>
    <mergeCell ref="B3:Q3"/>
    <mergeCell ref="B6:B7"/>
    <mergeCell ref="C6:C7"/>
    <mergeCell ref="D6:D7"/>
    <mergeCell ref="E6:P6"/>
    <mergeCell ref="Q6:Q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443C-577F-477D-A72C-566BE4C6877D}">
  <sheetPr codeName="Sheet9"/>
  <dimension ref="B3:G82"/>
  <sheetViews>
    <sheetView topLeftCell="A4" zoomScale="55" zoomScaleNormal="55" workbookViewId="0">
      <selection activeCell="M33" sqref="M33"/>
    </sheetView>
  </sheetViews>
  <sheetFormatPr defaultRowHeight="13.2" x14ac:dyDescent="0.25"/>
  <cols>
    <col min="3" max="3" width="50.21875" bestFit="1" customWidth="1"/>
    <col min="4" max="4" width="21.5546875" bestFit="1" customWidth="1"/>
    <col min="5" max="5" width="18.44140625" style="6" bestFit="1" customWidth="1"/>
  </cols>
  <sheetData>
    <row r="3" spans="2:7" x14ac:dyDescent="0.25">
      <c r="C3" s="71" t="s">
        <v>531</v>
      </c>
      <c r="E3" s="107"/>
    </row>
    <row r="4" spans="2:7" x14ac:dyDescent="0.25">
      <c r="E4" s="107"/>
    </row>
    <row r="5" spans="2:7" x14ac:dyDescent="0.25">
      <c r="B5" s="243" t="s">
        <v>2</v>
      </c>
      <c r="C5" s="243" t="s">
        <v>183</v>
      </c>
      <c r="D5" s="243" t="s">
        <v>61</v>
      </c>
      <c r="E5" s="200" t="s">
        <v>522</v>
      </c>
      <c r="F5" s="200"/>
      <c r="G5" s="200"/>
    </row>
    <row r="6" spans="2:7" x14ac:dyDescent="0.25">
      <c r="B6" s="243"/>
      <c r="C6" s="243"/>
      <c r="D6" s="243"/>
      <c r="E6" s="3">
        <v>1</v>
      </c>
      <c r="F6" s="3">
        <v>2</v>
      </c>
      <c r="G6" s="3">
        <v>3</v>
      </c>
    </row>
    <row r="7" spans="2:7" x14ac:dyDescent="0.25">
      <c r="B7" s="245" t="s">
        <v>59</v>
      </c>
      <c r="C7" s="245"/>
      <c r="D7" s="245"/>
      <c r="E7" s="245"/>
      <c r="F7" s="3"/>
      <c r="G7" s="3"/>
    </row>
    <row r="8" spans="2:7" x14ac:dyDescent="0.25">
      <c r="B8" s="3">
        <v>1</v>
      </c>
      <c r="C8" s="7" t="s">
        <v>63</v>
      </c>
      <c r="D8" s="7" t="s">
        <v>62</v>
      </c>
      <c r="E8" s="8" t="s">
        <v>533</v>
      </c>
      <c r="F8" s="8" t="s">
        <v>532</v>
      </c>
      <c r="G8" s="3"/>
    </row>
    <row r="9" spans="2:7" x14ac:dyDescent="0.25">
      <c r="B9" s="3">
        <v>2</v>
      </c>
      <c r="C9" s="7" t="s">
        <v>64</v>
      </c>
      <c r="D9" s="7" t="s">
        <v>65</v>
      </c>
      <c r="E9" s="8" t="s">
        <v>534</v>
      </c>
      <c r="F9" s="8" t="s">
        <v>535</v>
      </c>
      <c r="G9" s="3"/>
    </row>
    <row r="10" spans="2:7" x14ac:dyDescent="0.25">
      <c r="B10" s="3">
        <v>3</v>
      </c>
      <c r="C10" s="7" t="s">
        <v>66</v>
      </c>
      <c r="D10" s="7" t="s">
        <v>67</v>
      </c>
      <c r="E10" s="8" t="s">
        <v>536</v>
      </c>
      <c r="F10" s="8" t="s">
        <v>537</v>
      </c>
      <c r="G10" s="8" t="s">
        <v>538</v>
      </c>
    </row>
    <row r="11" spans="2:7" x14ac:dyDescent="0.25">
      <c r="B11" s="3">
        <v>4</v>
      </c>
      <c r="C11" s="7" t="s">
        <v>68</v>
      </c>
      <c r="D11" s="7" t="s">
        <v>69</v>
      </c>
      <c r="E11" s="8" t="s">
        <v>539</v>
      </c>
      <c r="F11" s="8" t="s">
        <v>540</v>
      </c>
      <c r="G11" s="8" t="s">
        <v>541</v>
      </c>
    </row>
    <row r="12" spans="2:7" x14ac:dyDescent="0.25">
      <c r="B12" s="3">
        <v>5</v>
      </c>
      <c r="C12" s="9" t="s">
        <v>70</v>
      </c>
      <c r="D12" s="7" t="s">
        <v>71</v>
      </c>
      <c r="E12" s="8" t="s">
        <v>542</v>
      </c>
      <c r="F12" s="8" t="s">
        <v>543</v>
      </c>
      <c r="G12" s="8" t="s">
        <v>544</v>
      </c>
    </row>
    <row r="13" spans="2:7" x14ac:dyDescent="0.25">
      <c r="B13" s="3">
        <v>6</v>
      </c>
      <c r="C13" s="9" t="s">
        <v>60</v>
      </c>
      <c r="D13" s="9" t="s">
        <v>100</v>
      </c>
      <c r="E13" s="8" t="s">
        <v>545</v>
      </c>
      <c r="F13" s="8" t="s">
        <v>546</v>
      </c>
      <c r="G13" s="8" t="s">
        <v>547</v>
      </c>
    </row>
    <row r="14" spans="2:7" x14ac:dyDescent="0.25">
      <c r="B14" s="3">
        <v>7</v>
      </c>
      <c r="C14" s="9" t="s">
        <v>548</v>
      </c>
      <c r="D14" s="7" t="s">
        <v>72</v>
      </c>
      <c r="E14" s="8" t="s">
        <v>549</v>
      </c>
      <c r="F14" s="3"/>
      <c r="G14" s="3"/>
    </row>
    <row r="15" spans="2:7" x14ac:dyDescent="0.25">
      <c r="B15" s="3">
        <v>8</v>
      </c>
      <c r="C15" s="9" t="s">
        <v>73</v>
      </c>
      <c r="D15" s="7" t="s">
        <v>74</v>
      </c>
      <c r="E15" s="8" t="s">
        <v>550</v>
      </c>
      <c r="F15" s="8" t="s">
        <v>551</v>
      </c>
      <c r="G15" s="3"/>
    </row>
    <row r="16" spans="2:7" x14ac:dyDescent="0.25">
      <c r="B16" s="3">
        <v>9</v>
      </c>
      <c r="C16" s="9" t="s">
        <v>552</v>
      </c>
      <c r="D16" s="7" t="s">
        <v>74</v>
      </c>
      <c r="E16" s="8" t="s">
        <v>553</v>
      </c>
      <c r="F16" s="3"/>
      <c r="G16" s="3"/>
    </row>
    <row r="17" spans="2:7" x14ac:dyDescent="0.25">
      <c r="B17" s="3">
        <v>10</v>
      </c>
      <c r="C17" s="9" t="s">
        <v>75</v>
      </c>
      <c r="D17" s="7" t="s">
        <v>76</v>
      </c>
      <c r="E17" s="8" t="s">
        <v>555</v>
      </c>
      <c r="F17" s="8">
        <v>20</v>
      </c>
      <c r="G17" s="8" t="s">
        <v>554</v>
      </c>
    </row>
    <row r="18" spans="2:7" x14ac:dyDescent="0.25">
      <c r="B18" s="3">
        <v>11</v>
      </c>
      <c r="C18" s="9" t="s">
        <v>77</v>
      </c>
      <c r="D18" s="7" t="s">
        <v>71</v>
      </c>
      <c r="E18" s="8" t="s">
        <v>547</v>
      </c>
      <c r="F18" s="8" t="s">
        <v>556</v>
      </c>
      <c r="G18" s="8" t="s">
        <v>557</v>
      </c>
    </row>
    <row r="19" spans="2:7" x14ac:dyDescent="0.25">
      <c r="B19" s="3">
        <v>12</v>
      </c>
      <c r="C19" s="9" t="s">
        <v>78</v>
      </c>
      <c r="D19" s="7" t="s">
        <v>79</v>
      </c>
      <c r="E19" s="8" t="s">
        <v>558</v>
      </c>
      <c r="F19" s="8" t="s">
        <v>559</v>
      </c>
      <c r="G19" s="3"/>
    </row>
    <row r="20" spans="2:7" x14ac:dyDescent="0.25">
      <c r="B20" s="3">
        <v>13</v>
      </c>
      <c r="C20" s="9" t="s">
        <v>80</v>
      </c>
      <c r="D20" s="7" t="s">
        <v>81</v>
      </c>
      <c r="E20" s="8">
        <v>27</v>
      </c>
      <c r="F20" s="3"/>
      <c r="G20" s="3"/>
    </row>
    <row r="21" spans="2:7" x14ac:dyDescent="0.25">
      <c r="B21" s="3">
        <v>14</v>
      </c>
      <c r="C21" s="9" t="s">
        <v>82</v>
      </c>
      <c r="D21" s="7" t="s">
        <v>83</v>
      </c>
      <c r="E21" s="8" t="s">
        <v>562</v>
      </c>
      <c r="F21" s="3"/>
      <c r="G21" s="3"/>
    </row>
    <row r="22" spans="2:7" x14ac:dyDescent="0.25">
      <c r="B22" s="3">
        <v>15</v>
      </c>
      <c r="C22" s="9" t="s">
        <v>84</v>
      </c>
      <c r="D22" s="9" t="s">
        <v>79</v>
      </c>
      <c r="E22" s="8" t="s">
        <v>563</v>
      </c>
      <c r="F22" s="8" t="s">
        <v>564</v>
      </c>
      <c r="G22" s="3"/>
    </row>
    <row r="23" spans="2:7" x14ac:dyDescent="0.25">
      <c r="B23" s="3">
        <v>16</v>
      </c>
      <c r="C23" s="9" t="s">
        <v>565</v>
      </c>
      <c r="D23" s="9" t="s">
        <v>67</v>
      </c>
      <c r="E23" s="8" t="s">
        <v>566</v>
      </c>
      <c r="F23" s="8" t="s">
        <v>567</v>
      </c>
      <c r="G23" s="8" t="s">
        <v>568</v>
      </c>
    </row>
    <row r="24" spans="2:7" x14ac:dyDescent="0.25">
      <c r="B24" s="3">
        <v>17</v>
      </c>
      <c r="C24" s="9" t="s">
        <v>86</v>
      </c>
      <c r="D24" s="9" t="s">
        <v>87</v>
      </c>
      <c r="E24" s="8" t="s">
        <v>569</v>
      </c>
      <c r="F24" s="8" t="s">
        <v>570</v>
      </c>
      <c r="G24" s="3"/>
    </row>
    <row r="25" spans="2:7" x14ac:dyDescent="0.25">
      <c r="B25" s="3">
        <v>18</v>
      </c>
      <c r="C25" s="9" t="s">
        <v>88</v>
      </c>
      <c r="D25" s="9" t="s">
        <v>71</v>
      </c>
      <c r="E25" s="8" t="s">
        <v>546</v>
      </c>
      <c r="F25" s="8" t="s">
        <v>571</v>
      </c>
      <c r="G25" s="8" t="s">
        <v>572</v>
      </c>
    </row>
    <row r="26" spans="2:7" x14ac:dyDescent="0.25">
      <c r="B26" s="3">
        <v>19</v>
      </c>
      <c r="C26" s="9" t="s">
        <v>561</v>
      </c>
      <c r="D26" s="9" t="s">
        <v>90</v>
      </c>
      <c r="E26" s="8" t="s">
        <v>536</v>
      </c>
      <c r="F26" s="8" t="s">
        <v>575</v>
      </c>
      <c r="G26" s="8" t="s">
        <v>576</v>
      </c>
    </row>
    <row r="27" spans="2:7" x14ac:dyDescent="0.25">
      <c r="B27" s="3">
        <v>20</v>
      </c>
      <c r="C27" s="9" t="s">
        <v>91</v>
      </c>
      <c r="D27" s="9" t="s">
        <v>67</v>
      </c>
      <c r="E27" s="8" t="s">
        <v>577</v>
      </c>
      <c r="F27" s="8" t="s">
        <v>578</v>
      </c>
      <c r="G27" s="8" t="s">
        <v>579</v>
      </c>
    </row>
    <row r="28" spans="2:7" x14ac:dyDescent="0.25">
      <c r="B28" s="3">
        <v>21</v>
      </c>
      <c r="C28" s="9" t="s">
        <v>92</v>
      </c>
      <c r="D28" s="9" t="s">
        <v>93</v>
      </c>
      <c r="E28" s="8">
        <v>4</v>
      </c>
      <c r="F28" s="3"/>
      <c r="G28" s="3"/>
    </row>
    <row r="29" spans="2:7" x14ac:dyDescent="0.25">
      <c r="B29" s="3">
        <v>22</v>
      </c>
      <c r="C29" s="9" t="s">
        <v>560</v>
      </c>
      <c r="D29" s="9" t="s">
        <v>93</v>
      </c>
      <c r="E29" s="8" t="s">
        <v>580</v>
      </c>
      <c r="F29" s="3"/>
      <c r="G29" s="3"/>
    </row>
    <row r="30" spans="2:7" x14ac:dyDescent="0.25">
      <c r="B30" s="3">
        <v>23</v>
      </c>
      <c r="C30" s="9" t="s">
        <v>95</v>
      </c>
      <c r="D30" s="9" t="s">
        <v>96</v>
      </c>
      <c r="E30" s="8" t="s">
        <v>581</v>
      </c>
      <c r="F30" s="8" t="s">
        <v>582</v>
      </c>
      <c r="G30" s="8" t="s">
        <v>583</v>
      </c>
    </row>
    <row r="31" spans="2:7" x14ac:dyDescent="0.25">
      <c r="B31" s="3">
        <v>24</v>
      </c>
      <c r="C31" s="9" t="s">
        <v>97</v>
      </c>
      <c r="D31" s="9" t="s">
        <v>96</v>
      </c>
      <c r="E31" s="8" t="s">
        <v>523</v>
      </c>
      <c r="F31" s="8" t="s">
        <v>584</v>
      </c>
      <c r="G31" s="8" t="s">
        <v>582</v>
      </c>
    </row>
    <row r="32" spans="2:7" x14ac:dyDescent="0.25">
      <c r="B32" s="3">
        <v>25</v>
      </c>
      <c r="C32" s="9" t="s">
        <v>98</v>
      </c>
      <c r="D32" s="9" t="s">
        <v>96</v>
      </c>
      <c r="E32" s="8" t="s">
        <v>585</v>
      </c>
      <c r="F32" s="8" t="s">
        <v>585</v>
      </c>
      <c r="G32" s="3"/>
    </row>
    <row r="33" spans="2:7" x14ac:dyDescent="0.25">
      <c r="B33" s="3">
        <v>26</v>
      </c>
      <c r="C33" s="9" t="s">
        <v>99</v>
      </c>
      <c r="D33" s="9" t="s">
        <v>100</v>
      </c>
      <c r="E33" s="8" t="s">
        <v>586</v>
      </c>
      <c r="F33" s="8" t="s">
        <v>587</v>
      </c>
      <c r="G33" s="8" t="s">
        <v>588</v>
      </c>
    </row>
    <row r="34" spans="2:7" x14ac:dyDescent="0.25">
      <c r="B34" s="3">
        <v>27</v>
      </c>
      <c r="C34" s="9" t="s">
        <v>169</v>
      </c>
      <c r="D34" s="9" t="s">
        <v>170</v>
      </c>
      <c r="E34" s="8" t="s">
        <v>570</v>
      </c>
      <c r="F34" s="3"/>
      <c r="G34" s="3"/>
    </row>
    <row r="35" spans="2:7" x14ac:dyDescent="0.25">
      <c r="B35" s="3">
        <v>28</v>
      </c>
      <c r="C35" s="9" t="s">
        <v>101</v>
      </c>
      <c r="D35" s="9" t="s">
        <v>79</v>
      </c>
      <c r="E35" s="8" t="s">
        <v>568</v>
      </c>
      <c r="F35" s="8" t="s">
        <v>589</v>
      </c>
      <c r="G35" s="3"/>
    </row>
    <row r="36" spans="2:7" x14ac:dyDescent="0.25">
      <c r="B36" s="3">
        <v>29</v>
      </c>
      <c r="C36" s="9" t="s">
        <v>102</v>
      </c>
      <c r="D36" s="9" t="s">
        <v>79</v>
      </c>
      <c r="E36" s="8" t="s">
        <v>590</v>
      </c>
      <c r="F36" s="8" t="s">
        <v>591</v>
      </c>
      <c r="G36" s="3"/>
    </row>
    <row r="37" spans="2:7" x14ac:dyDescent="0.25">
      <c r="B37" s="3">
        <v>30</v>
      </c>
      <c r="C37" s="9" t="s">
        <v>103</v>
      </c>
      <c r="D37" s="9" t="s">
        <v>96</v>
      </c>
      <c r="E37" s="8" t="s">
        <v>592</v>
      </c>
      <c r="F37" s="3"/>
      <c r="G37" s="3"/>
    </row>
    <row r="38" spans="2:7" x14ac:dyDescent="0.25">
      <c r="B38" s="3">
        <v>31</v>
      </c>
      <c r="C38" s="9" t="s">
        <v>104</v>
      </c>
      <c r="D38" s="9" t="s">
        <v>79</v>
      </c>
      <c r="E38" s="8">
        <v>39</v>
      </c>
      <c r="F38" s="8" t="s">
        <v>593</v>
      </c>
      <c r="G38" s="3"/>
    </row>
    <row r="39" spans="2:7" x14ac:dyDescent="0.25">
      <c r="B39" s="246" t="s">
        <v>105</v>
      </c>
      <c r="C39" s="246"/>
      <c r="D39" s="246"/>
      <c r="E39" s="246"/>
      <c r="F39" s="3"/>
      <c r="G39" s="3"/>
    </row>
    <row r="40" spans="2:7" x14ac:dyDescent="0.25">
      <c r="B40" s="3">
        <v>1</v>
      </c>
      <c r="C40" s="9" t="s">
        <v>106</v>
      </c>
      <c r="D40" s="9" t="s">
        <v>107</v>
      </c>
      <c r="E40" s="8" t="s">
        <v>562</v>
      </c>
      <c r="F40" s="8" t="s">
        <v>574</v>
      </c>
      <c r="G40" s="8" t="s">
        <v>574</v>
      </c>
    </row>
    <row r="41" spans="2:7" x14ac:dyDescent="0.25">
      <c r="B41" s="3">
        <v>2</v>
      </c>
      <c r="C41" s="9" t="s">
        <v>108</v>
      </c>
      <c r="D41" s="9" t="s">
        <v>107</v>
      </c>
      <c r="E41" s="8" t="s">
        <v>594</v>
      </c>
      <c r="F41" s="8" t="s">
        <v>595</v>
      </c>
      <c r="G41" s="8" t="s">
        <v>530</v>
      </c>
    </row>
    <row r="42" spans="2:7" x14ac:dyDescent="0.25">
      <c r="B42" s="3">
        <v>3</v>
      </c>
      <c r="C42" s="9" t="s">
        <v>109</v>
      </c>
      <c r="D42" s="9" t="s">
        <v>107</v>
      </c>
      <c r="E42" s="8" t="s">
        <v>528</v>
      </c>
      <c r="F42" s="8" t="s">
        <v>529</v>
      </c>
      <c r="G42" s="8" t="s">
        <v>596</v>
      </c>
    </row>
    <row r="43" spans="2:7" x14ac:dyDescent="0.25">
      <c r="B43" s="3">
        <v>4</v>
      </c>
      <c r="C43" s="9" t="s">
        <v>110</v>
      </c>
      <c r="D43" s="9" t="s">
        <v>107</v>
      </c>
      <c r="E43" s="8" t="s">
        <v>572</v>
      </c>
      <c r="F43" s="3">
        <v>19</v>
      </c>
      <c r="G43" s="3"/>
    </row>
    <row r="44" spans="2:7" x14ac:dyDescent="0.25">
      <c r="B44" s="3">
        <v>5</v>
      </c>
      <c r="C44" s="9" t="s">
        <v>111</v>
      </c>
      <c r="D44" s="9" t="s">
        <v>107</v>
      </c>
      <c r="E44" s="8" t="s">
        <v>574</v>
      </c>
      <c r="F44" s="3">
        <v>27</v>
      </c>
      <c r="G44" s="8" t="s">
        <v>597</v>
      </c>
    </row>
    <row r="45" spans="2:7" x14ac:dyDescent="0.25">
      <c r="B45" s="3">
        <v>6</v>
      </c>
      <c r="C45" s="9" t="s">
        <v>112</v>
      </c>
      <c r="D45" s="9" t="s">
        <v>107</v>
      </c>
      <c r="E45" s="8" t="s">
        <v>598</v>
      </c>
      <c r="F45" s="8" t="s">
        <v>599</v>
      </c>
      <c r="G45" s="3">
        <v>27</v>
      </c>
    </row>
    <row r="46" spans="2:7" x14ac:dyDescent="0.25">
      <c r="B46" s="3">
        <v>7</v>
      </c>
      <c r="C46" s="9" t="s">
        <v>113</v>
      </c>
      <c r="D46" s="9" t="s">
        <v>107</v>
      </c>
      <c r="E46" s="8" t="s">
        <v>600</v>
      </c>
      <c r="F46" s="8" t="s">
        <v>529</v>
      </c>
      <c r="G46" s="8" t="s">
        <v>601</v>
      </c>
    </row>
    <row r="47" spans="2:7" x14ac:dyDescent="0.25">
      <c r="B47" s="3">
        <v>8</v>
      </c>
      <c r="C47" s="9" t="s">
        <v>114</v>
      </c>
      <c r="D47" s="9" t="s">
        <v>107</v>
      </c>
      <c r="E47" s="8" t="s">
        <v>602</v>
      </c>
      <c r="F47" s="8" t="s">
        <v>574</v>
      </c>
      <c r="G47" s="8" t="s">
        <v>603</v>
      </c>
    </row>
    <row r="48" spans="2:7" x14ac:dyDescent="0.25">
      <c r="B48" s="3">
        <v>9</v>
      </c>
      <c r="C48" s="9" t="s">
        <v>115</v>
      </c>
      <c r="D48" s="9" t="s">
        <v>107</v>
      </c>
      <c r="E48" s="8" t="s">
        <v>604</v>
      </c>
      <c r="F48" s="3">
        <v>26</v>
      </c>
      <c r="G48" s="8" t="s">
        <v>605</v>
      </c>
    </row>
    <row r="49" spans="2:7" x14ac:dyDescent="0.25">
      <c r="B49" s="3">
        <v>10</v>
      </c>
      <c r="C49" s="9" t="s">
        <v>116</v>
      </c>
      <c r="D49" s="9" t="s">
        <v>107</v>
      </c>
      <c r="E49" s="8" t="s">
        <v>606</v>
      </c>
      <c r="F49" s="3">
        <v>20</v>
      </c>
      <c r="G49" s="8" t="s">
        <v>607</v>
      </c>
    </row>
    <row r="50" spans="2:7" x14ac:dyDescent="0.25">
      <c r="B50" s="3">
        <v>11</v>
      </c>
      <c r="C50" s="9" t="s">
        <v>117</v>
      </c>
      <c r="D50" s="9" t="s">
        <v>107</v>
      </c>
      <c r="E50" s="8">
        <v>18</v>
      </c>
      <c r="F50" s="8" t="s">
        <v>555</v>
      </c>
      <c r="G50" s="3"/>
    </row>
    <row r="51" spans="2:7" x14ac:dyDescent="0.25">
      <c r="B51" s="247" t="s">
        <v>118</v>
      </c>
      <c r="C51" s="247"/>
      <c r="D51" s="247"/>
      <c r="E51" s="247"/>
      <c r="F51" s="3"/>
      <c r="G51" s="3"/>
    </row>
    <row r="52" spans="2:7" x14ac:dyDescent="0.25">
      <c r="B52" s="3">
        <v>1</v>
      </c>
      <c r="C52" s="9" t="s">
        <v>119</v>
      </c>
      <c r="D52" s="9" t="s">
        <v>120</v>
      </c>
      <c r="E52" s="8" t="s">
        <v>558</v>
      </c>
      <c r="F52" s="8" t="s">
        <v>525</v>
      </c>
      <c r="G52" s="8" t="s">
        <v>608</v>
      </c>
    </row>
    <row r="53" spans="2:7" x14ac:dyDescent="0.25">
      <c r="B53" s="3">
        <v>2</v>
      </c>
      <c r="C53" s="9" t="s">
        <v>121</v>
      </c>
      <c r="D53" s="9" t="s">
        <v>120</v>
      </c>
      <c r="E53" s="8" t="s">
        <v>609</v>
      </c>
      <c r="F53" s="8" t="s">
        <v>610</v>
      </c>
      <c r="G53" s="8" t="s">
        <v>611</v>
      </c>
    </row>
    <row r="54" spans="2:7" x14ac:dyDescent="0.25">
      <c r="B54" s="248" t="s">
        <v>122</v>
      </c>
      <c r="C54" s="248"/>
      <c r="D54" s="248"/>
      <c r="E54" s="248"/>
      <c r="F54" s="3"/>
      <c r="G54" s="3"/>
    </row>
    <row r="55" spans="2:7" x14ac:dyDescent="0.25">
      <c r="B55" s="3">
        <v>1</v>
      </c>
      <c r="C55" s="9" t="s">
        <v>123</v>
      </c>
      <c r="D55" s="9" t="s">
        <v>124</v>
      </c>
      <c r="E55" s="8" t="s">
        <v>612</v>
      </c>
      <c r="F55" s="8" t="s">
        <v>613</v>
      </c>
      <c r="G55" s="3"/>
    </row>
    <row r="56" spans="2:7" x14ac:dyDescent="0.25">
      <c r="B56" s="3">
        <v>2</v>
      </c>
      <c r="C56" s="9" t="s">
        <v>125</v>
      </c>
      <c r="D56" s="9" t="s">
        <v>107</v>
      </c>
      <c r="E56" s="8"/>
      <c r="F56" s="3"/>
      <c r="G56" s="3"/>
    </row>
    <row r="57" spans="2:7" x14ac:dyDescent="0.25">
      <c r="B57" s="3">
        <v>3</v>
      </c>
      <c r="C57" s="9" t="s">
        <v>126</v>
      </c>
      <c r="D57" s="9" t="s">
        <v>124</v>
      </c>
      <c r="E57" s="8" t="s">
        <v>614</v>
      </c>
      <c r="F57" s="8" t="s">
        <v>615</v>
      </c>
      <c r="G57" s="3"/>
    </row>
    <row r="58" spans="2:7" x14ac:dyDescent="0.25">
      <c r="B58" s="3">
        <v>4</v>
      </c>
      <c r="C58" s="9" t="s">
        <v>127</v>
      </c>
      <c r="D58" s="9" t="s">
        <v>124</v>
      </c>
      <c r="E58" s="8">
        <v>42</v>
      </c>
      <c r="F58" s="8" t="s">
        <v>616</v>
      </c>
      <c r="G58" s="3"/>
    </row>
    <row r="59" spans="2:7" x14ac:dyDescent="0.25">
      <c r="B59" s="3">
        <v>5</v>
      </c>
      <c r="C59" s="9" t="s">
        <v>128</v>
      </c>
      <c r="D59" s="9" t="s">
        <v>129</v>
      </c>
      <c r="E59" s="8" t="s">
        <v>617</v>
      </c>
      <c r="F59" s="3"/>
      <c r="G59" s="3"/>
    </row>
    <row r="60" spans="2:7" x14ac:dyDescent="0.25">
      <c r="B60" s="249" t="s">
        <v>132</v>
      </c>
      <c r="C60" s="249"/>
      <c r="D60" s="249"/>
      <c r="E60" s="249"/>
      <c r="F60" s="3"/>
      <c r="G60" s="3"/>
    </row>
    <row r="61" spans="2:7" x14ac:dyDescent="0.25">
      <c r="B61" s="3">
        <v>1</v>
      </c>
      <c r="C61" s="9" t="s">
        <v>130</v>
      </c>
      <c r="D61" s="9" t="s">
        <v>131</v>
      </c>
      <c r="E61" s="8" t="s">
        <v>618</v>
      </c>
      <c r="F61" s="8" t="s">
        <v>619</v>
      </c>
      <c r="G61" s="8" t="s">
        <v>620</v>
      </c>
    </row>
    <row r="62" spans="2:7" x14ac:dyDescent="0.25">
      <c r="B62" s="250" t="s">
        <v>133</v>
      </c>
      <c r="C62" s="250"/>
      <c r="D62" s="250"/>
      <c r="E62" s="250"/>
      <c r="F62" s="3"/>
      <c r="G62" s="3"/>
    </row>
    <row r="63" spans="2:7" x14ac:dyDescent="0.25">
      <c r="B63" s="3">
        <v>1</v>
      </c>
      <c r="C63" s="9" t="s">
        <v>134</v>
      </c>
      <c r="D63" s="9" t="s">
        <v>135</v>
      </c>
      <c r="E63" s="8"/>
      <c r="F63" s="3"/>
      <c r="G63" s="3"/>
    </row>
    <row r="64" spans="2:7" x14ac:dyDescent="0.25">
      <c r="B64" s="251" t="s">
        <v>136</v>
      </c>
      <c r="C64" s="251"/>
      <c r="D64" s="251"/>
      <c r="E64" s="251"/>
      <c r="F64" s="3"/>
      <c r="G64" s="3"/>
    </row>
    <row r="65" spans="2:7" x14ac:dyDescent="0.25">
      <c r="B65" s="3">
        <v>1</v>
      </c>
      <c r="C65" s="9" t="s">
        <v>137</v>
      </c>
      <c r="D65" s="9" t="s">
        <v>96</v>
      </c>
      <c r="E65" s="8" t="s">
        <v>524</v>
      </c>
      <c r="F65" s="3"/>
      <c r="G65" s="3"/>
    </row>
    <row r="66" spans="2:7" x14ac:dyDescent="0.25">
      <c r="B66" s="3">
        <v>2</v>
      </c>
      <c r="C66" s="9" t="s">
        <v>138</v>
      </c>
      <c r="D66" s="9" t="s">
        <v>96</v>
      </c>
      <c r="E66" s="8" t="s">
        <v>523</v>
      </c>
      <c r="F66" s="3"/>
      <c r="G66" s="3"/>
    </row>
    <row r="67" spans="2:7" x14ac:dyDescent="0.25">
      <c r="B67" s="3">
        <v>3</v>
      </c>
      <c r="C67" s="9" t="s">
        <v>139</v>
      </c>
      <c r="D67" s="9" t="s">
        <v>120</v>
      </c>
      <c r="E67" s="8" t="s">
        <v>525</v>
      </c>
      <c r="F67" s="3"/>
      <c r="G67" s="3"/>
    </row>
    <row r="68" spans="2:7" x14ac:dyDescent="0.25">
      <c r="B68" s="3">
        <v>4</v>
      </c>
      <c r="C68" s="9" t="s">
        <v>140</v>
      </c>
      <c r="D68" s="9" t="s">
        <v>107</v>
      </c>
      <c r="E68" s="8" t="s">
        <v>526</v>
      </c>
      <c r="F68" s="3"/>
      <c r="G68" s="3"/>
    </row>
    <row r="69" spans="2:7" x14ac:dyDescent="0.25">
      <c r="B69" s="244" t="s">
        <v>194</v>
      </c>
      <c r="C69" s="244"/>
      <c r="D69" s="244"/>
      <c r="E69" s="244"/>
      <c r="F69" s="3"/>
      <c r="G69" s="3"/>
    </row>
    <row r="70" spans="2:7" x14ac:dyDescent="0.25">
      <c r="B70" s="3">
        <v>1</v>
      </c>
      <c r="C70" s="9" t="s">
        <v>141</v>
      </c>
      <c r="D70" s="9" t="s">
        <v>107</v>
      </c>
      <c r="E70" s="8" t="s">
        <v>573</v>
      </c>
      <c r="F70" s="8" t="s">
        <v>527</v>
      </c>
      <c r="G70" s="8" t="s">
        <v>574</v>
      </c>
    </row>
    <row r="71" spans="2:7" x14ac:dyDescent="0.25">
      <c r="B71" s="3">
        <v>2</v>
      </c>
      <c r="C71" s="9" t="s">
        <v>143</v>
      </c>
      <c r="D71" s="9" t="s">
        <v>156</v>
      </c>
      <c r="E71" s="3">
        <v>91</v>
      </c>
      <c r="F71" s="3">
        <v>112</v>
      </c>
      <c r="G71" s="3">
        <v>147</v>
      </c>
    </row>
    <row r="72" spans="2:7" x14ac:dyDescent="0.25">
      <c r="B72" s="3">
        <v>3</v>
      </c>
      <c r="C72" s="9" t="s">
        <v>144</v>
      </c>
      <c r="D72" s="9" t="s">
        <v>157</v>
      </c>
      <c r="E72" s="3">
        <v>101</v>
      </c>
      <c r="F72" s="3">
        <v>105</v>
      </c>
      <c r="G72" s="3"/>
    </row>
    <row r="73" spans="2:7" x14ac:dyDescent="0.25">
      <c r="B73" s="3">
        <v>4</v>
      </c>
      <c r="C73" s="9" t="s">
        <v>145</v>
      </c>
      <c r="D73" s="9" t="s">
        <v>158</v>
      </c>
      <c r="E73" s="8" t="s">
        <v>621</v>
      </c>
      <c r="F73" s="3">
        <v>119</v>
      </c>
      <c r="G73" s="3">
        <v>145</v>
      </c>
    </row>
    <row r="74" spans="2:7" x14ac:dyDescent="0.25">
      <c r="B74" s="3">
        <v>5</v>
      </c>
      <c r="C74" s="9" t="s">
        <v>146</v>
      </c>
      <c r="D74" s="9" t="s">
        <v>159</v>
      </c>
      <c r="E74" s="3">
        <v>159</v>
      </c>
      <c r="F74" s="3">
        <v>179</v>
      </c>
      <c r="G74" s="3"/>
    </row>
    <row r="75" spans="2:7" x14ac:dyDescent="0.25">
      <c r="B75" s="3">
        <v>6</v>
      </c>
      <c r="C75" s="9" t="s">
        <v>147</v>
      </c>
      <c r="D75" s="9" t="s">
        <v>160</v>
      </c>
      <c r="E75" s="3">
        <v>160</v>
      </c>
      <c r="F75" s="3">
        <v>168</v>
      </c>
      <c r="G75" s="3">
        <v>286</v>
      </c>
    </row>
    <row r="76" spans="2:7" x14ac:dyDescent="0.25">
      <c r="B76" s="3">
        <v>7</v>
      </c>
      <c r="C76" s="9" t="s">
        <v>148</v>
      </c>
      <c r="D76" s="9" t="s">
        <v>161</v>
      </c>
      <c r="E76" s="3">
        <v>101</v>
      </c>
      <c r="F76" s="3">
        <v>101</v>
      </c>
      <c r="G76" s="3">
        <v>102</v>
      </c>
    </row>
    <row r="77" spans="2:7" x14ac:dyDescent="0.25">
      <c r="B77" s="3">
        <v>8</v>
      </c>
      <c r="C77" s="9" t="s">
        <v>149</v>
      </c>
      <c r="D77" s="9" t="s">
        <v>162</v>
      </c>
      <c r="E77" s="3">
        <v>181</v>
      </c>
      <c r="F77" s="3">
        <v>207</v>
      </c>
      <c r="G77" s="3">
        <v>257</v>
      </c>
    </row>
    <row r="78" spans="2:7" x14ac:dyDescent="0.25">
      <c r="B78" s="3">
        <v>9</v>
      </c>
      <c r="C78" s="9" t="s">
        <v>150</v>
      </c>
      <c r="D78" s="9" t="s">
        <v>163</v>
      </c>
      <c r="E78" s="3">
        <v>117</v>
      </c>
      <c r="F78" s="3">
        <v>117</v>
      </c>
      <c r="G78" s="3">
        <v>119</v>
      </c>
    </row>
    <row r="79" spans="2:7" x14ac:dyDescent="0.25">
      <c r="B79" s="3">
        <v>10</v>
      </c>
      <c r="C79" s="9" t="s">
        <v>151</v>
      </c>
      <c r="D79" s="9" t="s">
        <v>164</v>
      </c>
      <c r="E79" s="3">
        <v>134</v>
      </c>
      <c r="F79" s="3"/>
      <c r="G79" s="3"/>
    </row>
    <row r="80" spans="2:7" x14ac:dyDescent="0.25">
      <c r="B80" s="3">
        <v>11</v>
      </c>
      <c r="C80" s="9" t="s">
        <v>152</v>
      </c>
      <c r="D80" s="9" t="s">
        <v>165</v>
      </c>
      <c r="E80" s="3">
        <v>239</v>
      </c>
      <c r="F80" s="3">
        <v>325</v>
      </c>
      <c r="G80" s="3">
        <v>375</v>
      </c>
    </row>
    <row r="81" spans="2:7" x14ac:dyDescent="0.25">
      <c r="B81" s="3">
        <v>12</v>
      </c>
      <c r="C81" s="9" t="s">
        <v>153</v>
      </c>
      <c r="D81" s="9" t="s">
        <v>166</v>
      </c>
      <c r="E81" s="3">
        <v>136</v>
      </c>
      <c r="F81" s="3">
        <v>169</v>
      </c>
      <c r="G81" s="3"/>
    </row>
    <row r="82" spans="2:7" x14ac:dyDescent="0.25">
      <c r="B82" s="3">
        <v>13</v>
      </c>
      <c r="C82" s="9" t="s">
        <v>154</v>
      </c>
      <c r="D82" s="9" t="s">
        <v>167</v>
      </c>
      <c r="E82" s="8" t="s">
        <v>622</v>
      </c>
      <c r="F82" s="3">
        <v>40</v>
      </c>
      <c r="G82" s="8" t="s">
        <v>623</v>
      </c>
    </row>
  </sheetData>
  <mergeCells count="12">
    <mergeCell ref="B69:E69"/>
    <mergeCell ref="E5:G5"/>
    <mergeCell ref="B7:E7"/>
    <mergeCell ref="B39:E39"/>
    <mergeCell ref="B51:E51"/>
    <mergeCell ref="B54:E54"/>
    <mergeCell ref="B60:E60"/>
    <mergeCell ref="B5:B6"/>
    <mergeCell ref="C5:C6"/>
    <mergeCell ref="D5:D6"/>
    <mergeCell ref="B62:E62"/>
    <mergeCell ref="B64:E6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Timeline PerDay</vt:lpstr>
      <vt:lpstr>Timeline PerWeek</vt:lpstr>
      <vt:lpstr>Timeline Persemeter</vt:lpstr>
      <vt:lpstr>Posisi Penelitian</vt:lpstr>
      <vt:lpstr>Permintaan 2023</vt:lpstr>
      <vt:lpstr>Permintaan 2024</vt:lpstr>
      <vt:lpstr>Permintaan Perwilayah 2023</vt:lpstr>
      <vt:lpstr>Permintaan Perwilayah 2024</vt:lpstr>
      <vt:lpstr>Jarak Pengiriman</vt:lpstr>
      <vt:lpstr>Input WB 2023</vt:lpstr>
      <vt:lpstr>Input WB 2024</vt:lpstr>
      <vt:lpstr>Jenis Darah</vt:lpstr>
      <vt:lpstr>Output &amp; Realisasi 2023</vt:lpstr>
      <vt:lpstr>Output &amp; Realisasi 2024</vt:lpstr>
      <vt:lpstr>Stok 23&amp;24</vt:lpstr>
      <vt:lpstr>Keterlambatan (tidak dipakai)</vt:lpstr>
      <vt:lpstr>Jumlah Darah di INA (Website)</vt:lpstr>
      <vt:lpstr>BPBD Kab Malang</vt:lpstr>
      <vt:lpstr>Bencana Alam Kota Malang</vt:lpstr>
      <vt:lpstr>Bencana Alam Kab. Malang</vt:lpstr>
      <vt:lpstr>Kendaraan</vt:lpstr>
      <vt:lpstr>Donor Darah + Resus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RISMA NURIZZA SAPUTRI</cp:lastModifiedBy>
  <dcterms:modified xsi:type="dcterms:W3CDTF">2025-03-13T04:24:46Z</dcterms:modified>
</cp:coreProperties>
</file>