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510" yWindow="570" windowWidth="14055" windowHeight="4050"/>
  </bookViews>
  <sheets>
    <sheet name="Tyre Temp Optimiser" sheetId="1" r:id="rId1"/>
  </sheets>
  <calcPr calcId="125725"/>
</workbook>
</file>

<file path=xl/calcChain.xml><?xml version="1.0" encoding="utf-8"?>
<calcChain xmlns="http://schemas.openxmlformats.org/spreadsheetml/2006/main">
  <c r="L8" i="1"/>
  <c r="M8"/>
  <c r="P8"/>
  <c r="J10"/>
  <c r="J8"/>
  <c r="I8"/>
  <c r="R9"/>
  <c r="R8"/>
  <c r="O8"/>
  <c r="L14"/>
  <c r="J14"/>
  <c r="I14"/>
  <c r="I10"/>
  <c r="M12"/>
  <c r="P14"/>
  <c r="O14" s="1"/>
  <c r="M14"/>
  <c r="T12"/>
  <c r="P12"/>
  <c r="O12" s="1"/>
  <c r="L12"/>
  <c r="J12"/>
  <c r="I12" s="1"/>
  <c r="P10"/>
  <c r="R14" s="1"/>
  <c r="M10"/>
  <c r="L10"/>
  <c r="V8"/>
  <c r="W8" s="1"/>
  <c r="T8"/>
  <c r="T11" l="1"/>
  <c r="V14"/>
  <c r="W14" s="1"/>
  <c r="O10"/>
</calcChain>
</file>

<file path=xl/sharedStrings.xml><?xml version="1.0" encoding="utf-8"?>
<sst xmlns="http://schemas.openxmlformats.org/spreadsheetml/2006/main" count="31" uniqueCount="27">
  <si>
    <t>(c) 2019-20</t>
  </si>
  <si>
    <t>www.yourdatadriven.com</t>
  </si>
  <si>
    <t xml:space="preserve">  Tyre Temperature Optimiser</t>
  </si>
  <si>
    <t>Target Window:</t>
  </si>
  <si>
    <t>Camber Temp Spreads:</t>
  </si>
  <si>
    <t>TARGETS</t>
  </si>
  <si>
    <t xml:space="preserve">Tyre ℃ </t>
  </si>
  <si>
    <t>+/-</t>
  </si>
  <si>
    <t>Front</t>
  </si>
  <si>
    <t>Rear</t>
  </si>
  <si>
    <t>ANALYSIS</t>
  </si>
  <si>
    <t xml:space="preserve">℃ </t>
  </si>
  <si>
    <t>Outside</t>
  </si>
  <si>
    <t>Middle</t>
  </si>
  <si>
    <t>Inside</t>
  </si>
  <si>
    <t>Temp Profile</t>
  </si>
  <si>
    <t>Inflation OK?</t>
  </si>
  <si>
    <t>Camber OK?</t>
  </si>
  <si>
    <t>In Window?</t>
  </si>
  <si>
    <t>Balance</t>
  </si>
  <si>
    <t>Typical hot tyre temperatures: (for your ref)</t>
  </si>
  <si>
    <t>LEFT</t>
  </si>
  <si>
    <t>FRONT</t>
  </si>
  <si>
    <t>REAR</t>
  </si>
  <si>
    <t>RIGHT</t>
  </si>
  <si>
    <t>Spread ℃</t>
  </si>
  <si>
    <t xml:space="preserve">Ave ℃ </t>
  </si>
</sst>
</file>

<file path=xl/styles.xml><?xml version="1.0" encoding="utf-8"?>
<styleSheet xmlns="http://schemas.openxmlformats.org/spreadsheetml/2006/main">
  <numFmts count="3">
    <numFmt numFmtId="164" formatCode=";;;"/>
    <numFmt numFmtId="165" formatCode="0.0"/>
    <numFmt numFmtId="166" formatCode="#,##0.0"/>
  </numFmts>
  <fonts count="2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sz val="10"/>
      <color theme="1"/>
      <name val="Arial"/>
      <scheme val="minor"/>
    </font>
    <font>
      <b/>
      <i/>
      <sz val="6"/>
      <color theme="1"/>
      <name val="Arial"/>
    </font>
    <font>
      <u/>
      <sz val="10"/>
      <color rgb="FF1155CC"/>
      <name val="Arial"/>
    </font>
    <font>
      <sz val="10"/>
      <color theme="1"/>
      <name val="Arial"/>
    </font>
    <font>
      <b/>
      <i/>
      <sz val="8"/>
      <color theme="1"/>
      <name val="Arial"/>
    </font>
    <font>
      <u/>
      <sz val="10"/>
      <color rgb="FF1155CC"/>
      <name val="Arial"/>
    </font>
    <font>
      <sz val="8"/>
      <color theme="1"/>
      <name val="Arial"/>
      <scheme val="minor"/>
    </font>
    <font>
      <b/>
      <sz val="9"/>
      <color theme="1"/>
      <name val="Arial"/>
      <scheme val="minor"/>
    </font>
    <font>
      <sz val="9"/>
      <color theme="1"/>
      <name val="Arial"/>
      <scheme val="minor"/>
    </font>
    <font>
      <sz val="10"/>
      <name val="Arial"/>
    </font>
    <font>
      <sz val="11"/>
      <color rgb="FF000000"/>
      <name val="Inconsolata"/>
    </font>
    <font>
      <b/>
      <sz val="10"/>
      <color theme="1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9"/>
      <color rgb="FF000000"/>
      <name val="Inconsolata"/>
    </font>
    <font>
      <sz val="10"/>
      <color rgb="FF000000"/>
      <name val="Inconsolata"/>
    </font>
    <font>
      <sz val="7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CCCCCC"/>
        <bgColor rgb="FFCCCCCC"/>
      </patternFill>
    </fill>
    <fill>
      <patternFill patternType="solid">
        <fgColor rgb="FF00B0F0"/>
        <bgColor rgb="FFEFEFEF"/>
      </patternFill>
    </fill>
    <fill>
      <patternFill patternType="solid">
        <fgColor theme="8"/>
        <bgColor rgb="FFEFEFE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CCCCC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7" fillId="0" borderId="0" xfId="0" applyFont="1" applyAlignment="1"/>
    <xf numFmtId="0" fontId="5" fillId="0" borderId="0" xfId="0" applyFont="1" applyAlignme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2" fillId="3" borderId="0" xfId="0" applyFont="1" applyFill="1"/>
    <xf numFmtId="0" fontId="10" fillId="0" borderId="0" xfId="0" applyFont="1"/>
    <xf numFmtId="0" fontId="13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/>
    <xf numFmtId="0" fontId="9" fillId="0" borderId="3" xfId="0" applyFont="1" applyBorder="1" applyAlignment="1">
      <alignment horizontal="center" vertical="center" textRotation="90"/>
    </xf>
    <xf numFmtId="0" fontId="2" fillId="0" borderId="2" xfId="0" applyFont="1" applyBorder="1"/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165" fontId="14" fillId="4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0" fillId="0" borderId="0" xfId="0" applyFont="1" applyAlignment="1">
      <alignment textRotation="90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textRotation="90"/>
    </xf>
    <xf numFmtId="0" fontId="16" fillId="5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textRotation="90"/>
    </xf>
    <xf numFmtId="4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right" vertical="top"/>
    </xf>
    <xf numFmtId="0" fontId="18" fillId="0" borderId="0" xfId="0" applyFont="1" applyAlignment="1">
      <alignment horizontal="right" vertical="top"/>
    </xf>
    <xf numFmtId="0" fontId="19" fillId="0" borderId="0" xfId="0" applyFont="1" applyAlignment="1">
      <alignment horizontal="left" vertical="center"/>
    </xf>
    <xf numFmtId="0" fontId="2" fillId="0" borderId="0" xfId="0" applyFont="1" applyAlignment="1"/>
    <xf numFmtId="0" fontId="20" fillId="0" borderId="0" xfId="0" applyFont="1" applyAlignment="1"/>
    <xf numFmtId="0" fontId="2" fillId="6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textRotation="90"/>
    </xf>
    <xf numFmtId="0" fontId="11" fillId="0" borderId="3" xfId="0" applyFont="1" applyBorder="1"/>
    <xf numFmtId="0" fontId="13" fillId="0" borderId="0" xfId="0" applyFont="1" applyAlignment="1">
      <alignment horizontal="right" vertical="center" textRotation="90"/>
    </xf>
    <xf numFmtId="0" fontId="0" fillId="0" borderId="0" xfId="0" applyFont="1" applyAlignment="1"/>
    <xf numFmtId="0" fontId="15" fillId="5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 textRotation="90"/>
    </xf>
    <xf numFmtId="0" fontId="17" fillId="5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color rgb="FF000000"/>
      </font>
      <fill>
        <patternFill patternType="solid">
          <fgColor rgb="FF93C47D"/>
          <bgColor rgb="FF93C47D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43050" cy="33337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257175</xdr:colOff>
      <xdr:row>7</xdr:row>
      <xdr:rowOff>123825</xdr:rowOff>
    </xdr:from>
    <xdr:ext cx="5638800" cy="177165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15425" y="1819275"/>
          <a:ext cx="5638800" cy="17716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yourdatadrive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I989"/>
  <sheetViews>
    <sheetView showGridLines="0" tabSelected="1" workbookViewId="0">
      <selection activeCell="X20" sqref="X20"/>
    </sheetView>
  </sheetViews>
  <sheetFormatPr defaultColWidth="12.5703125" defaultRowHeight="15.75" customHeight="1"/>
  <cols>
    <col min="1" max="1" width="2.5703125" customWidth="1"/>
    <col min="2" max="5" width="6.42578125" customWidth="1"/>
    <col min="6" max="7" width="1.42578125" customWidth="1"/>
    <col min="8" max="8" width="13.28515625" customWidth="1"/>
    <col min="9" max="9" width="11.7109375" customWidth="1"/>
    <col min="10" max="10" width="0.42578125" customWidth="1"/>
    <col min="11" max="11" width="1.5703125" customWidth="1"/>
    <col min="12" max="12" width="7.85546875" customWidth="1"/>
    <col min="13" max="13" width="4.28515625" customWidth="1"/>
    <col min="14" max="14" width="1.5703125" customWidth="1"/>
    <col min="15" max="15" width="5.5703125" customWidth="1"/>
    <col min="16" max="16" width="5" customWidth="1"/>
    <col min="17" max="17" width="1.5703125" customWidth="1"/>
    <col min="18" max="18" width="7.28515625" customWidth="1"/>
    <col min="19" max="19" width="1.140625" customWidth="1"/>
    <col min="20" max="20" width="11.28515625" customWidth="1"/>
    <col min="21" max="21" width="7.28515625" customWidth="1"/>
    <col min="22" max="23" width="7.28515625" hidden="1" customWidth="1"/>
    <col min="24" max="35" width="7.28515625" customWidth="1"/>
  </cols>
  <sheetData>
    <row r="1" spans="1:35" ht="27.75" customHeight="1">
      <c r="A1" s="1"/>
      <c r="B1" s="1"/>
      <c r="C1" s="2"/>
      <c r="D1" s="2"/>
      <c r="E1" s="3" t="s">
        <v>0</v>
      </c>
      <c r="F1" s="4" t="s">
        <v>1</v>
      </c>
      <c r="J1" s="5"/>
      <c r="K1" s="5"/>
      <c r="L1" s="2"/>
      <c r="M1" s="6"/>
      <c r="N1" s="7"/>
      <c r="O1" s="8"/>
      <c r="P1" s="8"/>
      <c r="Q1" s="8"/>
      <c r="R1" s="8"/>
      <c r="S1" s="8"/>
      <c r="T1" s="2"/>
      <c r="U1" s="2"/>
      <c r="V1" s="9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24.75" customHeight="1">
      <c r="A2" s="10" t="s">
        <v>2</v>
      </c>
      <c r="C2" s="11"/>
      <c r="D2" s="11"/>
      <c r="E2" s="11"/>
      <c r="F2" s="11"/>
      <c r="G2" s="11"/>
      <c r="H2" s="11"/>
      <c r="N2" s="12"/>
      <c r="O2" s="2"/>
      <c r="P2" s="12"/>
      <c r="Q2" s="12"/>
      <c r="R2" s="12"/>
      <c r="S2" s="13"/>
      <c r="T2" s="11"/>
      <c r="U2" s="11"/>
      <c r="V2" s="9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ht="13.5" customHeight="1">
      <c r="A3" s="11"/>
      <c r="B3" s="14" t="s">
        <v>3</v>
      </c>
      <c r="D3" s="15" t="s">
        <v>4</v>
      </c>
      <c r="E3" s="12"/>
      <c r="F3" s="2"/>
      <c r="G3" s="16"/>
      <c r="H3" s="16"/>
      <c r="N3" s="2"/>
      <c r="O3" s="2"/>
      <c r="P3" s="2"/>
      <c r="Q3" s="2"/>
      <c r="R3" s="2"/>
      <c r="S3" s="2"/>
      <c r="T3" s="2"/>
      <c r="U3" s="2"/>
      <c r="V3" s="9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8">
      <c r="A4" s="54" t="s">
        <v>5</v>
      </c>
      <c r="B4" s="17" t="s">
        <v>6</v>
      </c>
      <c r="C4" s="18" t="s">
        <v>7</v>
      </c>
      <c r="D4" s="19" t="s">
        <v>8</v>
      </c>
      <c r="E4" s="20" t="s">
        <v>9</v>
      </c>
      <c r="F4" s="2"/>
      <c r="G4" s="1"/>
      <c r="H4" s="1"/>
      <c r="N4" s="2"/>
      <c r="O4" s="2"/>
      <c r="P4" s="2"/>
      <c r="Q4" s="2"/>
      <c r="R4" s="2"/>
      <c r="S4" s="2"/>
      <c r="T4" s="2"/>
      <c r="U4" s="2"/>
      <c r="V4" s="9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30" customHeight="1">
      <c r="A5" s="55"/>
      <c r="B5" s="52">
        <v>80</v>
      </c>
      <c r="C5" s="52">
        <v>5</v>
      </c>
      <c r="D5" s="53">
        <v>8</v>
      </c>
      <c r="E5" s="53">
        <v>4</v>
      </c>
      <c r="F5" s="9"/>
      <c r="G5" s="22"/>
      <c r="H5" s="23" t="s">
        <v>10</v>
      </c>
      <c r="I5" s="9"/>
      <c r="J5" s="2"/>
      <c r="K5" s="2"/>
      <c r="M5" s="2"/>
      <c r="N5" s="2"/>
      <c r="O5" s="2"/>
      <c r="P5" s="2"/>
      <c r="R5" s="2"/>
      <c r="S5" s="2"/>
      <c r="T5" s="2"/>
      <c r="U5" s="2"/>
      <c r="V5" s="9"/>
      <c r="W5" s="24"/>
      <c r="X5" s="2"/>
      <c r="Y5" s="2"/>
      <c r="AA5" s="2"/>
      <c r="AB5" s="2"/>
      <c r="AC5" s="2"/>
      <c r="AD5" s="2"/>
      <c r="AE5" s="2"/>
      <c r="AF5" s="2"/>
      <c r="AG5" s="2"/>
      <c r="AH5" s="2"/>
      <c r="AI5" s="2"/>
    </row>
    <row r="6" spans="1:35" ht="6.75" customHeight="1">
      <c r="B6" s="25"/>
      <c r="C6" s="9"/>
      <c r="D6" s="9"/>
      <c r="E6" s="9"/>
      <c r="F6" s="26"/>
      <c r="G6" s="27"/>
      <c r="H6" s="28"/>
      <c r="I6" s="26"/>
      <c r="J6" s="2"/>
      <c r="K6" s="2"/>
      <c r="L6" s="2"/>
      <c r="N6" s="9"/>
      <c r="P6" s="2"/>
      <c r="R6" s="2"/>
      <c r="S6" s="2"/>
      <c r="T6" s="2"/>
      <c r="U6" s="2"/>
      <c r="V6" s="9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2.75">
      <c r="B7" s="17" t="s">
        <v>11</v>
      </c>
      <c r="C7" s="29" t="s">
        <v>12</v>
      </c>
      <c r="D7" s="29" t="s">
        <v>13</v>
      </c>
      <c r="E7" s="29" t="s">
        <v>14</v>
      </c>
      <c r="F7" s="26"/>
      <c r="G7" s="30"/>
      <c r="H7" s="26" t="s">
        <v>15</v>
      </c>
      <c r="I7" s="31" t="s">
        <v>16</v>
      </c>
      <c r="J7" s="26"/>
      <c r="L7" s="28" t="s">
        <v>17</v>
      </c>
      <c r="O7" s="32" t="s">
        <v>18</v>
      </c>
      <c r="P7" s="2"/>
      <c r="R7" s="28" t="s">
        <v>19</v>
      </c>
      <c r="S7" s="2"/>
      <c r="T7" s="2"/>
      <c r="U7" s="2"/>
      <c r="V7" s="9"/>
      <c r="W7" s="2"/>
      <c r="X7" s="2"/>
      <c r="Y7" s="16" t="s">
        <v>20</v>
      </c>
      <c r="AA7" s="2"/>
      <c r="AB7" s="2"/>
      <c r="AC7" s="2"/>
      <c r="AD7" s="2"/>
      <c r="AE7" s="2"/>
      <c r="AF7" s="2"/>
      <c r="AG7" s="2"/>
      <c r="AH7" s="2"/>
      <c r="AI7" s="2"/>
    </row>
    <row r="8" spans="1:35" ht="30" customHeight="1">
      <c r="A8" s="56" t="s">
        <v>21</v>
      </c>
      <c r="B8" s="33" t="s">
        <v>22</v>
      </c>
      <c r="C8" s="21">
        <v>67</v>
      </c>
      <c r="D8" s="21">
        <v>70</v>
      </c>
      <c r="E8" s="21">
        <v>75</v>
      </c>
      <c r="F8" s="9"/>
      <c r="G8" s="34"/>
      <c r="H8" s="35"/>
      <c r="I8" s="2" t="str">
        <f>IF(J8=0,"OK",IF(J8&lt;0,"Under","Over"))</f>
        <v>Under</v>
      </c>
      <c r="J8" s="36">
        <f>(D8-C8)-(E8-D8)</f>
        <v>-2</v>
      </c>
      <c r="L8" s="37" t="str">
        <f>IF(E8-C8=$D$5,"OK",IF(E8-C8&gt;$D$5,"Too Much","Too Little"))</f>
        <v>OK</v>
      </c>
      <c r="M8" s="37">
        <f>(E8-C8)</f>
        <v>8</v>
      </c>
      <c r="N8" s="2"/>
      <c r="O8" s="37" t="str">
        <f>IF(P8&gt;$B$5+$C$5,"Hot",IF(P8&lt;$B$5-$C$5,"Cold","OK"))</f>
        <v>Cold</v>
      </c>
      <c r="P8" s="38">
        <f>AVERAGE(C8:E8  )</f>
        <v>70.666666666666671</v>
      </c>
      <c r="R8" s="38" t="str">
        <f>"Frt: " &amp; ROUND(AVERAGE(P8,P14),1)</f>
        <v>Frt: 76,8</v>
      </c>
      <c r="S8" s="2"/>
      <c r="T8" s="58" t="str">
        <f>"Left: " &amp; CHAR(10) &amp; ROUND(AVERAGE(P8,P10),1)</f>
        <v>Left: 
76,7</v>
      </c>
      <c r="U8" s="2"/>
      <c r="V8" s="39">
        <f>AVERAGE(P8,P14)</f>
        <v>76.833333333333343</v>
      </c>
      <c r="W8" s="9">
        <f>IF(V8&lt;$B$5-$C$5,1,IF(V8&gt;$B$5+$C$5,3,2))</f>
        <v>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7.5" customHeight="1">
      <c r="A9" s="57"/>
      <c r="B9" s="40"/>
      <c r="D9" s="9"/>
      <c r="E9" s="9"/>
      <c r="F9" s="9"/>
      <c r="G9" s="34"/>
      <c r="I9" s="2"/>
      <c r="J9" s="36"/>
      <c r="L9" s="41"/>
      <c r="N9" s="2"/>
      <c r="P9" s="2"/>
      <c r="R9" s="59" t="str">
        <f>IF(AND(W8=2,W14=2),"Balanced",IF(AND(W8&lt;&gt;2,W14=2),"Understeer", IF(AND(W14&lt;&gt;2,W8=2),"Oversteer", IF(AND(W8=1,W14=1),"Frt &amp; Rear Too Cold", IF(AND(W8=3,W14=3),"Frt &amp; Rr Too Hot", IF(AND(W8=3,W14=1),"Likely Understeer", IF(AND(W8=1,W14=3),"Likely Oversteer")))))))</f>
        <v>Balanced</v>
      </c>
      <c r="S9" s="2"/>
      <c r="T9" s="57"/>
      <c r="U9" s="2"/>
      <c r="V9" s="9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30" customHeight="1">
      <c r="A10" s="57"/>
      <c r="B10" s="33" t="s">
        <v>23</v>
      </c>
      <c r="C10" s="21">
        <v>83</v>
      </c>
      <c r="D10" s="21">
        <v>78</v>
      </c>
      <c r="E10" s="21">
        <v>87</v>
      </c>
      <c r="F10" s="9"/>
      <c r="G10" s="34"/>
      <c r="H10" s="35"/>
      <c r="I10" s="2" t="str">
        <f>IF(J10=0,"OK",IF(J10&lt;0,"Under","Over"))</f>
        <v>Under</v>
      </c>
      <c r="J10" s="36">
        <f>(D10-C10)-(E10-D10)</f>
        <v>-14</v>
      </c>
      <c r="L10" s="37" t="str">
        <f>IF(E10-C10=$E$5,"OK",IF(E10-C10&gt;$E$5,"Too Much","Too Little"))</f>
        <v>OK</v>
      </c>
      <c r="M10" s="37">
        <f>(E10-C10)</f>
        <v>4</v>
      </c>
      <c r="N10" s="2"/>
      <c r="O10" s="37" t="str">
        <f>IF(P10&gt;$B$5+$C$5,"Hot",IF(P10&lt;$B$5-$C$5,"Cold","OK"))</f>
        <v>OK</v>
      </c>
      <c r="P10" s="38">
        <f>AVERAGE(C10:E10  )</f>
        <v>82.666666666666671</v>
      </c>
      <c r="R10" s="57"/>
      <c r="T10" s="57"/>
      <c r="U10" s="2"/>
      <c r="V10" s="9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5" customHeight="1">
      <c r="A11" s="42"/>
      <c r="B11" s="40"/>
      <c r="D11" s="9"/>
      <c r="E11" s="9"/>
      <c r="F11" s="9"/>
      <c r="G11" s="34"/>
      <c r="I11" s="2"/>
      <c r="J11" s="36"/>
      <c r="L11" s="41"/>
      <c r="N11" s="2"/>
      <c r="P11" s="2"/>
      <c r="R11" s="57"/>
      <c r="S11" s="2"/>
      <c r="T11" s="43" t="str">
        <f>"Diff :" &amp; ROUND(ABS(AVERAGE(P10,P14)-AVERAGE(P14,P12)),1)</f>
        <v>Diff :2,8</v>
      </c>
      <c r="U11" s="2"/>
      <c r="V11" s="9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30" customHeight="1">
      <c r="A12" s="56" t="s">
        <v>24</v>
      </c>
      <c r="B12" s="33" t="s">
        <v>23</v>
      </c>
      <c r="C12" s="21">
        <v>76</v>
      </c>
      <c r="D12" s="21">
        <v>77</v>
      </c>
      <c r="E12" s="21">
        <v>78</v>
      </c>
      <c r="F12" s="9"/>
      <c r="G12" s="34"/>
      <c r="H12" s="35"/>
      <c r="I12" s="2" t="str">
        <f>IF(J12=0,"OK",IF(J12&lt;0,"Under","Over"))</f>
        <v>OK</v>
      </c>
      <c r="J12" s="36">
        <f>(D12-C12)-(E12-D12)</f>
        <v>0</v>
      </c>
      <c r="L12" s="37" t="str">
        <f>IF(E12-C12=$E$5,"OK",IF(E12-C12&gt;$E$5,"Too Much","Too Little"))</f>
        <v>Too Little</v>
      </c>
      <c r="M12" s="37">
        <f>(E12-C12)</f>
        <v>2</v>
      </c>
      <c r="N12" s="2"/>
      <c r="O12" s="37" t="str">
        <f>IF(P12&gt;$B$5+$C$5,"Hot",IF(P12&lt;$B$5-$C$5,"Cold","OK"))</f>
        <v>OK</v>
      </c>
      <c r="P12" s="38">
        <f>AVERAGE(C12:E12  )</f>
        <v>77</v>
      </c>
      <c r="R12" s="57"/>
      <c r="S12" s="2"/>
      <c r="T12" s="60" t="str">
        <f>"Right: " &amp; CHAR(10) &amp; ROUND(AVERAGE(P14,P12),1)</f>
        <v>Right: 
80</v>
      </c>
      <c r="U12" s="2"/>
      <c r="V12" s="9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7.5" customHeight="1">
      <c r="A13" s="57"/>
      <c r="B13" s="44"/>
      <c r="D13" s="9"/>
      <c r="E13" s="9"/>
      <c r="F13" s="9"/>
      <c r="G13" s="34"/>
      <c r="I13" s="2"/>
      <c r="J13" s="36"/>
      <c r="L13" s="41"/>
      <c r="N13" s="2"/>
      <c r="P13" s="2"/>
      <c r="R13" s="57"/>
      <c r="S13" s="2"/>
      <c r="T13" s="57"/>
      <c r="U13" s="2"/>
      <c r="V13" s="9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30" customHeight="1">
      <c r="A14" s="57"/>
      <c r="B14" s="33" t="s">
        <v>22</v>
      </c>
      <c r="C14" s="21">
        <v>78</v>
      </c>
      <c r="D14" s="21">
        <v>88</v>
      </c>
      <c r="E14" s="21">
        <v>83</v>
      </c>
      <c r="F14" s="9"/>
      <c r="G14" s="34"/>
      <c r="H14" s="35"/>
      <c r="I14" s="2" t="str">
        <f>IF(J14=0,"OK",IF(J14&lt;0,"Under","Over"))</f>
        <v>Over</v>
      </c>
      <c r="J14" s="36">
        <f>(D14-C14)-(E14-D14)</f>
        <v>15</v>
      </c>
      <c r="L14" s="37" t="str">
        <f>IF(E14-C14=$D$5,"OK",IF(E14-C14&gt;$D$5,"Too Much","Too Little"))</f>
        <v>Too Little</v>
      </c>
      <c r="M14" s="37">
        <f>(E14-C14)</f>
        <v>5</v>
      </c>
      <c r="N14" s="2"/>
      <c r="O14" s="37" t="str">
        <f>IF(P14&gt;$B$5+$C$5,"Hot",IF(P14&lt;$B$5-$C$5,"Cold","OK"))</f>
        <v>OK</v>
      </c>
      <c r="P14" s="38">
        <f>AVERAGE(C14:E14  )</f>
        <v>83</v>
      </c>
      <c r="R14" s="37" t="str">
        <f>"Rr: " &amp; ROUND(AVERAGE(P10,P12),1)</f>
        <v>Rr: 79,8</v>
      </c>
      <c r="S14" s="2"/>
      <c r="T14" s="57"/>
      <c r="U14" s="2"/>
      <c r="V14" s="39">
        <f>AVERAGE(P10,P12)</f>
        <v>79.833333333333343</v>
      </c>
      <c r="W14" s="9">
        <f>IF(V14&lt;$B$5-$C$5,1,IF(V14&gt;$B$5+$C$5,3,2))</f>
        <v>2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12.75">
      <c r="A15" s="45"/>
      <c r="B15" s="45"/>
      <c r="C15" s="46"/>
      <c r="D15" s="2"/>
      <c r="E15" s="2"/>
      <c r="F15" s="2"/>
      <c r="G15" s="2"/>
      <c r="H15" s="2"/>
      <c r="I15" s="2"/>
      <c r="J15" s="2"/>
      <c r="K15" s="2"/>
      <c r="L15" s="47"/>
      <c r="M15" s="48" t="s">
        <v>25</v>
      </c>
      <c r="N15" s="47"/>
      <c r="O15" s="47"/>
      <c r="P15" s="48" t="s">
        <v>26</v>
      </c>
      <c r="Q15" s="47"/>
      <c r="R15" s="48" t="s">
        <v>26</v>
      </c>
      <c r="S15" s="47"/>
      <c r="T15" s="48" t="s">
        <v>26</v>
      </c>
      <c r="U15" s="2"/>
      <c r="V15" s="9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1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9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2.75">
      <c r="A17" s="2"/>
      <c r="B17" s="49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9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12.7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9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2.75">
      <c r="A19" s="2"/>
      <c r="B19" s="50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9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2.75">
      <c r="A20" s="2"/>
      <c r="B20" s="3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9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2.75">
      <c r="A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9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2.75">
      <c r="A22" s="2"/>
      <c r="B22" s="50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9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2.75">
      <c r="A23" s="2"/>
      <c r="B23" s="50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9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2.75">
      <c r="A24" s="2"/>
      <c r="B24" s="50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9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2.75">
      <c r="A25" s="2"/>
      <c r="B25" s="50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9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2.75">
      <c r="A26" s="2"/>
      <c r="B26" s="50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9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12.75">
      <c r="A27" s="2"/>
      <c r="B27" s="50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9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12.75">
      <c r="A28" s="2"/>
      <c r="B28" s="50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9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12.75">
      <c r="A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9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2.75">
      <c r="A30" s="2"/>
      <c r="B30" s="5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9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12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9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2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9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2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9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2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9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9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9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9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9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9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9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9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9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9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9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9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9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9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9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9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9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9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9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9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9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9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9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9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9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9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9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9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9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9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9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9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9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9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9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9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9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9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9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9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9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9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9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9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9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9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9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9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9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9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9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9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9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9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9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9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9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9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9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9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9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9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9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9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9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9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9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9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9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9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9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9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9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9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9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9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9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9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9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9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9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9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9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9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9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9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9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9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9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9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9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9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9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9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9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9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9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9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9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9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9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9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9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9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9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9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9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9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9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9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9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9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9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9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9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9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9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9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9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9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9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9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9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9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9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9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9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9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9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9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9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9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9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9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9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9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9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9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9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9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9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9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9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9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9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9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9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9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9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9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9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9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9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9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9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9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9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9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9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9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9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9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9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9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9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9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9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9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9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9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9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9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9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9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9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9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9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9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9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9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9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9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9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9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9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9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9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9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9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9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9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9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9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9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9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9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9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9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9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9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9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9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9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9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9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9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9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9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9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9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9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9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9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9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9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9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9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9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9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9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9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9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9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9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9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9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9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9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9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9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9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9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9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9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9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9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9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9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9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9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9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9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9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9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9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9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9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9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9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9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9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9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9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9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9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9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9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9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9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9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9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9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9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9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9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9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9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9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9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9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9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9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9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9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9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9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9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9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9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9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9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9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9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9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9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9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9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9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9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9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9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9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9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9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9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9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9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9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9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9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9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9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9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9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9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9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9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9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9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9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9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9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9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9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9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9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9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9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9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9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9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9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9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9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9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9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9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9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9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9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9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9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9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9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9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9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9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9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9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9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9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9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9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9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9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9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9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9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9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9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9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9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9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9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9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9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9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9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9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9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9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9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9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9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9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9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9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9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9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9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9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9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9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9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9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9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9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9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9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9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9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9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9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9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9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9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9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9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9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9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9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9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9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9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9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9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9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9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9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9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9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9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9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9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9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9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9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9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9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9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9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9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9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9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9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9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9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9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9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9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9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9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9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9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9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9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9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9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9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9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9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9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9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9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9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9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9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9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9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9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9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9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9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9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9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9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9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9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9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9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9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9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9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9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9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9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9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9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9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9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9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9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9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9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9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9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9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9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9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9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9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9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9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9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9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9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9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9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9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9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9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9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9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9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9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9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9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9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9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9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9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9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9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9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9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9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9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9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9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9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9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9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9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9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9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9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9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9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9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9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9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9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9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9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9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9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9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9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9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9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9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9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9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9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9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9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9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9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9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9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9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9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9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9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9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9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9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9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9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9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9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9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9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9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9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9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9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9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9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9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9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9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9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9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9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9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9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9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9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9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9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9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9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9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9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9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9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9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9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9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9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9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9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9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9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9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9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9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9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9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9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9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9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9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9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9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9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9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9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9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9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9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9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9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9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9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9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9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9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9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9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9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9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9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9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9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9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9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9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9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9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9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9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9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9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9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9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9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9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9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9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9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9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9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9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9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9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9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9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9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9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9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9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9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9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9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9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9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9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9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9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9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9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9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9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9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9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9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9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9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9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9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9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9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9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9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9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9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9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9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9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9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9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9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9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9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9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9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9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9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9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9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9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9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9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9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9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9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9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9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9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9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9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9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9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9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9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9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9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9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9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9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9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9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9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9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9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9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9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9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9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9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9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9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9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9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9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9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9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9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9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9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9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9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9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9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9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9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9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9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9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9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9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9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9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9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9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9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9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9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9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9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9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9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9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9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9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9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9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9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9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9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9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9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9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9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9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9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9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9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9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9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9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9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9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9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9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9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9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9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9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9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9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9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9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9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9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9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9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9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9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9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9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9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9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9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9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9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9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9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9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9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9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9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9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9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9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9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9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9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9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9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9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9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9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9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9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9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9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9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9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9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9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9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9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9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9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9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9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9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9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9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9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9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9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9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9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9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9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9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9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9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9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9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9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9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9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9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9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9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9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9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9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9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9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9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9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9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9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9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9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9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9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9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9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9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9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9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9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9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9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9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9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9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9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9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9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9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9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9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9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9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9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9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9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9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9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9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9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9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9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9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9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9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9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9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9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9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9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9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9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9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9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9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9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9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9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9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9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9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9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9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9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9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9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9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9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9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9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9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9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9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9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9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9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9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9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9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9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9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9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9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9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9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9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9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9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9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9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9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9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9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9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9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9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9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9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9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9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9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9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9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9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9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9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9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9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9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9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9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9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9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9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9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9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9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9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9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9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9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9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9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9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9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9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9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</sheetData>
  <mergeCells count="6">
    <mergeCell ref="A4:A5"/>
    <mergeCell ref="A8:A10"/>
    <mergeCell ref="T8:T10"/>
    <mergeCell ref="R9:R13"/>
    <mergeCell ref="A12:A14"/>
    <mergeCell ref="T12:T14"/>
  </mergeCells>
  <conditionalFormatting sqref="I8:J8 I10:J10 I12:J12 I14:J14">
    <cfRule type="expression" dxfId="4" priority="1">
      <formula>$J8=0</formula>
    </cfRule>
  </conditionalFormatting>
  <conditionalFormatting sqref="I8:J8 I10:J10 I12:J12 I14:J14">
    <cfRule type="expression" dxfId="3" priority="2">
      <formula>$J8&lt;&gt;0</formula>
    </cfRule>
  </conditionalFormatting>
  <conditionalFormatting sqref="L8:M8 L10:M10 L12:M12 L14:M14">
    <cfRule type="expression" dxfId="2" priority="3">
      <formula>$L8="OK"</formula>
    </cfRule>
  </conditionalFormatting>
  <conditionalFormatting sqref="O8:P8 O10:P10 O12:P12 O14:P14">
    <cfRule type="expression" dxfId="1" priority="4">
      <formula>$O8="OK"</formula>
    </cfRule>
  </conditionalFormatting>
  <conditionalFormatting sqref="R8:R14">
    <cfRule type="expression" dxfId="0" priority="5">
      <formula>R$9="Balanced"</formula>
    </cfRule>
  </conditionalFormatting>
  <hyperlinks>
    <hyperlink ref="F1" r:id="rId1"/>
  </hyperlinks>
  <pageMargins left="0.511811024" right="0.511811024" top="0.78740157499999996" bottom="0.78740157499999996" header="0.31496062000000002" footer="0.31496062000000002"/>
  <drawing r:id="rId2"/>
  <extLst xmlns:xm="http://schemas.microsoft.com/office/excel/2006/main" xmlns:x14="http://schemas.microsoft.com/office/spreadsheetml/2009/9/main">
    <ext uri="{05C60535-1F16-4fd2-B633-F4F36F0B64E0}">
      <x14:sparklineGroups>
        <x14:sparklineGroup displayEmptyCellsAs="gap">
          <x14:colorSeries rgb="FF000000"/>
          <x14:sparklines>
            <x14:sparkline>
              <xm:f>'Tyre Temp Optimiser'!C8:E8</xm:f>
              <xm:sqref>H8</xm:sqref>
            </x14:sparkline>
          </x14:sparklines>
        </x14:sparklineGroup>
        <x14:sparklineGroup displayEmptyCellsAs="gap">
          <x14:colorSeries rgb="FF000000"/>
          <x14:sparklines>
            <x14:sparkline>
              <xm:f>'Tyre Temp Optimiser'!C10:E10</xm:f>
              <xm:sqref>H10</xm:sqref>
            </x14:sparkline>
          </x14:sparklines>
        </x14:sparklineGroup>
        <x14:sparklineGroup displayEmptyCellsAs="gap">
          <x14:colorSeries rgb="FF000000"/>
          <x14:sparklines>
            <x14:sparkline>
              <xm:f>'Tyre Temp Optimiser'!C12:E12</xm:f>
              <xm:sqref>H12</xm:sqref>
            </x14:sparkline>
          </x14:sparklines>
        </x14:sparklineGroup>
        <x14:sparklineGroup displayEmptyCellsAs="gap">
          <x14:colorSeries rgb="FF000000"/>
          <x14:sparklines>
            <x14:sparkline>
              <xm:f>'Tyre Temp Optimiser'!C14:E14</xm:f>
              <xm:sqref>H14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Tyre Temp Optimiser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Vitor</cp:lastModifiedBy>
  <dcterms:modified xsi:type="dcterms:W3CDTF">2024-09-25T14:23:34Z</dcterms:modified>
</cp:coreProperties>
</file>