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952" firstSheet="1"/>
  </bookViews>
  <sheets>
    <sheet name="Performance-September 2024" sheetId="1" r:id="rId1"/>
    <sheet name="2023A" sheetId="5" r:id="rId2"/>
    <sheet name="2024B" sheetId="6" r:id="rId3"/>
    <sheet name="2023B" sheetId="7" r:id="rId4"/>
    <sheet name="Units December 2024" sheetId="12" r:id="rId5"/>
    <sheet name="Units December 2023" sheetId="13" r:id="rId6"/>
  </sheets>
  <definedNames>
    <definedName name="_xlnm._FilterDatabase" localSheetId="4" hidden="1">'Units December 2024'!$A$3:$O$199</definedName>
    <definedName name="_xlnm._FilterDatabase" localSheetId="5" hidden="1">'Units December 2023'!$A$3:$N$197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john.irumbi</author>
  </authors>
  <commentList>
    <comment ref="B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C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D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G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J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K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M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N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O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P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Q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</t>
        </r>
      </text>
    </comment>
    <comment ref="R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
</t>
        </r>
      </text>
    </comment>
  </commentList>
</comments>
</file>

<file path=xl/comments2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comments3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sharedStrings.xml><?xml version="1.0" encoding="utf-8"?>
<sst xmlns="http://schemas.openxmlformats.org/spreadsheetml/2006/main" count="1086" uniqueCount="544">
  <si>
    <t>REGIONS</t>
  </si>
  <si>
    <t>New Business Monthly Premium</t>
  </si>
  <si>
    <t>No of Issued Policies</t>
  </si>
  <si>
    <t>Average Premium</t>
  </si>
  <si>
    <t>Personal Sales</t>
  </si>
  <si>
    <t>New Business(Production)</t>
  </si>
  <si>
    <t>Renewal Business(Production)</t>
  </si>
  <si>
    <t>No of Active Units</t>
  </si>
  <si>
    <t>No of Active Units YTD</t>
  </si>
  <si>
    <t>No of Active Agents</t>
  </si>
  <si>
    <t>Issuing Agents</t>
  </si>
  <si>
    <t>Issuing Agents YTD</t>
  </si>
  <si>
    <t>Potential AKI Qualifiers</t>
  </si>
  <si>
    <t>Current Year Persistency</t>
  </si>
  <si>
    <t>1st Year Persistency</t>
  </si>
  <si>
    <t>Second Year Persistency</t>
  </si>
  <si>
    <t>Cases Converted on Maturity</t>
  </si>
  <si>
    <t>Premium Converted on Maturity</t>
  </si>
  <si>
    <t>Name of Team Leader</t>
  </si>
  <si>
    <t>Moi Avenue</t>
  </si>
  <si>
    <t>FRANCIS MBUGUA</t>
  </si>
  <si>
    <t>MOI AVENUE 2</t>
  </si>
  <si>
    <t>MONICA JERUTO</t>
  </si>
  <si>
    <t>City Square</t>
  </si>
  <si>
    <t>JAPHETH SIRO</t>
  </si>
  <si>
    <t>WESTLANDS</t>
  </si>
  <si>
    <t>RUTH WERE</t>
  </si>
  <si>
    <t>WESTLANDS 2</t>
  </si>
  <si>
    <t>JULIUS NGUMBI</t>
  </si>
  <si>
    <t>Nairobi 1</t>
  </si>
  <si>
    <t>Eldoret</t>
  </si>
  <si>
    <t>CAROLYNE VERESO</t>
  </si>
  <si>
    <t>Kitale</t>
  </si>
  <si>
    <t>TIMOTHY ABUCHERI</t>
  </si>
  <si>
    <t>Kericho</t>
  </si>
  <si>
    <t>JAPHETH OLIECH</t>
  </si>
  <si>
    <t>Kisii</t>
  </si>
  <si>
    <t>CALVINCE OKETCH</t>
  </si>
  <si>
    <t>Kisumu</t>
  </si>
  <si>
    <t>DAVID MBOYA</t>
  </si>
  <si>
    <t>Kakamega</t>
  </si>
  <si>
    <t>HARRISON KALAMU</t>
  </si>
  <si>
    <t>Homabay</t>
  </si>
  <si>
    <t>KENNEDY OGINDO</t>
  </si>
  <si>
    <t>Western</t>
  </si>
  <si>
    <t>Malindi</t>
  </si>
  <si>
    <t>STEVE SUDI</t>
  </si>
  <si>
    <t>Mombasa</t>
  </si>
  <si>
    <t>ANDERSON KABURU</t>
  </si>
  <si>
    <t>Machakos</t>
  </si>
  <si>
    <t>TIMOTHY NZUKI</t>
  </si>
  <si>
    <t>Voi</t>
  </si>
  <si>
    <t>JOSEPH NGOVI</t>
  </si>
  <si>
    <t>Coast</t>
  </si>
  <si>
    <t>Meru</t>
  </si>
  <si>
    <t>MARY GATWIRI</t>
  </si>
  <si>
    <t>Nakuru</t>
  </si>
  <si>
    <t>EVANS KIRERA</t>
  </si>
  <si>
    <t>Embu</t>
  </si>
  <si>
    <t>BONIFACE NGESI</t>
  </si>
  <si>
    <t>Nyeri</t>
  </si>
  <si>
    <t>ADAM MURAGE</t>
  </si>
  <si>
    <t>Thika</t>
  </si>
  <si>
    <t>FAITH MUGO</t>
  </si>
  <si>
    <t>Nanyuki</t>
  </si>
  <si>
    <t/>
  </si>
  <si>
    <t>Central</t>
  </si>
  <si>
    <t>Kitengela</t>
  </si>
  <si>
    <t>CAROLYNE KIMANI</t>
  </si>
  <si>
    <t>Ngong Road</t>
  </si>
  <si>
    <t>GEORGE NDONJE</t>
  </si>
  <si>
    <t>Buru Buru</t>
  </si>
  <si>
    <t>CHARLES KAVITA</t>
  </si>
  <si>
    <t>Industrial Area</t>
  </si>
  <si>
    <t>NANCY GITAU</t>
  </si>
  <si>
    <t>Nairobi 2</t>
  </si>
  <si>
    <t>Bancassurance</t>
  </si>
  <si>
    <t>JOSPHINE  KILONZO</t>
  </si>
  <si>
    <t>Independent Agents</t>
  </si>
  <si>
    <t>Head office</t>
  </si>
  <si>
    <t>Alternative</t>
  </si>
  <si>
    <t>Total</t>
  </si>
  <si>
    <t xml:space="preserve">No of Active Units </t>
  </si>
  <si>
    <t>MOI AVENUE  2</t>
  </si>
  <si>
    <t>ANTHONY NJUGUNA</t>
  </si>
  <si>
    <t>Westlands</t>
  </si>
  <si>
    <t>NAFTALI OGOLA</t>
  </si>
  <si>
    <t>Westlands  2</t>
  </si>
  <si>
    <t>COLLINS JUMA ALOO</t>
  </si>
  <si>
    <t>MILTON BWAKALI</t>
  </si>
  <si>
    <t>MAURICE MASIAGA</t>
  </si>
  <si>
    <t>GREGORY GITAU</t>
  </si>
  <si>
    <t>JUSTUS KYULE</t>
  </si>
  <si>
    <t>RAPHAEL MACHARIA</t>
  </si>
  <si>
    <t>Bancassurance &amp; Sacco</t>
  </si>
  <si>
    <t>JOSEPHINE MBULA</t>
  </si>
  <si>
    <t>DOROTHY ANGASA</t>
  </si>
  <si>
    <t>BuruBuru</t>
  </si>
  <si>
    <t>Moi Avenue 2</t>
  </si>
  <si>
    <t>Westlands 2</t>
  </si>
  <si>
    <t xml:space="preserve">OL PRODUCTION PER AGENCY </t>
  </si>
  <si>
    <t>December_2024</t>
  </si>
  <si>
    <t>Units</t>
  </si>
  <si>
    <t>Team Leader</t>
  </si>
  <si>
    <t>AGENCY</t>
  </si>
  <si>
    <t>BANCASSURANCE UNIT 1</t>
  </si>
  <si>
    <t>JOSPHINE MBULA KILONZO</t>
  </si>
  <si>
    <t>BANCASSURANCE UNIT 2</t>
  </si>
  <si>
    <t>NOT FOUND</t>
  </si>
  <si>
    <t>BANCASSURANCE UNIT 3</t>
  </si>
  <si>
    <t>BANCASSURANCE UNIT 4</t>
  </si>
  <si>
    <t>BANCASSURANCE UNIT 5</t>
  </si>
  <si>
    <t>BANCASSURANCE UNIT 6</t>
  </si>
  <si>
    <t>BANCASSURANCE UNIT 7</t>
  </si>
  <si>
    <t>INDEPENDENT AGENTS UNIT 1</t>
  </si>
  <si>
    <t>LOYDS INTERNATIONAL</t>
  </si>
  <si>
    <t>INDEPENDENT AGENTS UNIT 2</t>
  </si>
  <si>
    <t>ASHERLAND AGENCY</t>
  </si>
  <si>
    <t>INDEPENDENT AGENTS UNIT 3</t>
  </si>
  <si>
    <t>RIRI INSURANCE AGENCY AND COMMERCIAL</t>
  </si>
  <si>
    <t>INDEPENDENT AGENTS UNIT 4</t>
  </si>
  <si>
    <t>OPEN</t>
  </si>
  <si>
    <t>INDEPENDENT AGENTS UNIT 5</t>
  </si>
  <si>
    <t>DIAMOND PLUS INSURANCE</t>
  </si>
  <si>
    <t>INDEPENDENT AGENTS UNIT 6</t>
  </si>
  <si>
    <t>INDEPENDENT AGENTS UNIT 7</t>
  </si>
  <si>
    <t>BURU BURU UNIT 1</t>
  </si>
  <si>
    <t>BURU BURU UNIT 2</t>
  </si>
  <si>
    <t>PETER MBUGUA NJOGU</t>
  </si>
  <si>
    <t>BURU BURU UNIT 3</t>
  </si>
  <si>
    <t>BURU BURU UNIT 4</t>
  </si>
  <si>
    <t>BURU BURU UNIT 5</t>
  </si>
  <si>
    <t>JAMES MUTHEMBA MURAGE</t>
  </si>
  <si>
    <t>BURU BURU UNIT 6</t>
  </si>
  <si>
    <t>PATRICK NDEGWA</t>
  </si>
  <si>
    <t>CITY SQUARE UNIT 1</t>
  </si>
  <si>
    <t>WILSON MACHARIA</t>
  </si>
  <si>
    <t>CITY SQUARE UNIT 2</t>
  </si>
  <si>
    <t>CHARLES KATHINGI NGUU</t>
  </si>
  <si>
    <t>CITY SQUARE UNIT 3</t>
  </si>
  <si>
    <t>CITY SQUARE UNIT 4</t>
  </si>
  <si>
    <t>JOSEPHINE MUTHONI KIMANI</t>
  </si>
  <si>
    <t>CITY SQUARE UNIT 5</t>
  </si>
  <si>
    <t>JAPHETH SIRO NYAGARAMA</t>
  </si>
  <si>
    <t>CITY SQUARE UNIT 6</t>
  </si>
  <si>
    <t>MICHAEL ODUOR WUAW</t>
  </si>
  <si>
    <t>CITY SQUARE UNIT 7</t>
  </si>
  <si>
    <t>EMMANUEL OUMA ODUOR</t>
  </si>
  <si>
    <t>ELDORET UNIT 1</t>
  </si>
  <si>
    <t>NANCY ODONGO</t>
  </si>
  <si>
    <t>ELDORET UNIT 2</t>
  </si>
  <si>
    <t>JOHN CHAMWADA MUDANYA</t>
  </si>
  <si>
    <t>ELDORET UNIT 3</t>
  </si>
  <si>
    <t>SIMEON THOMAS OCHIENG</t>
  </si>
  <si>
    <t>ELDORET UNIT 4</t>
  </si>
  <si>
    <t>JANE OKUTOI ONYANGO</t>
  </si>
  <si>
    <t>ELDORET UNIT 5</t>
  </si>
  <si>
    <t>MARGARET NAMUTE OKWACH</t>
  </si>
  <si>
    <t>ELDORET UNIT 6</t>
  </si>
  <si>
    <t>CAROLYNE CHEGERO VERESO</t>
  </si>
  <si>
    <t>ELDORET UNIT 7</t>
  </si>
  <si>
    <t>EMBU UNIT 1</t>
  </si>
  <si>
    <t>MICHAEL MWANGI GITHAIGA</t>
  </si>
  <si>
    <t>EMBU UNIT 2</t>
  </si>
  <si>
    <t>KELVIN KARIUKI MUITE</t>
  </si>
  <si>
    <t>EMBU UNIT 3</t>
  </si>
  <si>
    <t>EMBU UNIT 4</t>
  </si>
  <si>
    <t>ANGELO MUTUMA</t>
  </si>
  <si>
    <t>EMBU UNIT 5</t>
  </si>
  <si>
    <t>CYRUS MBOGO KIURA </t>
  </si>
  <si>
    <t>EMBU UNIT 6</t>
  </si>
  <si>
    <t>BONIFACE KIOKO NGESI</t>
  </si>
  <si>
    <t>EMBU UNIT 7</t>
  </si>
  <si>
    <t>HOMABAY UNIT 1</t>
  </si>
  <si>
    <t>KENNEDY ONYANGO OGINDO</t>
  </si>
  <si>
    <t>HOMABAY UNIT 2</t>
  </si>
  <si>
    <t>MOSES OUMA NYAMBERE</t>
  </si>
  <si>
    <t>HOMABAY UNIT 3</t>
  </si>
  <si>
    <t>BEATRICE ADHIAMBO ORONY</t>
  </si>
  <si>
    <t>HOMABAY UNIT 4</t>
  </si>
  <si>
    <t>JUDITH ADHIAMBO NYADIERO</t>
  </si>
  <si>
    <t>HOMABAY UNIT 5</t>
  </si>
  <si>
    <t>GEORGE OUMA OMARI</t>
  </si>
  <si>
    <t>HOMABAY UNIT 6</t>
  </si>
  <si>
    <t>VINCENT OMARI MOTARI</t>
  </si>
  <si>
    <t>HOMABAY UNIT 7</t>
  </si>
  <si>
    <t>INDUSTRIAL AREA UNIT 1</t>
  </si>
  <si>
    <t>INDUSTRIAL AREA UNIT 2</t>
  </si>
  <si>
    <t>HELIDAH MUTHONI MARINGA</t>
  </si>
  <si>
    <t>INDUSTRIAL AREA UNIT 3</t>
  </si>
  <si>
    <t>NANCY WAIRIMU GITAU</t>
  </si>
  <si>
    <t>INDUSTRIAL AREA UNIT 4</t>
  </si>
  <si>
    <t>NAHASHON MBUGI THUNGUTHA</t>
  </si>
  <si>
    <t>INDUSTRIAL AREA UNIT 5</t>
  </si>
  <si>
    <t>INDUSTRIAL AREA UNIT 6</t>
  </si>
  <si>
    <t>ISAAC MACHARIA</t>
  </si>
  <si>
    <t>INDUSTRIAL AREA UNIT 7</t>
  </si>
  <si>
    <t>MOURINE ADHIAMBO ODONGO</t>
  </si>
  <si>
    <t>KAKAMEGA UNIT 1</t>
  </si>
  <si>
    <t>RUTH MWENESI IMBIAKA</t>
  </si>
  <si>
    <t>KAKAMEGA UNIT 2</t>
  </si>
  <si>
    <t>ELIZABETH AKINYI LUTTA</t>
  </si>
  <si>
    <t>KAKAMEGA UNIT 3</t>
  </si>
  <si>
    <t>MILDRED SHIMULI BUTOYI</t>
  </si>
  <si>
    <t>KAKAMEGA UNIT 4</t>
  </si>
  <si>
    <t>HARRISON KASAYA KALAMU</t>
  </si>
  <si>
    <t>KAKAMEGA UNIT 5</t>
  </si>
  <si>
    <t>ISAAC INDATULA CHAHILU</t>
  </si>
  <si>
    <t>KAKAMEGA UNIT 6</t>
  </si>
  <si>
    <t>VICTOR OWINO OTIENO</t>
  </si>
  <si>
    <t>KAKAMEGA UNIT 7</t>
  </si>
  <si>
    <t>KERICHO UNIT 1</t>
  </si>
  <si>
    <t>KERICHO UNIT 2</t>
  </si>
  <si>
    <t>MAUREEN CHEMUTAI KOECH</t>
  </si>
  <si>
    <t>KERICHO UNIT 3</t>
  </si>
  <si>
    <t>JAPHETH O.OLIECH</t>
  </si>
  <si>
    <t>KERICHO UNIT 4</t>
  </si>
  <si>
    <t>JACOB KIPRONO LANGAT</t>
  </si>
  <si>
    <t>KERICHO UNIT 5</t>
  </si>
  <si>
    <t>JOAN ACHIENG OLUOCH</t>
  </si>
  <si>
    <t>KERICHO UNIT 6</t>
  </si>
  <si>
    <t>VERAH CHEBET</t>
  </si>
  <si>
    <t>KERICHO UNIT 7</t>
  </si>
  <si>
    <t>KISII UNIT 1</t>
  </si>
  <si>
    <t>BEATRICE ATIENO OGOT</t>
  </si>
  <si>
    <t>KISII UNIT 2</t>
  </si>
  <si>
    <t>KISII UNIT 3</t>
  </si>
  <si>
    <t>ANGELLAH ASEYO OMEGA</t>
  </si>
  <si>
    <t>KISII UNIT 4</t>
  </si>
  <si>
    <t>BEN ALUOCH</t>
  </si>
  <si>
    <t>KISII UNIT 5</t>
  </si>
  <si>
    <t>ANDREW BASARI GWARO</t>
  </si>
  <si>
    <t>KISII UNIT 6</t>
  </si>
  <si>
    <t>GEORGE OHANGA</t>
  </si>
  <si>
    <t>KISII UNIT 7</t>
  </si>
  <si>
    <t>KISUMU UNIT 1</t>
  </si>
  <si>
    <t>ELIJAH BOSIRE ONDIEKI</t>
  </si>
  <si>
    <t>KISUMU UNIT 2</t>
  </si>
  <si>
    <t>JOSEPH OJOW MUGOMA</t>
  </si>
  <si>
    <t>KISUMU UNIT 3</t>
  </si>
  <si>
    <t>KISUMU UNIT 4</t>
  </si>
  <si>
    <t>LINET W. OKWACH</t>
  </si>
  <si>
    <t>KISUMU UNIT 5</t>
  </si>
  <si>
    <t>VICTOR OCHIENG ONYANGO</t>
  </si>
  <si>
    <t>KISUMU UNIT 6</t>
  </si>
  <si>
    <t>FRANCIS WANDERE</t>
  </si>
  <si>
    <t>KISUMU UNIT 7</t>
  </si>
  <si>
    <t>DAVID MBOYA OLONDE</t>
  </si>
  <si>
    <t>KITALE UNIT 1</t>
  </si>
  <si>
    <t>KITALE UNIT 2</t>
  </si>
  <si>
    <t>MOSES KIPLANGAT KIMARU</t>
  </si>
  <si>
    <t>KITALE UNIT 3</t>
  </si>
  <si>
    <t>TOBIAS WABWIRE ONYANGO</t>
  </si>
  <si>
    <t>KITALE UNIT 4</t>
  </si>
  <si>
    <t>HENRY OTIENO NYAKWAKA</t>
  </si>
  <si>
    <t>KITALE UNIT 5</t>
  </si>
  <si>
    <t>EVANS MWALATI MUKONYI</t>
  </si>
  <si>
    <t>KITALE UNIT 6</t>
  </si>
  <si>
    <t>PAMELA NAFULA MACHASIO</t>
  </si>
  <si>
    <t>KITALE UNIT 7</t>
  </si>
  <si>
    <t>KITENGELA UNIT 1</t>
  </si>
  <si>
    <t>PATRICK LANGAT</t>
  </si>
  <si>
    <t>KITENGELA UNIT 2</t>
  </si>
  <si>
    <t>CAROLYNE NJERI KIMANI</t>
  </si>
  <si>
    <t>KITENGELA UNIT 3</t>
  </si>
  <si>
    <t>EUNICE WANJIRU MATHENGE</t>
  </si>
  <si>
    <t>KITENGELA UNIT 4</t>
  </si>
  <si>
    <t>KITENGELA UNIT 5</t>
  </si>
  <si>
    <t>JARED NYANG'AU OMBOGA</t>
  </si>
  <si>
    <t>KITENGELA UNIT 6</t>
  </si>
  <si>
    <t>FREDRICK OGWENO OGUTA</t>
  </si>
  <si>
    <t>KITENGELA UNIT 7</t>
  </si>
  <si>
    <t>SHARON CHEPCHUMBA KURGAT</t>
  </si>
  <si>
    <t>MACHAKOS UNIT 1</t>
  </si>
  <si>
    <t>CATHERINE MUNGUTI SYOMBUA</t>
  </si>
  <si>
    <t>MACHAKOS UNIT 2</t>
  </si>
  <si>
    <t>JUDY WAYUA MAINGI</t>
  </si>
  <si>
    <t>MACHAKOS UNIT 3</t>
  </si>
  <si>
    <t>ANNE WANGAI KAKULA</t>
  </si>
  <si>
    <t>MACHAKOS UNIT 4</t>
  </si>
  <si>
    <t>TIMOTHY MAKAU NZUKI</t>
  </si>
  <si>
    <t>MACHAKOS UNIT 5</t>
  </si>
  <si>
    <t>MACHAKOS UNIT 6</t>
  </si>
  <si>
    <t>JEMIMAH MUTHEU MUTHOKA</t>
  </si>
  <si>
    <t>MACHAKOS UNIT 7</t>
  </si>
  <si>
    <t>FESTUS MUTUKU MULATYA</t>
  </si>
  <si>
    <t>MALINDI UNIT 1</t>
  </si>
  <si>
    <t>STEVE WEKESA SUDI</t>
  </si>
  <si>
    <t>MALINDI UNIT 2</t>
  </si>
  <si>
    <t>MALINDI UNIT 3</t>
  </si>
  <si>
    <t>DANIEL KAHINDI MURAMBA</t>
  </si>
  <si>
    <t>MALINDI UNIT 4</t>
  </si>
  <si>
    <t>ANGELINE KATEE JOHN</t>
  </si>
  <si>
    <t>MALINDI UNIT 5</t>
  </si>
  <si>
    <t>GILBERT NYACHIRO GECHIKO</t>
  </si>
  <si>
    <t>MALINDI UNIT 6</t>
  </si>
  <si>
    <t>FONDO JOSIAH ALFRED</t>
  </si>
  <si>
    <t>MALINDI UNIT 7</t>
  </si>
  <si>
    <t>FESTUS UNDA</t>
  </si>
  <si>
    <t>MERU UNIT 1</t>
  </si>
  <si>
    <t>WILSON M. NKUBITU</t>
  </si>
  <si>
    <t>MERU UNIT 2</t>
  </si>
  <si>
    <t>FRANKLINE MUTUMA</t>
  </si>
  <si>
    <t>MERU UNIT 3</t>
  </si>
  <si>
    <t>JAMES MUTABARI</t>
  </si>
  <si>
    <t>MERU UNIT 4</t>
  </si>
  <si>
    <t>MERU UNIT 5</t>
  </si>
  <si>
    <t>MARY GATWIRI FELIX</t>
  </si>
  <si>
    <t>MERU UNIT 6</t>
  </si>
  <si>
    <t>MARTIN MUTHOMI MURIUKI</t>
  </si>
  <si>
    <t>MERU UNIT 7</t>
  </si>
  <si>
    <t>MOI AVENUE 2 UNIT 1</t>
  </si>
  <si>
    <t>VINCENT OCHIENG</t>
  </si>
  <si>
    <t>MOI AVENUE 2 UNIT 2</t>
  </si>
  <si>
    <t>ANNA WAYUA MULI</t>
  </si>
  <si>
    <t>MOI AVENUE 2 UNIT 3</t>
  </si>
  <si>
    <t>CALVARY ANNE MUHINDI</t>
  </si>
  <si>
    <t>MOI AVENUE 2 UNIT 4</t>
  </si>
  <si>
    <t>MONICA JERUTO MITEI</t>
  </si>
  <si>
    <t>MOI AVENUE 2 UNIT 5</t>
  </si>
  <si>
    <t>MOI AVENUE 2 UNIT 6</t>
  </si>
  <si>
    <t>GHISLAIN HINIOLWA</t>
  </si>
  <si>
    <t>MOI AVENUE 2 UNIT 7</t>
  </si>
  <si>
    <t>MOI AVENUE UNIT 1</t>
  </si>
  <si>
    <t>FRANCIS MIRING'U MBUGUA</t>
  </si>
  <si>
    <t>MOI AVENUE UNIT 2</t>
  </si>
  <si>
    <t>STELLA NJERI WAIRAGU</t>
  </si>
  <si>
    <t>MOI AVENUE UNIT 3</t>
  </si>
  <si>
    <t>REGINA WANJIKU WANGARI</t>
  </si>
  <si>
    <t>MOI AVENUE UNIT 4</t>
  </si>
  <si>
    <t>JOSEPH KIMANI MBUGUA</t>
  </si>
  <si>
    <t>MOI AVENUE UNIT 5</t>
  </si>
  <si>
    <t>ANNE MASETE</t>
  </si>
  <si>
    <t>MOI AVENUE UNIT 6</t>
  </si>
  <si>
    <t>MICHAEL KALELI</t>
  </si>
  <si>
    <t>MOI AVENUE UNIT 7</t>
  </si>
  <si>
    <t>WAMAHIA AMOS MWANGI</t>
  </si>
  <si>
    <t>MOI AVENUE UNIT 8</t>
  </si>
  <si>
    <t>JANE WANGUI KINYANJUI</t>
  </si>
  <si>
    <t>MOI AVENUE UNIT 9</t>
  </si>
  <si>
    <t>MOI AVENUE UNIT 10</t>
  </si>
  <si>
    <t>ERICK AKAMA OGUYA</t>
  </si>
  <si>
    <t>MOMBASA UNIT 1</t>
  </si>
  <si>
    <t>ANDERSON RIUNGU KABURU</t>
  </si>
  <si>
    <t>MOMBASA UNIT 2</t>
  </si>
  <si>
    <t>WILSON MWADIME MGHANGA</t>
  </si>
  <si>
    <t>MOMBASA UNIT 3</t>
  </si>
  <si>
    <t>MOMBASA UNIT 4</t>
  </si>
  <si>
    <t>ESTHER INDZAH EMMANUEL</t>
  </si>
  <si>
    <t>MOMBASA UNIT 5</t>
  </si>
  <si>
    <t>CONSTANCE MAGHUA MWASI</t>
  </si>
  <si>
    <t>MOMBASA UNIT 6</t>
  </si>
  <si>
    <t>KASSIM JUMA MWADENA</t>
  </si>
  <si>
    <t>MOMBASA UNIT 7</t>
  </si>
  <si>
    <t>SUSAN MWAKA WANJE</t>
  </si>
  <si>
    <t>MOMBASA UNIT 8</t>
  </si>
  <si>
    <t>NAKURU UNIT 1</t>
  </si>
  <si>
    <t>NAKURU UNIT 2</t>
  </si>
  <si>
    <t>BENSON GITONGA</t>
  </si>
  <si>
    <t>NAKURU UNIT 3</t>
  </si>
  <si>
    <t>NAKURU UNIT 4</t>
  </si>
  <si>
    <t>NAKURU UNIT 5</t>
  </si>
  <si>
    <t>GIDEON LIBOYIO ONZERE</t>
  </si>
  <si>
    <t>NAKURU UNIT 6</t>
  </si>
  <si>
    <t>KEVIN OTIENO OMOLLO</t>
  </si>
  <si>
    <t>NAKURU UNIT 7</t>
  </si>
  <si>
    <t>FRANCIS MUTONYI MWANGI</t>
  </si>
  <si>
    <t>NANYUKI UNIT 1</t>
  </si>
  <si>
    <t>NANYUKI UNIT 3</t>
  </si>
  <si>
    <t>NANYUKI UNIT 6</t>
  </si>
  <si>
    <t>NGONG ROAD UNIT 1</t>
  </si>
  <si>
    <t>CECELIA GESARE MOGAKA</t>
  </si>
  <si>
    <t>NGONG ROAD UNIT 2</t>
  </si>
  <si>
    <t>LOICE JEBET CHOGE</t>
  </si>
  <si>
    <t>NGONG ROAD UNIT 3</t>
  </si>
  <si>
    <t>HANNAH WANJIKU NG'ANG'A</t>
  </si>
  <si>
    <t>NGONG ROAD UNIT 4</t>
  </si>
  <si>
    <t>GEORGE ALEGO NDONJE</t>
  </si>
  <si>
    <t>NGONG ROAD UNIT 5</t>
  </si>
  <si>
    <t>NGONG ROAD UNIT 6</t>
  </si>
  <si>
    <t>EDWIN LUCHERA MUMIA</t>
  </si>
  <si>
    <t>NGONG ROAD UNIT 7</t>
  </si>
  <si>
    <t>ABIGAEL WANJA NGECHA</t>
  </si>
  <si>
    <t>NGONG ROAD UNIT 8</t>
  </si>
  <si>
    <t>NYERI UNIT 1</t>
  </si>
  <si>
    <t>NYERI UNIT 2</t>
  </si>
  <si>
    <t>GENESIS MUCHIRI KARIUKI</t>
  </si>
  <si>
    <t>NYERI UNIT 3</t>
  </si>
  <si>
    <t>JOHN GITHINJI MUTURI</t>
  </si>
  <si>
    <t>NYERI UNIT 4</t>
  </si>
  <si>
    <t>JOSEPH MURIMI MAINA</t>
  </si>
  <si>
    <t>NYERI UNIT 5</t>
  </si>
  <si>
    <t>NYERI UNIT 6</t>
  </si>
  <si>
    <t>NYERI UNIT 7</t>
  </si>
  <si>
    <t>THIKA UNIT 1</t>
  </si>
  <si>
    <t>WILLIAM NDERITU KIHUNGI</t>
  </si>
  <si>
    <t>THIKA UNIT 2</t>
  </si>
  <si>
    <t>TREVAS MUNYOROKU NG'ARU</t>
  </si>
  <si>
    <t>THIKA UNIT 3</t>
  </si>
  <si>
    <t>JUSTUS MAUNDU</t>
  </si>
  <si>
    <t>THIKA UNIT 4</t>
  </si>
  <si>
    <t>FAITH WAWIRA MUGO</t>
  </si>
  <si>
    <t>THIKA UNIT 5</t>
  </si>
  <si>
    <t>JACOB NDIRANGU MUTURI</t>
  </si>
  <si>
    <t>THIKA UNIT 6</t>
  </si>
  <si>
    <t>BENSON MUNENE WAMBURA</t>
  </si>
  <si>
    <t>THIKA UNIT 7</t>
  </si>
  <si>
    <t>VOI UNIT 1</t>
  </si>
  <si>
    <t>ABEKA MOFFAT KEPHA</t>
  </si>
  <si>
    <t>VOI UNIT 2</t>
  </si>
  <si>
    <t xml:space="preserve">JOSEPH NGOVI </t>
  </si>
  <si>
    <t>VOI UNIT 3</t>
  </si>
  <si>
    <t>EVANS MOGAKA ORERO</t>
  </si>
  <si>
    <t>VOI UNIT 4</t>
  </si>
  <si>
    <t>KALUME L.SOPHIA</t>
  </si>
  <si>
    <t>VOI UNIT 5</t>
  </si>
  <si>
    <t>VOI UNIT 6</t>
  </si>
  <si>
    <t>VOI UNIT 7</t>
  </si>
  <si>
    <t>WESTLANDS 2 UNIT 1</t>
  </si>
  <si>
    <t>PERSISTENCY</t>
  </si>
  <si>
    <t>JULIUS MWAI NGUMBI</t>
  </si>
  <si>
    <t>WESTLANDS 2 UNIT 2</t>
  </si>
  <si>
    <t>WESTLANDS 2 UNIT 3</t>
  </si>
  <si>
    <t>ESTHER NYAMBANE MOKAMBA</t>
  </si>
  <si>
    <t>WESTLANDS 2 UNIT 4</t>
  </si>
  <si>
    <t>NANCY CAREY AKOTH</t>
  </si>
  <si>
    <t>WESTLANDS 2 UNIT 5</t>
  </si>
  <si>
    <t>WESTLANDS 2 UNIT 6</t>
  </si>
  <si>
    <t>WESTLANDS 2 UNIT 7</t>
  </si>
  <si>
    <t>WESTLANDS UNIT 1</t>
  </si>
  <si>
    <t>WALTER WANDERA WERE</t>
  </si>
  <si>
    <t>WESTLANDS UNIT 2</t>
  </si>
  <si>
    <t>RUTH NAFUNA WERE</t>
  </si>
  <si>
    <t>WESTLANDS UNIT 3</t>
  </si>
  <si>
    <t>ROBERT OKETCH KUMARUTI</t>
  </si>
  <si>
    <t>WESTLANDS UNIT 4</t>
  </si>
  <si>
    <t>HELLEN MBURU WAMBUI</t>
  </si>
  <si>
    <t>WESTLANDS UNIT 5</t>
  </si>
  <si>
    <t>WESTLANDS UNIT 6</t>
  </si>
  <si>
    <t>WESTLANDS UNIT 7</t>
  </si>
  <si>
    <t>December_2023</t>
  </si>
  <si>
    <t>GRACE NGALI KIOKO</t>
  </si>
  <si>
    <t>SIMON OMUKENYA</t>
  </si>
  <si>
    <t>DENNIS MWANGI</t>
  </si>
  <si>
    <t>JAMES MURAGE</t>
  </si>
  <si>
    <t>CRISOSTOM KANYI GICHURU</t>
  </si>
  <si>
    <t>OBED MOGAKA OGETO</t>
  </si>
  <si>
    <t>JAIRUS NYARANGI</t>
  </si>
  <si>
    <t>PAULINE NJOROGE</t>
  </si>
  <si>
    <t>THOMAS OGECHI</t>
  </si>
  <si>
    <t>JACKLINE ATOLI AMBETSA</t>
  </si>
  <si>
    <t>GRACE MUTILE KISINGA</t>
  </si>
  <si>
    <t>ROBERT OMWERI KEYA</t>
  </si>
  <si>
    <t>JANE NDUTA MBUGUA</t>
  </si>
  <si>
    <t>CAROLYNE VEROSO</t>
  </si>
  <si>
    <t>DAMARIS MARY NJOKI</t>
  </si>
  <si>
    <t>ALICE NGENDO</t>
  </si>
  <si>
    <t>ANGELO MUTUMA RWITO</t>
  </si>
  <si>
    <t>MOSES NYAMBERE</t>
  </si>
  <si>
    <t>JUDITH ADHIAMBO</t>
  </si>
  <si>
    <t>STEPHEN ODHIAMBO ODIMA</t>
  </si>
  <si>
    <t>HELIDAH MARINGA</t>
  </si>
  <si>
    <t>STEPHEN KIMITI</t>
  </si>
  <si>
    <t>NAHASHON MBUGI THUGUTHA</t>
  </si>
  <si>
    <t>BONIFACE WAMBUA</t>
  </si>
  <si>
    <t>CAROLINE MAKUNGU</t>
  </si>
  <si>
    <t>ELIZABETH LUTTA</t>
  </si>
  <si>
    <t>ISAAC CHAHILU</t>
  </si>
  <si>
    <t>VICTOR OTIENO</t>
  </si>
  <si>
    <t>WASHINGTON OGONDI</t>
  </si>
  <si>
    <t>INNOCENT IGOSI</t>
  </si>
  <si>
    <t>JACOB LANGAT</t>
  </si>
  <si>
    <t>JOAN OLUOCH</t>
  </si>
  <si>
    <t>ROBINSON MBECHE</t>
  </si>
  <si>
    <t>JOSEPH OJOW</t>
  </si>
  <si>
    <t>DORCAS ADUMA</t>
  </si>
  <si>
    <t>LINET OKWACH</t>
  </si>
  <si>
    <t>KENNETH NYAMBERE OTIENO</t>
  </si>
  <si>
    <t>MILTON WETABA</t>
  </si>
  <si>
    <t>EMMANUEL NYAORA LUSIRA</t>
  </si>
  <si>
    <t>ELIJAH KAMADI</t>
  </si>
  <si>
    <t>JOSEPH SOSI NYABERE</t>
  </si>
  <si>
    <t>EUNICE MATHENGE</t>
  </si>
  <si>
    <t>RODAH SANGE</t>
  </si>
  <si>
    <t>JARED NYANGAU</t>
  </si>
  <si>
    <t>ROSELYNE NALIAKA</t>
  </si>
  <si>
    <t>CATHERINE MUNGUTI</t>
  </si>
  <si>
    <t>FREDRICK MUTUKU MBALUTO</t>
  </si>
  <si>
    <t>ANN KAKULA</t>
  </si>
  <si>
    <t>VINCENT NZIOKA MULAA</t>
  </si>
  <si>
    <t>ANDREW MALIKA</t>
  </si>
  <si>
    <t>FELIX MWANZA</t>
  </si>
  <si>
    <t>ARNOLD JIRANI</t>
  </si>
  <si>
    <t>JOSIAH FONDO</t>
  </si>
  <si>
    <t>WILSON NKUBITU</t>
  </si>
  <si>
    <t>MARTIN MUTHOMI</t>
  </si>
  <si>
    <t>DAVID NYAGA</t>
  </si>
  <si>
    <t>ANNA MULI</t>
  </si>
  <si>
    <t>ENID NDUKU REUBEN</t>
  </si>
  <si>
    <t>THERESIA NZISA MATIVO</t>
  </si>
  <si>
    <t>ELIZABETH MUTHONI MAINA</t>
  </si>
  <si>
    <t>STELLA WAIRAGU</t>
  </si>
  <si>
    <t>JOSEPH MBUGUA</t>
  </si>
  <si>
    <t>ANN MASETE</t>
  </si>
  <si>
    <t>JACKS WARUI</t>
  </si>
  <si>
    <t>ERIC AKAMA</t>
  </si>
  <si>
    <t>REMINJUS KITUKU</t>
  </si>
  <si>
    <t>WILSON MWADIME</t>
  </si>
  <si>
    <t>VICTOR RAPHAEL ODIEMBO</t>
  </si>
  <si>
    <t>ESTHER IDZAH</t>
  </si>
  <si>
    <t>CONSTANCE MWASI</t>
  </si>
  <si>
    <t>AMOS MWENDIA KIBUNDU</t>
  </si>
  <si>
    <t>BENSON WAITITU GITONGA</t>
  </si>
  <si>
    <t>SUSAN KIVAI</t>
  </si>
  <si>
    <t>GIDEON ONZERE</t>
  </si>
  <si>
    <t>CATHERINE MOGIRE</t>
  </si>
  <si>
    <t>DAUDI MOHAMMED</t>
  </si>
  <si>
    <t>GRACE KAGENDO</t>
  </si>
  <si>
    <t>PHILIP ONDIEKI NYARIEKO</t>
  </si>
  <si>
    <t>ROSE WAIRIMU NGURU</t>
  </si>
  <si>
    <t>HANNAH NG’ANG’A</t>
  </si>
  <si>
    <t>NICHOLAS  KIPKORIR KOECH</t>
  </si>
  <si>
    <t>JOYCE MWOK</t>
  </si>
  <si>
    <t>ABIGAEL NGECHA</t>
  </si>
  <si>
    <t>GENESIS MURIUKI</t>
  </si>
  <si>
    <t>JOHN MUTURI</t>
  </si>
  <si>
    <t>JOSEPH  MURIMI MAINA</t>
  </si>
  <si>
    <t>STEPHEN NJORA</t>
  </si>
  <si>
    <t>KENNETH RUBIRO MURIITHI</t>
  </si>
  <si>
    <t>WILLIAM KIHUNGI</t>
  </si>
  <si>
    <t>TREVA MUNYOROKU</t>
  </si>
  <si>
    <t>JAMES MAUGA NYAMOKO</t>
  </si>
  <si>
    <t>BERNARD ORORA NYAGAKA</t>
  </si>
  <si>
    <t>ABEKA MOFFAT</t>
  </si>
  <si>
    <t>EVANS ORERO</t>
  </si>
  <si>
    <t>SOPHIA KALUME</t>
  </si>
  <si>
    <t>COLLINS OTIENO JUMA</t>
  </si>
  <si>
    <t>JUDY GAKII</t>
  </si>
  <si>
    <t>WENDY MUMBI</t>
  </si>
  <si>
    <t>NANCY CAREY</t>
  </si>
  <si>
    <t>EVALINE MOLLY  OMOLLO</t>
  </si>
  <si>
    <t>HELLEN WAMBUI</t>
  </si>
  <si>
    <t>DANIEL OKELLO OYIER</t>
  </si>
  <si>
    <t>VICTOR OCHIENG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</si>
</sst>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Bookman Old Style"/>
      <charset val="134"/>
    </font>
    <font>
      <sz val="9"/>
      <color theme="1"/>
      <name val="Bookman Old Style"/>
      <charset val="134"/>
    </font>
    <font>
      <b/>
      <sz val="9"/>
      <color theme="0" tint="-0.499984740745262"/>
      <name val="Arial Black"/>
      <charset val="134"/>
    </font>
    <font>
      <b/>
      <sz val="9"/>
      <color theme="5" tint="-0.249977111117893"/>
      <name val="Arial Black"/>
      <charset val="134"/>
    </font>
    <font>
      <sz val="9"/>
      <color theme="7" tint="-0.499984740745262"/>
      <name val="Bookman Old Style"/>
      <charset val="134"/>
    </font>
    <font>
      <sz val="10"/>
      <name val="Arial"/>
      <charset val="134"/>
    </font>
    <font>
      <sz val="9"/>
      <color theme="0" tint="-0.49998474074526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4" tint="0.79995117038483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medium">
        <color auto="1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0499893185216834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/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7" tint="0.799951170384838"/>
      </left>
      <right style="dashed">
        <color theme="7" tint="0.799951170384838"/>
      </right>
      <top style="thin">
        <color theme="1"/>
      </top>
      <bottom style="dashed">
        <color theme="7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vertical="center"/>
    </xf>
    <xf numFmtId="178" fontId="1" fillId="0" borderId="0" xfId="1" applyNumberFormat="1" applyFont="1" applyFill="1" applyBorder="1">
      <alignment vertical="center"/>
    </xf>
    <xf numFmtId="178" fontId="1" fillId="0" borderId="0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1" applyNumberFormat="1" applyFont="1" applyFill="1" applyBorder="1">
      <alignment vertical="center"/>
    </xf>
    <xf numFmtId="178" fontId="1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1" fillId="2" borderId="0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5" fillId="0" borderId="3" xfId="0" applyNumberFormat="1" applyFont="1" applyFill="1" applyBorder="1" applyAlignment="1"/>
    <xf numFmtId="178" fontId="2" fillId="3" borderId="4" xfId="1" applyNumberFormat="1" applyFont="1" applyFill="1" applyBorder="1">
      <alignment vertical="center"/>
    </xf>
    <xf numFmtId="0" fontId="5" fillId="0" borderId="5" xfId="0" applyNumberFormat="1" applyFont="1" applyFill="1" applyBorder="1" applyAlignment="1"/>
    <xf numFmtId="0" fontId="1" fillId="0" borderId="0" xfId="0" applyFont="1" applyFill="1" applyAlignment="1">
      <alignment vertical="center"/>
    </xf>
    <xf numFmtId="10" fontId="2" fillId="3" borderId="4" xfId="3" applyNumberFormat="1" applyFont="1" applyFill="1" applyBorder="1">
      <alignment vertical="center"/>
    </xf>
    <xf numFmtId="0" fontId="6" fillId="4" borderId="6" xfId="0" applyFont="1" applyFill="1" applyBorder="1" applyAlignment="1">
      <alignment horizontal="left"/>
    </xf>
    <xf numFmtId="178" fontId="2" fillId="5" borderId="4" xfId="1" applyNumberFormat="1" applyFont="1" applyFill="1" applyBorder="1">
      <alignment vertical="center"/>
    </xf>
    <xf numFmtId="0" fontId="6" fillId="6" borderId="6" xfId="0" applyFont="1" applyFill="1" applyBorder="1" applyAlignment="1">
      <alignment horizontal="left"/>
    </xf>
    <xf numFmtId="0" fontId="2" fillId="3" borderId="4" xfId="3" applyNumberFormat="1" applyFont="1" applyFill="1" applyBorder="1">
      <alignment vertical="center"/>
    </xf>
    <xf numFmtId="178" fontId="1" fillId="0" borderId="0" xfId="1" applyNumberFormat="1" applyFont="1">
      <alignment vertical="center"/>
    </xf>
    <xf numFmtId="178" fontId="1" fillId="0" borderId="0" xfId="1" applyNumberFormat="1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178" fontId="2" fillId="3" borderId="10" xfId="1" applyNumberFormat="1" applyFont="1" applyFill="1" applyBorder="1">
      <alignment vertical="center"/>
    </xf>
    <xf numFmtId="178" fontId="2" fillId="5" borderId="10" xfId="1" applyNumberFormat="1" applyFont="1" applyFill="1" applyBorder="1">
      <alignment vertical="center"/>
    </xf>
    <xf numFmtId="0" fontId="5" fillId="0" borderId="11" xfId="0" applyNumberFormat="1" applyFont="1" applyFill="1" applyBorder="1" applyAlignment="1"/>
    <xf numFmtId="178" fontId="2" fillId="3" borderId="12" xfId="1" applyNumberFormat="1" applyFont="1" applyFill="1" applyBorder="1">
      <alignment vertical="center"/>
    </xf>
    <xf numFmtId="178" fontId="2" fillId="5" borderId="12" xfId="1" applyNumberFormat="1" applyFont="1" applyFill="1" applyBorder="1">
      <alignment vertical="center"/>
    </xf>
    <xf numFmtId="178" fontId="3" fillId="2" borderId="13" xfId="1" applyNumberFormat="1" applyFont="1" applyFill="1" applyBorder="1" applyAlignment="1"/>
    <xf numFmtId="0" fontId="5" fillId="0" borderId="14" xfId="0" applyNumberFormat="1" applyFont="1" applyFill="1" applyBorder="1" applyAlignment="1"/>
    <xf numFmtId="178" fontId="2" fillId="3" borderId="15" xfId="1" applyNumberFormat="1" applyFont="1" applyFill="1" applyBorder="1">
      <alignment vertical="center"/>
    </xf>
    <xf numFmtId="178" fontId="2" fillId="5" borderId="15" xfId="1" applyNumberFormat="1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178" fontId="2" fillId="0" borderId="17" xfId="1" applyNumberFormat="1" applyFont="1" applyFill="1" applyBorder="1">
      <alignment vertical="center"/>
    </xf>
    <xf numFmtId="178" fontId="2" fillId="0" borderId="17" xfId="1" applyNumberFormat="1" applyFont="1" applyFill="1" applyBorder="1" applyAlignment="1">
      <alignment vertical="center"/>
    </xf>
    <xf numFmtId="178" fontId="1" fillId="2" borderId="0" xfId="1" applyNumberFormat="1" applyFont="1" applyFill="1">
      <alignment vertical="center"/>
    </xf>
    <xf numFmtId="178" fontId="1" fillId="2" borderId="0" xfId="1" applyNumberFormat="1" applyFont="1" applyFill="1" applyAlignment="1">
      <alignment vertical="center"/>
    </xf>
    <xf numFmtId="9" fontId="2" fillId="5" borderId="4" xfId="3" applyFont="1" applyFill="1" applyBorder="1">
      <alignment vertical="center"/>
    </xf>
    <xf numFmtId="9" fontId="2" fillId="3" borderId="4" xfId="3" applyFont="1" applyFill="1" applyBorder="1">
      <alignment vertical="center"/>
    </xf>
    <xf numFmtId="0" fontId="4" fillId="0" borderId="18" xfId="0" applyFont="1" applyFill="1" applyBorder="1" applyAlignment="1">
      <alignment horizontal="left" vertical="center" wrapText="1"/>
    </xf>
    <xf numFmtId="178" fontId="2" fillId="3" borderId="19" xfId="1" applyNumberFormat="1" applyFont="1" applyFill="1" applyBorder="1">
      <alignment vertical="center"/>
    </xf>
    <xf numFmtId="178" fontId="2" fillId="5" borderId="19" xfId="1" applyNumberFormat="1" applyFont="1" applyFill="1" applyBorder="1">
      <alignment vertical="center"/>
    </xf>
    <xf numFmtId="9" fontId="3" fillId="2" borderId="13" xfId="3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0" fontId="3" fillId="2" borderId="13" xfId="3" applyNumberFormat="1" applyFont="1" applyFill="1" applyBorder="1" applyAlignment="1"/>
    <xf numFmtId="0" fontId="7" fillId="0" borderId="0" xfId="0" applyFont="1" applyFill="1" applyAlignment="1"/>
    <xf numFmtId="176" fontId="1" fillId="0" borderId="0" xfId="1" applyFont="1" applyFill="1" applyBorder="1">
      <alignment vertical="center"/>
    </xf>
    <xf numFmtId="10" fontId="2" fillId="0" borderId="17" xfId="3" applyNumberFormat="1" applyFont="1" applyFill="1" applyBorder="1" applyAlignment="1">
      <alignment vertical="center"/>
    </xf>
    <xf numFmtId="9" fontId="3" fillId="2" borderId="13" xfId="3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79995117038483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tabSelected="1" zoomScale="80" zoomScaleNormal="80" topLeftCell="A2" workbookViewId="0">
      <selection activeCell="C7" sqref="C7"/>
    </sheetView>
  </sheetViews>
  <sheetFormatPr defaultColWidth="9.14545454545454" defaultRowHeight="13"/>
  <cols>
    <col min="1" max="1" width="21.8545454545455" style="19" customWidth="1"/>
    <col min="2" max="2" width="11.7181818181818" style="6" customWidth="1"/>
    <col min="3" max="3" width="9.46363636363636" style="6" customWidth="1"/>
    <col min="4" max="4" width="10.1727272727273" style="6" customWidth="1"/>
    <col min="5" max="5" width="12.1454545454545" style="6" customWidth="1"/>
    <col min="6" max="6" width="12.8545454545455" style="6" customWidth="1"/>
    <col min="7" max="7" width="11.9636363636364" style="7" customWidth="1"/>
    <col min="8" max="8" width="7.67272727272727" style="7" customWidth="1"/>
    <col min="9" max="9" width="9.28181818181818" style="7" customWidth="1"/>
    <col min="10" max="10" width="8.4" style="7" customWidth="1"/>
    <col min="11" max="11" width="8.56363636363636" style="7" customWidth="1"/>
    <col min="12" max="12" width="10.1454545454545" style="7" customWidth="1"/>
    <col min="13" max="13" width="11.4272727272727" style="7" customWidth="1"/>
    <col min="14" max="14" width="12.6636363636364" style="7" customWidth="1"/>
    <col min="15" max="15" width="13.0363636363636" style="7" customWidth="1"/>
    <col min="16" max="16" width="12.6727272727273" style="7" customWidth="1"/>
    <col min="17" max="18" width="12.3181818181818" style="7" customWidth="1"/>
    <col min="19" max="19" width="22.5727272727273" style="5" customWidth="1"/>
    <col min="20" max="16384" width="9.14545454545454" style="5"/>
  </cols>
  <sheetData>
    <row r="1" s="2" customFormat="1" ht="58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="3" customFormat="1" ht="11.5" spans="1:19">
      <c r="A2" s="28" t="s">
        <v>19</v>
      </c>
      <c r="B2" s="17">
        <v>5629710</v>
      </c>
      <c r="C2" s="17">
        <v>135</v>
      </c>
      <c r="D2" s="17">
        <v>20850.7777777778</v>
      </c>
      <c r="E2" s="17">
        <v>49950</v>
      </c>
      <c r="F2" s="17">
        <v>13617.41199</v>
      </c>
      <c r="G2" s="17">
        <v>17274.15275</v>
      </c>
      <c r="H2" s="17">
        <v>9</v>
      </c>
      <c r="I2" s="17">
        <v>9</v>
      </c>
      <c r="J2" s="17">
        <v>40</v>
      </c>
      <c r="K2" s="17">
        <v>59</v>
      </c>
      <c r="L2" s="17">
        <v>133</v>
      </c>
      <c r="M2" s="17">
        <v>19</v>
      </c>
      <c r="N2" s="20">
        <v>0.753265602322206</v>
      </c>
      <c r="O2" s="20">
        <v>0.753265602322206</v>
      </c>
      <c r="P2" s="20">
        <v>0.40612777053455</v>
      </c>
      <c r="Q2" s="17">
        <v>9</v>
      </c>
      <c r="R2" s="17">
        <v>460290</v>
      </c>
      <c r="S2" s="17" t="s">
        <v>20</v>
      </c>
    </row>
    <row r="3" s="3" customFormat="1" ht="11.5" spans="1:19">
      <c r="A3" s="29" t="s">
        <v>21</v>
      </c>
      <c r="B3" s="17">
        <v>176830</v>
      </c>
      <c r="C3" s="17">
        <v>12</v>
      </c>
      <c r="D3" s="17">
        <v>7367.91666666667</v>
      </c>
      <c r="E3" s="17">
        <v>9950</v>
      </c>
      <c r="F3" s="17">
        <v>1324.695</v>
      </c>
      <c r="G3" s="17">
        <v>2964.48</v>
      </c>
      <c r="H3" s="17">
        <v>4</v>
      </c>
      <c r="I3" s="17">
        <v>4</v>
      </c>
      <c r="J3" s="17">
        <v>8</v>
      </c>
      <c r="K3" s="17">
        <v>9</v>
      </c>
      <c r="L3" s="17">
        <v>52</v>
      </c>
      <c r="M3" s="17">
        <v>4</v>
      </c>
      <c r="N3" s="20">
        <v>0.762008733624454</v>
      </c>
      <c r="O3" s="20">
        <v>0.762008733624454</v>
      </c>
      <c r="P3" s="20">
        <v>0.422391857506361</v>
      </c>
      <c r="Q3" s="17">
        <v>2</v>
      </c>
      <c r="R3" s="17">
        <v>10715</v>
      </c>
      <c r="S3" s="17" t="s">
        <v>22</v>
      </c>
    </row>
    <row r="4" s="3" customFormat="1" ht="11.5" spans="1:19">
      <c r="A4" s="29" t="s">
        <v>23</v>
      </c>
      <c r="B4" s="17">
        <v>752248</v>
      </c>
      <c r="C4" s="17">
        <v>41</v>
      </c>
      <c r="D4" s="17">
        <v>9173.75609756098</v>
      </c>
      <c r="E4" s="17">
        <v>0</v>
      </c>
      <c r="F4" s="17">
        <v>2398.801</v>
      </c>
      <c r="G4" s="17">
        <v>5364.30885</v>
      </c>
      <c r="H4" s="17">
        <v>6</v>
      </c>
      <c r="I4" s="17">
        <v>5</v>
      </c>
      <c r="J4" s="17">
        <v>7</v>
      </c>
      <c r="K4" s="17">
        <v>21</v>
      </c>
      <c r="L4" s="17">
        <v>67</v>
      </c>
      <c r="M4" s="17">
        <v>6</v>
      </c>
      <c r="N4" s="20">
        <v>0.696969696969697</v>
      </c>
      <c r="O4" s="20">
        <v>0.696969696969697</v>
      </c>
      <c r="P4" s="20">
        <v>0.366795366795367</v>
      </c>
      <c r="Q4" s="17">
        <v>16</v>
      </c>
      <c r="R4" s="17">
        <v>103975</v>
      </c>
      <c r="S4" s="17" t="s">
        <v>24</v>
      </c>
    </row>
    <row r="5" s="3" customFormat="1" ht="11.5" spans="1:19">
      <c r="A5" s="29" t="s">
        <v>25</v>
      </c>
      <c r="B5" s="17">
        <v>129800</v>
      </c>
      <c r="C5" s="17">
        <v>8</v>
      </c>
      <c r="D5" s="17">
        <v>8112.5</v>
      </c>
      <c r="E5" s="17">
        <v>9950</v>
      </c>
      <c r="F5" s="17">
        <v>232.415</v>
      </c>
      <c r="G5" s="17">
        <v>2329.67</v>
      </c>
      <c r="H5" s="17">
        <v>4</v>
      </c>
      <c r="I5" s="17">
        <v>2</v>
      </c>
      <c r="J5" s="17">
        <v>2</v>
      </c>
      <c r="K5" s="17">
        <v>5</v>
      </c>
      <c r="L5" s="17">
        <v>22</v>
      </c>
      <c r="M5" s="17">
        <v>0</v>
      </c>
      <c r="N5" s="20">
        <v>0.809917355371901</v>
      </c>
      <c r="O5" s="20">
        <v>0.809917355371901</v>
      </c>
      <c r="P5" s="20">
        <v>0.247058823529412</v>
      </c>
      <c r="Q5" s="17">
        <v>2</v>
      </c>
      <c r="R5" s="17">
        <v>25050</v>
      </c>
      <c r="S5" s="17" t="s">
        <v>26</v>
      </c>
    </row>
    <row r="6" s="3" customFormat="1" ht="12.25" spans="1:19">
      <c r="A6" s="32" t="s">
        <v>27</v>
      </c>
      <c r="B6" s="17">
        <v>156752.6</v>
      </c>
      <c r="C6" s="17">
        <v>7</v>
      </c>
      <c r="D6" s="17">
        <v>11196.6142857143</v>
      </c>
      <c r="E6" s="17">
        <v>0</v>
      </c>
      <c r="F6" s="17">
        <v>564.8676</v>
      </c>
      <c r="G6" s="17">
        <v>818.1204</v>
      </c>
      <c r="H6" s="17">
        <v>2</v>
      </c>
      <c r="I6" s="17">
        <v>2</v>
      </c>
      <c r="J6" s="17">
        <v>5</v>
      </c>
      <c r="K6" s="17">
        <v>6</v>
      </c>
      <c r="L6" s="17">
        <v>38</v>
      </c>
      <c r="M6" s="17">
        <v>1</v>
      </c>
      <c r="N6" s="20">
        <v>0.582857142857143</v>
      </c>
      <c r="O6" s="20">
        <v>0.582857142857143</v>
      </c>
      <c r="P6" s="20">
        <v>0.251396648044693</v>
      </c>
      <c r="Q6" s="17">
        <v>0</v>
      </c>
      <c r="R6" s="17">
        <v>0</v>
      </c>
      <c r="S6" s="17" t="s">
        <v>28</v>
      </c>
    </row>
    <row r="7" s="4" customFormat="1" ht="16" spans="1:19">
      <c r="A7" s="35" t="s">
        <v>29</v>
      </c>
      <c r="B7" s="35">
        <v>6845340.6</v>
      </c>
      <c r="C7" s="35">
        <v>203</v>
      </c>
      <c r="D7" s="35">
        <v>11340.3129655439</v>
      </c>
      <c r="E7" s="17">
        <v>0</v>
      </c>
      <c r="F7" s="35">
        <v>18138.19059</v>
      </c>
      <c r="G7" s="35">
        <v>28750.732</v>
      </c>
      <c r="H7" s="35">
        <v>25</v>
      </c>
      <c r="I7" s="35">
        <v>22</v>
      </c>
      <c r="J7" s="35">
        <v>62</v>
      </c>
      <c r="K7" s="35">
        <v>100</v>
      </c>
      <c r="L7" s="35">
        <v>312</v>
      </c>
      <c r="M7" s="35">
        <v>30</v>
      </c>
      <c r="N7" s="52">
        <v>0.738727978501045</v>
      </c>
      <c r="O7" s="52">
        <v>0.738727978501045</v>
      </c>
      <c r="P7" s="52">
        <v>0.385751199704688</v>
      </c>
      <c r="Q7" s="35">
        <v>29</v>
      </c>
      <c r="R7" s="35">
        <v>600030</v>
      </c>
      <c r="S7" s="17" t="s">
        <v>24</v>
      </c>
    </row>
    <row r="8" s="3" customFormat="1" ht="12.25" spans="1:19">
      <c r="A8" s="36" t="s">
        <v>30</v>
      </c>
      <c r="B8" s="17">
        <v>206658</v>
      </c>
      <c r="C8" s="17">
        <v>11</v>
      </c>
      <c r="D8" s="17">
        <v>9393.54545454545</v>
      </c>
      <c r="E8" s="17">
        <v>3000</v>
      </c>
      <c r="F8" s="17">
        <v>733.508</v>
      </c>
      <c r="G8" s="17">
        <v>5024.2713</v>
      </c>
      <c r="H8" s="17">
        <v>3</v>
      </c>
      <c r="I8" s="17">
        <v>4</v>
      </c>
      <c r="J8" s="17">
        <v>5</v>
      </c>
      <c r="K8" s="17">
        <v>5</v>
      </c>
      <c r="L8" s="17">
        <v>37</v>
      </c>
      <c r="M8" s="17">
        <v>1</v>
      </c>
      <c r="N8" s="20">
        <v>0.724</v>
      </c>
      <c r="O8" s="20">
        <v>0.724</v>
      </c>
      <c r="P8" s="20">
        <v>0.220183486238532</v>
      </c>
      <c r="Q8" s="17">
        <v>3</v>
      </c>
      <c r="R8" s="17">
        <v>7566</v>
      </c>
      <c r="S8" s="17" t="s">
        <v>31</v>
      </c>
    </row>
    <row r="9" s="3" customFormat="1" ht="11.5" spans="1:19">
      <c r="A9" s="29" t="s">
        <v>32</v>
      </c>
      <c r="B9" s="17">
        <v>143200</v>
      </c>
      <c r="C9" s="17">
        <v>13</v>
      </c>
      <c r="D9" s="17">
        <v>5507.69230769231</v>
      </c>
      <c r="E9" s="17">
        <v>0</v>
      </c>
      <c r="F9" s="17">
        <v>937.912</v>
      </c>
      <c r="G9" s="17">
        <v>3713.483</v>
      </c>
      <c r="H9" s="17">
        <v>4</v>
      </c>
      <c r="I9" s="17">
        <v>3</v>
      </c>
      <c r="J9" s="17">
        <v>5</v>
      </c>
      <c r="K9" s="17">
        <v>7</v>
      </c>
      <c r="L9" s="17">
        <v>39</v>
      </c>
      <c r="M9" s="17">
        <v>1</v>
      </c>
      <c r="N9" s="20">
        <v>0.648221343873518</v>
      </c>
      <c r="O9" s="20">
        <v>0.648221343873518</v>
      </c>
      <c r="P9" s="20">
        <v>0.348684210526316</v>
      </c>
      <c r="Q9" s="17">
        <v>4</v>
      </c>
      <c r="R9" s="17">
        <v>32000</v>
      </c>
      <c r="S9" s="17" t="s">
        <v>33</v>
      </c>
    </row>
    <row r="10" s="3" customFormat="1" ht="11.5" spans="1:19">
      <c r="A10" s="29" t="s">
        <v>34</v>
      </c>
      <c r="B10" s="17">
        <v>161500</v>
      </c>
      <c r="C10" s="17">
        <v>8</v>
      </c>
      <c r="D10" s="17">
        <v>10093.75</v>
      </c>
      <c r="E10" s="17">
        <v>0</v>
      </c>
      <c r="F10" s="17">
        <v>1314.44682</v>
      </c>
      <c r="G10" s="17">
        <v>5902.65003</v>
      </c>
      <c r="H10" s="17">
        <v>3</v>
      </c>
      <c r="I10" s="17">
        <v>5</v>
      </c>
      <c r="J10" s="17">
        <v>11</v>
      </c>
      <c r="K10" s="17">
        <v>3</v>
      </c>
      <c r="L10" s="17">
        <v>54</v>
      </c>
      <c r="M10" s="17">
        <v>2</v>
      </c>
      <c r="N10" s="20">
        <v>0.720357941834452</v>
      </c>
      <c r="O10" s="20">
        <v>0.720357941834452</v>
      </c>
      <c r="P10" s="20">
        <v>0.491561181434599</v>
      </c>
      <c r="Q10" s="17">
        <v>0</v>
      </c>
      <c r="R10" s="17">
        <v>0</v>
      </c>
      <c r="S10" s="17" t="s">
        <v>35</v>
      </c>
    </row>
    <row r="11" s="3" customFormat="1" ht="11.5" spans="1:19">
      <c r="A11" s="29" t="s">
        <v>36</v>
      </c>
      <c r="B11" s="17">
        <v>15000</v>
      </c>
      <c r="C11" s="17">
        <v>2</v>
      </c>
      <c r="D11" s="17">
        <v>3750</v>
      </c>
      <c r="E11" s="17">
        <v>0</v>
      </c>
      <c r="F11" s="17">
        <v>677.517</v>
      </c>
      <c r="G11" s="17">
        <v>4343.926</v>
      </c>
      <c r="H11" s="17">
        <v>2</v>
      </c>
      <c r="I11" s="17">
        <v>3</v>
      </c>
      <c r="J11" s="17">
        <v>6</v>
      </c>
      <c r="K11" s="17">
        <v>2</v>
      </c>
      <c r="L11" s="17">
        <v>62</v>
      </c>
      <c r="M11" s="17">
        <v>0</v>
      </c>
      <c r="N11" s="20">
        <v>0.553030303030303</v>
      </c>
      <c r="O11" s="20">
        <v>0.553030303030303</v>
      </c>
      <c r="P11" s="20">
        <v>0.298828125</v>
      </c>
      <c r="Q11" s="17">
        <v>1</v>
      </c>
      <c r="R11" s="17">
        <v>5050</v>
      </c>
      <c r="S11" s="17" t="s">
        <v>37</v>
      </c>
    </row>
    <row r="12" s="3" customFormat="1" ht="11.5" spans="1:19">
      <c r="A12" s="29" t="s">
        <v>38</v>
      </c>
      <c r="B12" s="17">
        <v>169178</v>
      </c>
      <c r="C12" s="17">
        <v>17</v>
      </c>
      <c r="D12" s="17">
        <v>4975.82352941176</v>
      </c>
      <c r="E12" s="17">
        <v>0</v>
      </c>
      <c r="F12" s="17">
        <v>1556.5687</v>
      </c>
      <c r="G12" s="17">
        <v>9926.94932</v>
      </c>
      <c r="H12" s="17">
        <v>7</v>
      </c>
      <c r="I12" s="17">
        <v>5</v>
      </c>
      <c r="J12" s="17">
        <v>6</v>
      </c>
      <c r="K12" s="17">
        <v>12</v>
      </c>
      <c r="L12" s="17">
        <v>61</v>
      </c>
      <c r="M12" s="17">
        <v>3</v>
      </c>
      <c r="N12" s="20">
        <v>0.709615384615385</v>
      </c>
      <c r="O12" s="20">
        <v>0.709615384615385</v>
      </c>
      <c r="P12" s="20">
        <v>0.539956803455723</v>
      </c>
      <c r="Q12" s="17">
        <v>9</v>
      </c>
      <c r="R12" s="17">
        <v>47265</v>
      </c>
      <c r="S12" s="17" t="s">
        <v>39</v>
      </c>
    </row>
    <row r="13" s="3" customFormat="1" ht="11.5" spans="1:19">
      <c r="A13" s="29" t="s">
        <v>40</v>
      </c>
      <c r="B13" s="17">
        <v>259954</v>
      </c>
      <c r="C13" s="17">
        <v>29</v>
      </c>
      <c r="D13" s="17">
        <v>4481.96551724138</v>
      </c>
      <c r="E13" s="17">
        <v>4950</v>
      </c>
      <c r="F13" s="17">
        <v>1099.05</v>
      </c>
      <c r="G13" s="17">
        <v>8430.2648</v>
      </c>
      <c r="H13" s="17">
        <v>6</v>
      </c>
      <c r="I13" s="17">
        <v>5</v>
      </c>
      <c r="J13" s="17">
        <v>7</v>
      </c>
      <c r="K13" s="17">
        <v>13</v>
      </c>
      <c r="L13" s="17">
        <v>51</v>
      </c>
      <c r="M13" s="17">
        <v>1</v>
      </c>
      <c r="N13" s="20">
        <v>0.745098039215686</v>
      </c>
      <c r="O13" s="20">
        <v>0.745098039215686</v>
      </c>
      <c r="P13" s="20">
        <v>0.379958246346555</v>
      </c>
      <c r="Q13" s="17">
        <v>5</v>
      </c>
      <c r="R13" s="17">
        <v>20650</v>
      </c>
      <c r="S13" s="17" t="s">
        <v>41</v>
      </c>
    </row>
    <row r="14" s="3" customFormat="1" ht="12.25" spans="1:19">
      <c r="A14" s="32" t="s">
        <v>42</v>
      </c>
      <c r="B14" s="17">
        <v>6350</v>
      </c>
      <c r="C14" s="17">
        <v>2</v>
      </c>
      <c r="D14" s="17">
        <v>1587.5</v>
      </c>
      <c r="E14" s="17">
        <v>0</v>
      </c>
      <c r="F14" s="17">
        <v>1062.2603</v>
      </c>
      <c r="G14" s="17">
        <v>3980.997</v>
      </c>
      <c r="H14" s="17">
        <v>2</v>
      </c>
      <c r="I14" s="17">
        <v>5</v>
      </c>
      <c r="J14" s="17">
        <v>8</v>
      </c>
      <c r="K14" s="17">
        <v>2</v>
      </c>
      <c r="L14" s="17">
        <v>53</v>
      </c>
      <c r="M14" s="17">
        <v>2</v>
      </c>
      <c r="N14" s="20">
        <v>0.617715617715618</v>
      </c>
      <c r="O14" s="20">
        <v>0.617715617715618</v>
      </c>
      <c r="P14" s="20">
        <v>0.334470989761092</v>
      </c>
      <c r="Q14" s="17">
        <v>2</v>
      </c>
      <c r="R14" s="17">
        <v>3230</v>
      </c>
      <c r="S14" s="17" t="s">
        <v>43</v>
      </c>
    </row>
    <row r="15" s="4" customFormat="1" ht="16" spans="1:19">
      <c r="A15" s="35" t="s">
        <v>44</v>
      </c>
      <c r="B15" s="35">
        <v>961840</v>
      </c>
      <c r="C15" s="35">
        <v>82</v>
      </c>
      <c r="D15" s="35">
        <v>5684.32525841299</v>
      </c>
      <c r="E15" s="17">
        <v>0</v>
      </c>
      <c r="F15" s="35">
        <v>7381.26282</v>
      </c>
      <c r="G15" s="35">
        <v>41322.54145</v>
      </c>
      <c r="H15" s="35">
        <v>27</v>
      </c>
      <c r="I15" s="35">
        <v>30</v>
      </c>
      <c r="J15" s="35">
        <v>48</v>
      </c>
      <c r="K15" s="35">
        <v>44</v>
      </c>
      <c r="L15" s="35">
        <v>357</v>
      </c>
      <c r="M15" s="35">
        <v>10</v>
      </c>
      <c r="N15" s="52">
        <v>0.679761904761905</v>
      </c>
      <c r="O15" s="52">
        <v>0.679761904761905</v>
      </c>
      <c r="P15" s="52">
        <v>0.37757514353259</v>
      </c>
      <c r="Q15" s="35">
        <v>24</v>
      </c>
      <c r="R15" s="35">
        <v>115761</v>
      </c>
      <c r="S15" s="17" t="s">
        <v>39</v>
      </c>
    </row>
    <row r="16" s="3" customFormat="1" ht="12.25" spans="1:19">
      <c r="A16" s="36" t="s">
        <v>45</v>
      </c>
      <c r="B16" s="17">
        <v>289052</v>
      </c>
      <c r="C16" s="17">
        <v>29</v>
      </c>
      <c r="D16" s="17">
        <v>4983.65517241379</v>
      </c>
      <c r="E16" s="17">
        <v>10950</v>
      </c>
      <c r="F16" s="17">
        <v>1267.912</v>
      </c>
      <c r="G16" s="17">
        <v>5352.10466</v>
      </c>
      <c r="H16" s="17">
        <v>4</v>
      </c>
      <c r="I16" s="17">
        <v>5</v>
      </c>
      <c r="J16" s="17">
        <v>12</v>
      </c>
      <c r="K16" s="17">
        <v>12</v>
      </c>
      <c r="L16" s="17">
        <v>47</v>
      </c>
      <c r="M16" s="17">
        <v>2</v>
      </c>
      <c r="N16" s="20">
        <v>0.702020202020202</v>
      </c>
      <c r="O16" s="20">
        <v>0.702020202020202</v>
      </c>
      <c r="P16" s="20">
        <v>0.441767068273092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111570</v>
      </c>
      <c r="C17" s="17">
        <v>17</v>
      </c>
      <c r="D17" s="17">
        <v>3281.47058823529</v>
      </c>
      <c r="E17" s="17">
        <v>0</v>
      </c>
      <c r="F17" s="17">
        <v>1117.15825</v>
      </c>
      <c r="G17" s="17">
        <v>11510.49648</v>
      </c>
      <c r="H17" s="17">
        <v>5</v>
      </c>
      <c r="I17" s="17">
        <v>5</v>
      </c>
      <c r="J17" s="17">
        <v>12</v>
      </c>
      <c r="K17" s="17">
        <v>11</v>
      </c>
      <c r="L17" s="17">
        <v>61</v>
      </c>
      <c r="M17" s="17">
        <v>1</v>
      </c>
      <c r="N17" s="20">
        <v>0.634961439588689</v>
      </c>
      <c r="O17" s="20">
        <v>0.634961439588689</v>
      </c>
      <c r="P17" s="20">
        <v>0.511022044088176</v>
      </c>
      <c r="Q17" s="17">
        <v>3</v>
      </c>
      <c r="R17" s="17">
        <v>10000</v>
      </c>
      <c r="S17" s="17" t="s">
        <v>48</v>
      </c>
    </row>
    <row r="18" s="3" customFormat="1" ht="11.5" spans="1:19">
      <c r="A18" s="29" t="s">
        <v>49</v>
      </c>
      <c r="B18" s="17">
        <v>190700</v>
      </c>
      <c r="C18" s="17">
        <v>19</v>
      </c>
      <c r="D18" s="17">
        <v>5018.42105263158</v>
      </c>
      <c r="E18" s="17">
        <v>4950</v>
      </c>
      <c r="F18" s="17">
        <v>1889.03012</v>
      </c>
      <c r="G18" s="17">
        <v>7915.59518</v>
      </c>
      <c r="H18" s="17">
        <v>6</v>
      </c>
      <c r="I18" s="17">
        <v>5</v>
      </c>
      <c r="J18" s="17">
        <v>13</v>
      </c>
      <c r="K18" s="17">
        <v>11</v>
      </c>
      <c r="L18" s="17">
        <v>63</v>
      </c>
      <c r="M18" s="17">
        <v>6</v>
      </c>
      <c r="N18" s="20">
        <v>0.702608695652174</v>
      </c>
      <c r="O18" s="20">
        <v>0.702608695652174</v>
      </c>
      <c r="P18" s="20">
        <v>0.412291933418694</v>
      </c>
      <c r="Q18" s="17">
        <v>11</v>
      </c>
      <c r="R18" s="17">
        <v>16505.01</v>
      </c>
      <c r="S18" s="17" t="s">
        <v>50</v>
      </c>
    </row>
    <row r="19" s="3" customFormat="1" ht="12.25" spans="1:19">
      <c r="A19" s="32" t="s">
        <v>51</v>
      </c>
      <c r="B19" s="17">
        <v>69400</v>
      </c>
      <c r="C19" s="17">
        <v>8</v>
      </c>
      <c r="D19" s="17">
        <v>4337.5</v>
      </c>
      <c r="E19" s="17">
        <v>0</v>
      </c>
      <c r="F19" s="17">
        <v>1375.99595</v>
      </c>
      <c r="G19" s="17">
        <v>7693.151</v>
      </c>
      <c r="H19" s="17">
        <v>4</v>
      </c>
      <c r="I19" s="17">
        <v>4</v>
      </c>
      <c r="J19" s="17">
        <v>8</v>
      </c>
      <c r="K19" s="17">
        <v>4</v>
      </c>
      <c r="L19" s="17">
        <v>25</v>
      </c>
      <c r="M19" s="17">
        <v>1</v>
      </c>
      <c r="N19" s="20">
        <v>0.77972027972028</v>
      </c>
      <c r="O19" s="20">
        <v>0.77972027972028</v>
      </c>
      <c r="P19" s="20">
        <v>0.45045045045045</v>
      </c>
      <c r="Q19" s="17">
        <v>2</v>
      </c>
      <c r="R19" s="17">
        <v>9000</v>
      </c>
      <c r="S19" s="17" t="s">
        <v>52</v>
      </c>
    </row>
    <row r="20" s="4" customFormat="1" ht="16" spans="1:19">
      <c r="A20" s="35" t="s">
        <v>53</v>
      </c>
      <c r="B20" s="35">
        <v>660722</v>
      </c>
      <c r="C20" s="35">
        <v>73</v>
      </c>
      <c r="D20" s="35">
        <v>4405.26170332017</v>
      </c>
      <c r="E20" s="17">
        <v>0</v>
      </c>
      <c r="F20" s="35">
        <v>5650.09632</v>
      </c>
      <c r="G20" s="35">
        <v>32471.34732</v>
      </c>
      <c r="H20" s="35">
        <v>19</v>
      </c>
      <c r="I20" s="35">
        <v>19</v>
      </c>
      <c r="J20" s="35">
        <v>45</v>
      </c>
      <c r="K20" s="35">
        <v>38</v>
      </c>
      <c r="L20" s="35">
        <v>196</v>
      </c>
      <c r="M20" s="35">
        <v>10</v>
      </c>
      <c r="N20" s="52">
        <v>0.699878493317132</v>
      </c>
      <c r="O20" s="52">
        <v>0.699878493317132</v>
      </c>
      <c r="P20" s="52">
        <v>0.448694869486949</v>
      </c>
      <c r="Q20" s="35">
        <v>16</v>
      </c>
      <c r="R20" s="35">
        <v>35505.01</v>
      </c>
      <c r="S20" s="17" t="s">
        <v>48</v>
      </c>
    </row>
    <row r="21" s="3" customFormat="1" ht="12.25" spans="1:19">
      <c r="A21" s="36" t="s">
        <v>54</v>
      </c>
      <c r="B21" s="17">
        <v>525400</v>
      </c>
      <c r="C21" s="17">
        <v>39</v>
      </c>
      <c r="D21" s="17">
        <v>6735.89743589744</v>
      </c>
      <c r="E21" s="17">
        <v>49050</v>
      </c>
      <c r="F21" s="17">
        <v>3126.2293</v>
      </c>
      <c r="G21" s="17">
        <v>9551.86398</v>
      </c>
      <c r="H21" s="17">
        <v>6</v>
      </c>
      <c r="I21" s="17">
        <v>6</v>
      </c>
      <c r="J21" s="17">
        <v>16</v>
      </c>
      <c r="K21" s="17">
        <v>12</v>
      </c>
      <c r="L21" s="17">
        <v>58</v>
      </c>
      <c r="M21" s="17">
        <v>8</v>
      </c>
      <c r="N21" s="20">
        <v>0.736990154711674</v>
      </c>
      <c r="O21" s="20">
        <v>0.736990154711674</v>
      </c>
      <c r="P21" s="20">
        <v>0.387147335423198</v>
      </c>
      <c r="Q21" s="17">
        <v>4</v>
      </c>
      <c r="R21" s="17">
        <v>12500</v>
      </c>
      <c r="S21" s="17" t="s">
        <v>55</v>
      </c>
    </row>
    <row r="22" s="3" customFormat="1" ht="11.5" spans="1:19">
      <c r="A22" s="29" t="s">
        <v>56</v>
      </c>
      <c r="B22" s="17">
        <v>93500</v>
      </c>
      <c r="C22" s="17">
        <v>10</v>
      </c>
      <c r="D22" s="17">
        <v>4675</v>
      </c>
      <c r="E22" s="17">
        <v>0</v>
      </c>
      <c r="F22" s="17">
        <v>932.57815</v>
      </c>
      <c r="G22" s="17">
        <v>9403.51162</v>
      </c>
      <c r="H22" s="17">
        <v>4</v>
      </c>
      <c r="I22" s="17">
        <v>4</v>
      </c>
      <c r="J22" s="17">
        <v>6</v>
      </c>
      <c r="K22" s="17">
        <v>6</v>
      </c>
      <c r="L22" s="17">
        <v>28</v>
      </c>
      <c r="M22" s="17">
        <v>1</v>
      </c>
      <c r="N22" s="20">
        <v>0.739316239316239</v>
      </c>
      <c r="O22" s="20">
        <v>0.739316239316239</v>
      </c>
      <c r="P22" s="20">
        <v>0.466850828729282</v>
      </c>
      <c r="Q22" s="17">
        <v>2</v>
      </c>
      <c r="R22" s="17">
        <v>5500</v>
      </c>
      <c r="S22" s="17" t="s">
        <v>57</v>
      </c>
    </row>
    <row r="23" s="3" customFormat="1" ht="11.5" spans="1:19">
      <c r="A23" s="29" t="s">
        <v>58</v>
      </c>
      <c r="B23" s="17">
        <v>851300</v>
      </c>
      <c r="C23" s="17">
        <v>47</v>
      </c>
      <c r="D23" s="17">
        <v>9056.3829787234</v>
      </c>
      <c r="E23" s="17">
        <v>109800</v>
      </c>
      <c r="F23" s="17">
        <v>2341.911</v>
      </c>
      <c r="G23" s="17">
        <v>6755.79023</v>
      </c>
      <c r="H23" s="17">
        <v>4</v>
      </c>
      <c r="I23" s="17">
        <v>5</v>
      </c>
      <c r="J23" s="17">
        <v>11</v>
      </c>
      <c r="K23" s="17">
        <v>17</v>
      </c>
      <c r="L23" s="17">
        <v>54</v>
      </c>
      <c r="M23" s="17">
        <v>5</v>
      </c>
      <c r="N23" s="20">
        <v>0.678929765886288</v>
      </c>
      <c r="O23" s="20">
        <v>0.678929765886288</v>
      </c>
      <c r="P23" s="20">
        <v>0.385106382978723</v>
      </c>
      <c r="Q23" s="17">
        <v>5</v>
      </c>
      <c r="R23" s="17">
        <v>9950</v>
      </c>
      <c r="S23" s="17" t="s">
        <v>59</v>
      </c>
    </row>
    <row r="24" s="3" customFormat="1" ht="11.5" spans="1:19">
      <c r="A24" s="29" t="s">
        <v>60</v>
      </c>
      <c r="B24" s="17">
        <v>305200</v>
      </c>
      <c r="C24" s="17">
        <v>23</v>
      </c>
      <c r="D24" s="17">
        <v>6634.78260869565</v>
      </c>
      <c r="E24" s="17">
        <v>0</v>
      </c>
      <c r="F24" s="17">
        <v>1427.71</v>
      </c>
      <c r="G24" s="17">
        <v>9633.74842</v>
      </c>
      <c r="H24" s="17">
        <v>5</v>
      </c>
      <c r="I24" s="17">
        <v>4</v>
      </c>
      <c r="J24" s="17">
        <v>8</v>
      </c>
      <c r="K24" s="17">
        <v>15</v>
      </c>
      <c r="L24" s="17">
        <v>45</v>
      </c>
      <c r="M24" s="17">
        <v>0</v>
      </c>
      <c r="N24" s="20">
        <v>0.753086419753086</v>
      </c>
      <c r="O24" s="20">
        <v>0.753086419753086</v>
      </c>
      <c r="P24" s="20">
        <v>0.45</v>
      </c>
      <c r="Q24" s="17">
        <v>2</v>
      </c>
      <c r="R24" s="17">
        <v>7650</v>
      </c>
      <c r="S24" s="17" t="s">
        <v>61</v>
      </c>
    </row>
    <row r="25" s="3" customFormat="1" ht="11.5" spans="1:19">
      <c r="A25" s="29" t="s">
        <v>62</v>
      </c>
      <c r="B25" s="17">
        <v>1206600</v>
      </c>
      <c r="C25" s="17">
        <v>22</v>
      </c>
      <c r="D25" s="17">
        <v>27422.7272727273</v>
      </c>
      <c r="E25" s="17">
        <v>32900</v>
      </c>
      <c r="F25" s="17">
        <v>3130.22892</v>
      </c>
      <c r="G25" s="17">
        <v>4918.01074</v>
      </c>
      <c r="H25" s="17">
        <v>6</v>
      </c>
      <c r="I25" s="17">
        <v>5</v>
      </c>
      <c r="J25" s="17">
        <v>10</v>
      </c>
      <c r="K25" s="17">
        <v>11</v>
      </c>
      <c r="L25" s="17">
        <v>56</v>
      </c>
      <c r="M25" s="17">
        <v>3</v>
      </c>
      <c r="N25" s="20">
        <v>0.681908548707754</v>
      </c>
      <c r="O25" s="20">
        <v>0.681908548707754</v>
      </c>
      <c r="P25" s="20">
        <v>0.536633663366337</v>
      </c>
      <c r="Q25" s="17">
        <v>4</v>
      </c>
      <c r="R25" s="17">
        <v>104300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 t="s">
        <v>65</v>
      </c>
      <c r="E26" s="17">
        <v>0</v>
      </c>
      <c r="F26" s="17">
        <v>41.99666</v>
      </c>
      <c r="G26" s="17">
        <v>555.57434</v>
      </c>
      <c r="H26" s="17">
        <v>0</v>
      </c>
      <c r="I26" s="17">
        <v>0</v>
      </c>
      <c r="J26" s="17">
        <v>0</v>
      </c>
      <c r="K26" s="17">
        <v>0</v>
      </c>
      <c r="L26" s="17">
        <v>4</v>
      </c>
      <c r="M26" s="17">
        <v>0</v>
      </c>
      <c r="N26" s="20">
        <v>0</v>
      </c>
      <c r="O26" s="20">
        <v>0</v>
      </c>
      <c r="P26" s="20">
        <v>0</v>
      </c>
      <c r="Q26" s="17">
        <v>0</v>
      </c>
      <c r="R26" s="17">
        <v>0</v>
      </c>
      <c r="S26" s="17" t="s">
        <v>65</v>
      </c>
    </row>
    <row r="27" s="4" customFormat="1" ht="16" spans="1:19">
      <c r="A27" s="35" t="s">
        <v>66</v>
      </c>
      <c r="B27" s="35">
        <v>2982000</v>
      </c>
      <c r="C27" s="35">
        <v>141</v>
      </c>
      <c r="D27" s="35">
        <v>10904.9580592088</v>
      </c>
      <c r="E27" s="17">
        <v>0</v>
      </c>
      <c r="F27" s="35">
        <v>11000.65403</v>
      </c>
      <c r="G27" s="35">
        <v>40818.49933</v>
      </c>
      <c r="H27" s="35">
        <v>25</v>
      </c>
      <c r="I27" s="35">
        <v>24</v>
      </c>
      <c r="J27" s="35">
        <v>51</v>
      </c>
      <c r="K27" s="35">
        <v>61</v>
      </c>
      <c r="L27" s="35">
        <v>245</v>
      </c>
      <c r="M27" s="35">
        <v>17</v>
      </c>
      <c r="N27" s="52">
        <v>0.713080168776371</v>
      </c>
      <c r="O27" s="52">
        <v>0.713080168776371</v>
      </c>
      <c r="P27" s="52">
        <v>0.441547861507128</v>
      </c>
      <c r="Q27" s="35">
        <v>17</v>
      </c>
      <c r="R27" s="35">
        <v>139900</v>
      </c>
      <c r="S27" s="17" t="s">
        <v>61</v>
      </c>
    </row>
    <row r="28" s="3" customFormat="1" ht="12.25" spans="1:19">
      <c r="A28" s="36" t="s">
        <v>67</v>
      </c>
      <c r="B28" s="17">
        <v>1178679.6</v>
      </c>
      <c r="C28" s="17">
        <v>28</v>
      </c>
      <c r="D28" s="17">
        <v>21047.85</v>
      </c>
      <c r="E28" s="17">
        <v>99950</v>
      </c>
      <c r="F28" s="17">
        <v>3504.44505</v>
      </c>
      <c r="G28" s="17">
        <v>5979.35113</v>
      </c>
      <c r="H28" s="17">
        <v>3</v>
      </c>
      <c r="I28" s="17">
        <v>3</v>
      </c>
      <c r="J28" s="17">
        <v>6</v>
      </c>
      <c r="K28" s="17">
        <v>16</v>
      </c>
      <c r="L28" s="17">
        <v>49</v>
      </c>
      <c r="M28" s="17">
        <v>7</v>
      </c>
      <c r="N28" s="20">
        <v>0.788461538461538</v>
      </c>
      <c r="O28" s="20">
        <v>0.788461538461538</v>
      </c>
      <c r="P28" s="20">
        <v>0.219469026548673</v>
      </c>
      <c r="Q28" s="17">
        <v>5</v>
      </c>
      <c r="R28" s="17">
        <v>4360</v>
      </c>
      <c r="S28" s="17" t="s">
        <v>68</v>
      </c>
    </row>
    <row r="29" s="3" customFormat="1" ht="11.5" spans="1:19">
      <c r="A29" s="29" t="s">
        <v>69</v>
      </c>
      <c r="B29" s="17">
        <v>858419.333333334</v>
      </c>
      <c r="C29" s="17">
        <v>37</v>
      </c>
      <c r="D29" s="17">
        <v>11600.2612612613</v>
      </c>
      <c r="E29" s="17">
        <v>0</v>
      </c>
      <c r="F29" s="17">
        <v>2795.518</v>
      </c>
      <c r="G29" s="17">
        <v>4539.07548</v>
      </c>
      <c r="H29" s="17">
        <v>5</v>
      </c>
      <c r="I29" s="17">
        <v>3</v>
      </c>
      <c r="J29" s="17">
        <v>6</v>
      </c>
      <c r="K29" s="17">
        <v>8</v>
      </c>
      <c r="L29" s="17">
        <v>38</v>
      </c>
      <c r="M29" s="17">
        <v>1</v>
      </c>
      <c r="N29" s="20">
        <v>0.745928338762215</v>
      </c>
      <c r="O29" s="20">
        <v>0.745928338762215</v>
      </c>
      <c r="P29" s="20">
        <v>0.444444444444444</v>
      </c>
      <c r="Q29" s="17">
        <v>2</v>
      </c>
      <c r="R29" s="17">
        <v>9500</v>
      </c>
      <c r="S29" s="17" t="s">
        <v>70</v>
      </c>
    </row>
    <row r="30" s="3" customFormat="1" ht="11.5" spans="1:19">
      <c r="A30" s="29" t="s">
        <v>71</v>
      </c>
      <c r="B30" s="17">
        <v>15900</v>
      </c>
      <c r="C30" s="17">
        <v>2</v>
      </c>
      <c r="D30" s="17">
        <v>4300</v>
      </c>
      <c r="E30" s="17">
        <v>0</v>
      </c>
      <c r="F30" s="17">
        <v>214.2181</v>
      </c>
      <c r="G30" s="17">
        <v>2458.0681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0</v>
      </c>
      <c r="N30" s="20">
        <v>0.6171875</v>
      </c>
      <c r="O30" s="20">
        <v>0.6171875</v>
      </c>
      <c r="P30" s="20">
        <v>0.448529411764706</v>
      </c>
      <c r="Q30" s="17">
        <v>1</v>
      </c>
      <c r="R30" s="17">
        <v>3000</v>
      </c>
      <c r="S30" s="17" t="s">
        <v>72</v>
      </c>
    </row>
    <row r="31" s="3" customFormat="1" ht="12.25" spans="1:19">
      <c r="A31" s="32" t="s">
        <v>73</v>
      </c>
      <c r="B31" s="17">
        <v>341580</v>
      </c>
      <c r="C31" s="17">
        <v>24</v>
      </c>
      <c r="D31" s="17">
        <v>7116.25</v>
      </c>
      <c r="E31" s="17">
        <v>0</v>
      </c>
      <c r="F31" s="17">
        <v>833.847</v>
      </c>
      <c r="G31" s="17">
        <v>4796.72893</v>
      </c>
      <c r="H31" s="17">
        <v>3</v>
      </c>
      <c r="I31" s="17">
        <v>3</v>
      </c>
      <c r="J31" s="17">
        <v>6</v>
      </c>
      <c r="K31" s="17">
        <v>5</v>
      </c>
      <c r="L31" s="17">
        <v>41</v>
      </c>
      <c r="M31" s="17">
        <v>3</v>
      </c>
      <c r="N31" s="20">
        <v>0.729885057471264</v>
      </c>
      <c r="O31" s="20">
        <v>0.729885057471264</v>
      </c>
      <c r="P31" s="20">
        <v>0.385350318471338</v>
      </c>
      <c r="Q31" s="17">
        <v>0</v>
      </c>
      <c r="R31" s="17">
        <v>0</v>
      </c>
      <c r="S31" s="17" t="s">
        <v>74</v>
      </c>
    </row>
    <row r="32" s="4" customFormat="1" ht="16" spans="1:19">
      <c r="A32" s="35" t="s">
        <v>75</v>
      </c>
      <c r="B32" s="35">
        <v>2394578.93333334</v>
      </c>
      <c r="C32" s="35">
        <v>91</v>
      </c>
      <c r="D32" s="35">
        <v>11016.0903153153</v>
      </c>
      <c r="E32" s="17">
        <v>0</v>
      </c>
      <c r="F32" s="35">
        <v>7348.02815</v>
      </c>
      <c r="G32" s="35">
        <v>17773.22364</v>
      </c>
      <c r="H32" s="35">
        <v>13</v>
      </c>
      <c r="I32" s="35">
        <v>11</v>
      </c>
      <c r="J32" s="35">
        <v>20</v>
      </c>
      <c r="K32" s="35">
        <v>31</v>
      </c>
      <c r="L32" s="35">
        <v>130</v>
      </c>
      <c r="M32" s="35">
        <v>11</v>
      </c>
      <c r="N32" s="52">
        <v>0.742285237698082</v>
      </c>
      <c r="O32" s="52">
        <v>0.742285237698082</v>
      </c>
      <c r="P32" s="52">
        <v>0.335338345864662</v>
      </c>
      <c r="Q32" s="35">
        <v>8</v>
      </c>
      <c r="R32" s="35">
        <v>16860</v>
      </c>
      <c r="S32" s="17" t="s">
        <v>74</v>
      </c>
    </row>
    <row r="33" s="3" customFormat="1" ht="12.25" spans="1:19">
      <c r="A33" s="36" t="s">
        <v>76</v>
      </c>
      <c r="B33" s="17">
        <v>0</v>
      </c>
      <c r="C33" s="17">
        <v>0</v>
      </c>
      <c r="D33" s="17" t="s">
        <v>65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2</v>
      </c>
      <c r="K33" s="17">
        <v>0</v>
      </c>
      <c r="L33" s="17">
        <v>14</v>
      </c>
      <c r="M33" s="17">
        <v>0</v>
      </c>
      <c r="N33" s="20">
        <v>0.438202247191011</v>
      </c>
      <c r="O33" s="20">
        <v>0.438202247191011</v>
      </c>
      <c r="P33" s="20">
        <v>0.333333333333333</v>
      </c>
      <c r="Q33" s="17">
        <v>0</v>
      </c>
      <c r="R33" s="17">
        <v>0</v>
      </c>
      <c r="S33" s="17" t="s">
        <v>77</v>
      </c>
    </row>
    <row r="34" s="3" customFormat="1" ht="11.5" spans="1:19">
      <c r="A34" s="29" t="s">
        <v>78</v>
      </c>
      <c r="B34" s="17">
        <v>0</v>
      </c>
      <c r="C34" s="17">
        <v>0</v>
      </c>
      <c r="D34" s="17" t="s">
        <v>65</v>
      </c>
      <c r="E34" s="17">
        <v>0</v>
      </c>
      <c r="F34" s="17">
        <v>81.076</v>
      </c>
      <c r="G34" s="17">
        <v>913.037</v>
      </c>
      <c r="H34" s="17">
        <v>0</v>
      </c>
      <c r="I34" s="17">
        <v>0</v>
      </c>
      <c r="J34" s="17">
        <v>0</v>
      </c>
      <c r="K34" s="17">
        <v>0</v>
      </c>
      <c r="L34" s="17">
        <v>9</v>
      </c>
      <c r="M34" s="17">
        <v>0</v>
      </c>
      <c r="N34" s="20">
        <v>0.8</v>
      </c>
      <c r="O34" s="20">
        <v>0.8</v>
      </c>
      <c r="P34" s="20">
        <v>0.355555555555556</v>
      </c>
      <c r="Q34" s="17">
        <v>0</v>
      </c>
      <c r="R34" s="17">
        <v>0</v>
      </c>
      <c r="S34" s="17" t="s">
        <v>77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 t="s">
        <v>65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0.5</v>
      </c>
      <c r="P35" s="20">
        <v>0.5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0</v>
      </c>
      <c r="C36" s="35">
        <v>0</v>
      </c>
      <c r="D36" s="35"/>
      <c r="E36" s="17">
        <v>0</v>
      </c>
      <c r="F36" s="35">
        <v>81.076</v>
      </c>
      <c r="G36" s="35">
        <v>913.037</v>
      </c>
      <c r="H36" s="35">
        <v>0</v>
      </c>
      <c r="I36" s="35"/>
      <c r="J36" s="35">
        <v>2</v>
      </c>
      <c r="K36" s="35">
        <v>0</v>
      </c>
      <c r="L36" s="35">
        <v>23</v>
      </c>
      <c r="M36" s="35">
        <v>0</v>
      </c>
      <c r="N36" s="52">
        <v>0.513274336283186</v>
      </c>
      <c r="O36" s="52">
        <v>0.513274336283186</v>
      </c>
      <c r="P36" s="52">
        <v>0.339805825242718</v>
      </c>
      <c r="Q36" s="35">
        <v>0</v>
      </c>
      <c r="R36" s="35">
        <v>0</v>
      </c>
      <c r="S36" s="17" t="s">
        <v>65</v>
      </c>
    </row>
    <row r="37" s="3" customFormat="1" spans="1:19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55"/>
      <c r="O37" s="41"/>
      <c r="P37" s="41"/>
      <c r="Q37" s="41"/>
      <c r="R37" s="41"/>
      <c r="S37" s="17"/>
    </row>
    <row r="38" s="4" customFormat="1" ht="16" spans="1:19">
      <c r="A38" s="35" t="s">
        <v>81</v>
      </c>
      <c r="B38" s="35">
        <v>6922240.76666667</v>
      </c>
      <c r="C38" s="35">
        <v>590</v>
      </c>
      <c r="D38" s="35"/>
      <c r="E38" s="35">
        <v>385400</v>
      </c>
      <c r="F38" s="35">
        <v>49599.30791</v>
      </c>
      <c r="G38" s="35">
        <v>162049.38074</v>
      </c>
      <c r="H38" s="35">
        <v>109</v>
      </c>
      <c r="I38" s="35">
        <v>106</v>
      </c>
      <c r="J38" s="35">
        <v>228</v>
      </c>
      <c r="K38" s="35">
        <v>274</v>
      </c>
      <c r="L38" s="35">
        <v>1263</v>
      </c>
      <c r="M38" s="35">
        <v>78</v>
      </c>
      <c r="N38" s="56">
        <v>0.71242297043851</v>
      </c>
      <c r="O38" s="56">
        <v>0.71242297043851</v>
      </c>
      <c r="P38" s="52">
        <v>0.401103565365025</v>
      </c>
      <c r="Q38" s="35">
        <v>94</v>
      </c>
      <c r="R38" s="35">
        <v>908056.01</v>
      </c>
      <c r="S38" s="17"/>
    </row>
    <row r="39" s="3" customFormat="1" spans="1:19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55"/>
      <c r="O39" s="41"/>
      <c r="P39" s="41"/>
      <c r="Q39" s="41"/>
      <c r="R39" s="41"/>
      <c r="S39" s="17"/>
    </row>
    <row r="40" ht="13.75" spans="1:1">
      <c r="A40" s="1"/>
    </row>
    <row r="41" spans="1:6">
      <c r="A41" s="1"/>
      <c r="F41" s="54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conditionalFormatting sqref="A1:S1">
    <cfRule type="containsBlanks" dxfId="0" priority="2">
      <formula>LEN(TRIM(A1))=0</formula>
    </cfRule>
  </conditionalFormatting>
  <conditionalFormatting sqref="T1:XFD1">
    <cfRule type="containsBlanks" dxfId="0" priority="146">
      <formula>LEN(TRIM(T1))=0</formula>
    </cfRule>
  </conditionalFormatting>
  <conditionalFormatting sqref="T15:XFD15">
    <cfRule type="containsBlanks" dxfId="0" priority="125">
      <formula>LEN(TRIM(T15))=0</formula>
    </cfRule>
  </conditionalFormatting>
  <conditionalFormatting sqref="T20:XFD20">
    <cfRule type="containsBlanks" dxfId="0" priority="124">
      <formula>LEN(TRIM(T20))=0</formula>
    </cfRule>
  </conditionalFormatting>
  <conditionalFormatting sqref="T27:XFD27">
    <cfRule type="containsBlanks" dxfId="0" priority="123">
      <formula>LEN(TRIM(T27))=0</formula>
    </cfRule>
  </conditionalFormatting>
  <conditionalFormatting sqref="T32:XFD32">
    <cfRule type="containsBlanks" dxfId="0" priority="122">
      <formula>LEN(TRIM(T32))=0</formula>
    </cfRule>
  </conditionalFormatting>
  <conditionalFormatting sqref="T36:XFD36">
    <cfRule type="containsBlanks" dxfId="0" priority="121">
      <formula>LEN(TRIM(T36))=0</formula>
    </cfRule>
  </conditionalFormatting>
  <conditionalFormatting sqref="T37:XFD37">
    <cfRule type="containsBlanks" dxfId="0" priority="5">
      <formula>LEN(TRIM(T37))=0</formula>
    </cfRule>
  </conditionalFormatting>
  <conditionalFormatting sqref="T38:XFD38">
    <cfRule type="containsBlanks" dxfId="0" priority="120">
      <formula>LEN(TRIM(T38))=0</formula>
    </cfRule>
  </conditionalFormatting>
  <conditionalFormatting sqref="T39:XFD39">
    <cfRule type="containsBlanks" dxfId="0" priority="6">
      <formula>LEN(TRIM(T39))=0</formula>
    </cfRule>
  </conditionalFormatting>
  <conditionalFormatting sqref="A40:A1048576">
    <cfRule type="containsBlanks" dxfId="0" priority="4">
      <formula>LEN(TRIM(A40))=0</formula>
    </cfRule>
  </conditionalFormatting>
  <conditionalFormatting sqref="B40:B1048576">
    <cfRule type="containsBlanks" dxfId="0" priority="192">
      <formula>LEN(TRIM(B40))=0</formula>
    </cfRule>
  </conditionalFormatting>
  <conditionalFormatting sqref="C40:C1048576">
    <cfRule type="containsBlanks" dxfId="0" priority="174">
      <formula>LEN(TRIM(C40))=0</formula>
    </cfRule>
  </conditionalFormatting>
  <conditionalFormatting sqref="D40:D1048576">
    <cfRule type="containsBlanks" dxfId="0" priority="177">
      <formula>LEN(TRIM(D40))=0</formula>
    </cfRule>
  </conditionalFormatting>
  <conditionalFormatting sqref="F40:F1048576">
    <cfRule type="containsBlanks" dxfId="0" priority="176">
      <formula>LEN(TRIM(F40))=0</formula>
    </cfRule>
  </conditionalFormatting>
  <conditionalFormatting sqref="J40:J1048576">
    <cfRule type="containsBlanks" dxfId="0" priority="195">
      <formula>LEN(TRIM(J40))=0</formula>
    </cfRule>
  </conditionalFormatting>
  <conditionalFormatting sqref="M40:M1048576">
    <cfRule type="containsBlanks" dxfId="0" priority="194">
      <formula>LEN(TRIM(M40))=0</formula>
    </cfRule>
  </conditionalFormatting>
  <conditionalFormatting sqref="N40:N1048576">
    <cfRule type="containsBlanks" dxfId="0" priority="190">
      <formula>LEN(TRIM(N40))=0</formula>
    </cfRule>
  </conditionalFormatting>
  <conditionalFormatting sqref="O40:O1048576">
    <cfRule type="containsBlanks" dxfId="0" priority="189">
      <formula>LEN(TRIM(O40))=0</formula>
    </cfRule>
  </conditionalFormatting>
  <conditionalFormatting sqref="P40:P1048576">
    <cfRule type="containsBlanks" dxfId="0" priority="187">
      <formula>LEN(TRIM(P40))=0</formula>
    </cfRule>
  </conditionalFormatting>
  <conditionalFormatting sqref="Q40:Q1048576">
    <cfRule type="containsBlanks" dxfId="0" priority="188">
      <formula>LEN(TRIM(Q40))=0</formula>
    </cfRule>
  </conditionalFormatting>
  <conditionalFormatting sqref="R40:R1048576">
    <cfRule type="containsBlanks" dxfId="0" priority="186">
      <formula>LEN(TRIM(R40))=0</formula>
    </cfRule>
  </conditionalFormatting>
  <conditionalFormatting sqref="E40:E1048576 T21:XFD26 S40:XFD1048576 T28:XFD31 T2:XFD14 T33:XFD35 T16:XFD19">
    <cfRule type="containsBlanks" dxfId="0" priority="197">
      <formula>LEN(TRIM(E2))=0</formula>
    </cfRule>
  </conditionalFormatting>
  <conditionalFormatting sqref="G40:I1048576">
    <cfRule type="containsBlanks" dxfId="0" priority="196">
      <formula>LEN(TRIM(G40))=0</formula>
    </cfRule>
  </conditionalFormatting>
  <conditionalFormatting sqref="K40:L1048576">
    <cfRule type="containsBlanks" dxfId="0" priority="191">
      <formula>LEN(TRIM(K40))=0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zoomScale="80" zoomScaleNormal="80" workbookViewId="0">
      <selection activeCell="B15" sqref="B15"/>
    </sheetView>
  </sheetViews>
  <sheetFormatPr defaultColWidth="9.14545454545454" defaultRowHeight="13"/>
  <cols>
    <col min="1" max="1" width="23.2181818181818" style="19" customWidth="1"/>
    <col min="2" max="2" width="12.1454545454545" style="25" customWidth="1"/>
    <col min="3" max="3" width="10.1727272727273" style="25" customWidth="1"/>
    <col min="4" max="4" width="10.7181818181818" style="25" customWidth="1"/>
    <col min="5" max="5" width="10.1454545454545" style="25" customWidth="1"/>
    <col min="6" max="6" width="13.5727272727273" style="25" customWidth="1"/>
    <col min="7" max="7" width="13.3909090909091" style="26" customWidth="1"/>
    <col min="8" max="8" width="7.84545454545455" style="26" customWidth="1"/>
    <col min="9" max="9" width="8.56363636363636" style="26" customWidth="1"/>
    <col min="10" max="10" width="9.10909090909091" style="26" customWidth="1"/>
    <col min="11" max="11" width="8.92727272727273" style="26" customWidth="1"/>
    <col min="12" max="12" width="10.5727272727273" style="26" customWidth="1"/>
    <col min="13" max="13" width="11.4272727272727" style="26" customWidth="1"/>
    <col min="14" max="14" width="13.0363636363636" style="26" customWidth="1"/>
    <col min="15" max="15" width="12.8454545454545" style="26" customWidth="1"/>
    <col min="16" max="16" width="12.6727272727273" style="26" customWidth="1"/>
    <col min="17" max="18" width="13.0272727272727" style="26" customWidth="1"/>
    <col min="19" max="19" width="32.7181818181818" style="5" customWidth="1"/>
    <col min="20" max="16384" width="9.14545454545454" style="19"/>
  </cols>
  <sheetData>
    <row r="1" s="50" customFormat="1" ht="58" spans="1:19">
      <c r="A1" s="27" t="str">
        <f>'Performance-September 2024'!A1</f>
        <v>REGIONS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82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="3" customFormat="1" ht="11.5" spans="1:19">
      <c r="A2" s="28" t="s">
        <v>19</v>
      </c>
      <c r="B2" s="17">
        <v>854685</v>
      </c>
      <c r="C2" s="17">
        <v>92</v>
      </c>
      <c r="D2" s="17">
        <v>9290.05434782609</v>
      </c>
      <c r="E2" s="17">
        <v>0</v>
      </c>
      <c r="F2" s="17">
        <v>8784.34901</v>
      </c>
      <c r="G2" s="17">
        <v>11683.91151</v>
      </c>
      <c r="H2" s="17">
        <v>9</v>
      </c>
      <c r="I2" s="17">
        <v>9</v>
      </c>
      <c r="J2" s="17">
        <v>29</v>
      </c>
      <c r="K2" s="17">
        <v>44</v>
      </c>
      <c r="L2" s="17">
        <v>120</v>
      </c>
      <c r="M2" s="17">
        <v>16</v>
      </c>
      <c r="N2" s="20">
        <v>0.800796812749004</v>
      </c>
      <c r="O2" s="20">
        <v>0.800796812749004</v>
      </c>
      <c r="P2" s="20">
        <v>0.488911290322581</v>
      </c>
      <c r="Q2" s="17">
        <v>0</v>
      </c>
      <c r="R2" s="17">
        <v>0</v>
      </c>
      <c r="S2" s="17" t="s">
        <v>20</v>
      </c>
    </row>
    <row r="3" s="3" customFormat="1" ht="11.5" spans="1:19">
      <c r="A3" s="29" t="s">
        <v>83</v>
      </c>
      <c r="B3" s="17">
        <v>161819</v>
      </c>
      <c r="C3" s="17">
        <v>30</v>
      </c>
      <c r="D3" s="17">
        <v>5393.96666666667</v>
      </c>
      <c r="E3" s="17">
        <v>19950</v>
      </c>
      <c r="F3" s="17">
        <v>1989.90664</v>
      </c>
      <c r="G3" s="17">
        <v>1668.71436</v>
      </c>
      <c r="H3" s="17">
        <v>0</v>
      </c>
      <c r="I3" s="17">
        <v>0</v>
      </c>
      <c r="J3" s="17">
        <v>8</v>
      </c>
      <c r="K3" s="17">
        <v>18</v>
      </c>
      <c r="L3" s="17">
        <v>55</v>
      </c>
      <c r="M3" s="17">
        <v>2</v>
      </c>
      <c r="N3" s="20">
        <v>0.837708830548926</v>
      </c>
      <c r="O3" s="20">
        <v>0.837708830548926</v>
      </c>
      <c r="P3" s="20">
        <v>0.47843137254902</v>
      </c>
      <c r="Q3" s="17">
        <v>0</v>
      </c>
      <c r="R3" s="17">
        <v>0</v>
      </c>
      <c r="S3" s="17" t="s">
        <v>84</v>
      </c>
    </row>
    <row r="4" s="3" customFormat="1" ht="11.5" spans="1:19">
      <c r="A4" s="29" t="s">
        <v>23</v>
      </c>
      <c r="B4" s="17">
        <v>212054</v>
      </c>
      <c r="C4" s="17">
        <v>37</v>
      </c>
      <c r="D4" s="17">
        <v>5731.18918918919</v>
      </c>
      <c r="E4" s="17">
        <v>0</v>
      </c>
      <c r="F4" s="17">
        <v>1815.28225</v>
      </c>
      <c r="G4" s="17">
        <v>4448.75728</v>
      </c>
      <c r="H4" s="17">
        <v>4</v>
      </c>
      <c r="I4" s="17">
        <v>3</v>
      </c>
      <c r="J4" s="17">
        <v>9</v>
      </c>
      <c r="K4" s="17">
        <v>9</v>
      </c>
      <c r="L4" s="17">
        <v>40</v>
      </c>
      <c r="M4" s="17">
        <v>7</v>
      </c>
      <c r="N4" s="20">
        <v>0.773694390715667</v>
      </c>
      <c r="O4" s="20">
        <v>0.773694390715667</v>
      </c>
      <c r="P4" s="20">
        <v>0.340057636887608</v>
      </c>
      <c r="Q4" s="17">
        <v>3</v>
      </c>
      <c r="R4" s="17">
        <v>23750</v>
      </c>
      <c r="S4" s="17" t="s">
        <v>24</v>
      </c>
    </row>
    <row r="5" s="3" customFormat="1" ht="11.5" spans="1:19">
      <c r="A5" s="29" t="s">
        <v>85</v>
      </c>
      <c r="B5" s="17">
        <v>36300</v>
      </c>
      <c r="C5" s="17">
        <v>6</v>
      </c>
      <c r="D5" s="17">
        <v>6050</v>
      </c>
      <c r="E5" s="17">
        <v>0</v>
      </c>
      <c r="F5" s="17">
        <v>158.779</v>
      </c>
      <c r="G5" s="17">
        <v>2438.395</v>
      </c>
      <c r="H5" s="17">
        <v>3</v>
      </c>
      <c r="I5" s="17">
        <v>1</v>
      </c>
      <c r="J5" s="17">
        <v>1</v>
      </c>
      <c r="K5" s="17">
        <v>4</v>
      </c>
      <c r="L5" s="17">
        <v>33</v>
      </c>
      <c r="M5" s="17">
        <v>0</v>
      </c>
      <c r="N5" s="20">
        <v>0.443181818181818</v>
      </c>
      <c r="O5" s="20">
        <v>0.443181818181818</v>
      </c>
      <c r="P5" s="20">
        <v>0.173228346456693</v>
      </c>
      <c r="Q5" s="17">
        <v>0</v>
      </c>
      <c r="R5" s="17">
        <v>0</v>
      </c>
      <c r="S5" s="17" t="s">
        <v>86</v>
      </c>
    </row>
    <row r="6" s="3" customFormat="1" ht="12.25" spans="1:19">
      <c r="A6" s="32" t="s">
        <v>87</v>
      </c>
      <c r="B6" s="17">
        <v>22050</v>
      </c>
      <c r="C6" s="17">
        <v>3</v>
      </c>
      <c r="D6" s="17">
        <v>7350</v>
      </c>
      <c r="E6" s="17">
        <v>0</v>
      </c>
      <c r="F6" s="17">
        <v>275.022</v>
      </c>
      <c r="G6" s="17">
        <v>584.973</v>
      </c>
      <c r="H6" s="17">
        <v>0</v>
      </c>
      <c r="I6" s="17">
        <v>0</v>
      </c>
      <c r="J6" s="17">
        <v>2</v>
      </c>
      <c r="K6" s="17">
        <v>3</v>
      </c>
      <c r="L6" s="17">
        <v>26</v>
      </c>
      <c r="M6" s="17">
        <v>1</v>
      </c>
      <c r="N6" s="20">
        <v>0.636942675159236</v>
      </c>
      <c r="O6" s="20">
        <v>0.636942675159236</v>
      </c>
      <c r="P6" s="20">
        <v>0.366197183098592</v>
      </c>
      <c r="Q6" s="17">
        <v>0</v>
      </c>
      <c r="R6" s="17">
        <v>0</v>
      </c>
      <c r="S6" s="17" t="s">
        <v>88</v>
      </c>
    </row>
    <row r="7" s="4" customFormat="1" ht="16" spans="1:19">
      <c r="A7" s="35" t="s">
        <v>29</v>
      </c>
      <c r="B7" s="35">
        <v>1286908</v>
      </c>
      <c r="C7" s="35">
        <v>168</v>
      </c>
      <c r="D7" s="35">
        <v>7660.16666666667</v>
      </c>
      <c r="E7" s="17">
        <v>0</v>
      </c>
      <c r="F7" s="35">
        <v>13023.3389</v>
      </c>
      <c r="G7" s="35">
        <v>20824.75115</v>
      </c>
      <c r="H7" s="35">
        <v>16</v>
      </c>
      <c r="I7" s="35">
        <v>13</v>
      </c>
      <c r="J7" s="35">
        <v>49</v>
      </c>
      <c r="K7" s="35">
        <v>78</v>
      </c>
      <c r="L7" s="35">
        <v>274</v>
      </c>
      <c r="M7" s="35">
        <v>26</v>
      </c>
      <c r="N7" s="52">
        <v>0.780052102716784</v>
      </c>
      <c r="O7" s="52">
        <v>0.780052102716784</v>
      </c>
      <c r="P7" s="52">
        <v>0.428878153515835</v>
      </c>
      <c r="Q7" s="35">
        <v>3</v>
      </c>
      <c r="R7" s="35">
        <v>23750</v>
      </c>
      <c r="S7" s="17" t="s">
        <v>24</v>
      </c>
    </row>
    <row r="8" s="3" customFormat="1" ht="12.25" spans="1:19">
      <c r="A8" s="36" t="s">
        <v>30</v>
      </c>
      <c r="B8" s="17">
        <v>210025</v>
      </c>
      <c r="C8" s="17">
        <v>35</v>
      </c>
      <c r="D8" s="17">
        <v>6000.71428571429</v>
      </c>
      <c r="E8" s="17">
        <v>0</v>
      </c>
      <c r="F8" s="17">
        <v>1127.685</v>
      </c>
      <c r="G8" s="17">
        <v>4154.71729</v>
      </c>
      <c r="H8" s="17">
        <v>5</v>
      </c>
      <c r="I8" s="17">
        <v>5</v>
      </c>
      <c r="J8" s="17">
        <v>11</v>
      </c>
      <c r="K8" s="17">
        <v>19</v>
      </c>
      <c r="L8" s="17">
        <v>48</v>
      </c>
      <c r="M8" s="17">
        <v>3</v>
      </c>
      <c r="N8" s="20">
        <v>0.696177062374245</v>
      </c>
      <c r="O8" s="20">
        <v>0.696177062374245</v>
      </c>
      <c r="P8" s="20">
        <v>0.522522522522523</v>
      </c>
      <c r="Q8" s="17">
        <v>2</v>
      </c>
      <c r="R8" s="17">
        <v>7000</v>
      </c>
      <c r="S8" s="17" t="s">
        <v>31</v>
      </c>
    </row>
    <row r="9" s="3" customFormat="1" ht="11.5" spans="1:19">
      <c r="A9" s="29" t="s">
        <v>32</v>
      </c>
      <c r="B9" s="17">
        <v>65869</v>
      </c>
      <c r="C9" s="17">
        <v>18</v>
      </c>
      <c r="D9" s="17">
        <v>3659.38888888889</v>
      </c>
      <c r="E9" s="17">
        <v>0</v>
      </c>
      <c r="F9" s="17">
        <v>894.294</v>
      </c>
      <c r="G9" s="17">
        <v>4152.94571</v>
      </c>
      <c r="H9" s="17">
        <v>5</v>
      </c>
      <c r="I9" s="17">
        <v>4</v>
      </c>
      <c r="J9" s="17">
        <v>7</v>
      </c>
      <c r="K9" s="17">
        <v>13</v>
      </c>
      <c r="L9" s="17">
        <v>36</v>
      </c>
      <c r="M9" s="17">
        <v>2</v>
      </c>
      <c r="N9" s="20">
        <v>0.652459016393443</v>
      </c>
      <c r="O9" s="20">
        <v>0.652459016393443</v>
      </c>
      <c r="P9" s="20">
        <v>0.321022727272727</v>
      </c>
      <c r="Q9" s="17">
        <v>0</v>
      </c>
      <c r="R9" s="17">
        <v>0</v>
      </c>
      <c r="S9" s="17" t="s">
        <v>89</v>
      </c>
    </row>
    <row r="10" s="3" customFormat="1" ht="11.5" spans="1:19">
      <c r="A10" s="29" t="s">
        <v>34</v>
      </c>
      <c r="B10" s="17">
        <v>111100</v>
      </c>
      <c r="C10" s="17">
        <v>26</v>
      </c>
      <c r="D10" s="17">
        <v>4273.07692307692</v>
      </c>
      <c r="E10" s="17">
        <v>4950</v>
      </c>
      <c r="F10" s="17">
        <v>1565.66965</v>
      </c>
      <c r="G10" s="17">
        <v>3791.02425</v>
      </c>
      <c r="H10" s="17">
        <v>6</v>
      </c>
      <c r="I10" s="17">
        <v>6</v>
      </c>
      <c r="J10" s="17">
        <v>16</v>
      </c>
      <c r="K10" s="17">
        <v>13</v>
      </c>
      <c r="L10" s="17">
        <v>48</v>
      </c>
      <c r="M10" s="17">
        <v>2</v>
      </c>
      <c r="N10" s="20">
        <v>0.722105263157895</v>
      </c>
      <c r="O10" s="20">
        <v>0.722105263157895</v>
      </c>
      <c r="P10" s="20">
        <v>0.433734939759036</v>
      </c>
      <c r="Q10" s="17">
        <v>1</v>
      </c>
      <c r="R10" s="17">
        <v>3000</v>
      </c>
      <c r="S10" s="17" t="s">
        <v>35</v>
      </c>
    </row>
    <row r="11" s="3" customFormat="1" ht="11.5" spans="1:19">
      <c r="A11" s="29" t="s">
        <v>36</v>
      </c>
      <c r="B11" s="17">
        <v>102555</v>
      </c>
      <c r="C11" s="17">
        <v>25</v>
      </c>
      <c r="D11" s="17">
        <v>4102.2</v>
      </c>
      <c r="E11" s="17">
        <v>18315</v>
      </c>
      <c r="F11" s="17">
        <v>1142.89875</v>
      </c>
      <c r="G11" s="17">
        <v>3430.85462</v>
      </c>
      <c r="H11" s="17">
        <v>6</v>
      </c>
      <c r="I11" s="17">
        <v>5</v>
      </c>
      <c r="J11" s="17">
        <v>9</v>
      </c>
      <c r="K11" s="17">
        <v>10</v>
      </c>
      <c r="L11" s="17">
        <v>55</v>
      </c>
      <c r="M11" s="17">
        <v>4</v>
      </c>
      <c r="N11" s="20">
        <v>0.716269841269841</v>
      </c>
      <c r="O11" s="20">
        <v>0.716269841269841</v>
      </c>
      <c r="P11" s="20">
        <v>0.436170212765957</v>
      </c>
      <c r="Q11" s="17">
        <v>1</v>
      </c>
      <c r="R11" s="17">
        <v>5000</v>
      </c>
      <c r="S11" s="17" t="s">
        <v>37</v>
      </c>
    </row>
    <row r="12" s="3" customFormat="1" ht="11.5" spans="1:19">
      <c r="A12" s="29" t="s">
        <v>38</v>
      </c>
      <c r="B12" s="17">
        <v>102292</v>
      </c>
      <c r="C12" s="17">
        <v>18</v>
      </c>
      <c r="D12" s="17">
        <v>5682.88888888889</v>
      </c>
      <c r="E12" s="17">
        <v>0</v>
      </c>
      <c r="F12" s="17">
        <v>1168.77619</v>
      </c>
      <c r="G12" s="17">
        <v>7803.01322</v>
      </c>
      <c r="H12" s="17">
        <v>5</v>
      </c>
      <c r="I12" s="17">
        <v>4</v>
      </c>
      <c r="J12" s="17">
        <v>5</v>
      </c>
      <c r="K12" s="17">
        <v>14</v>
      </c>
      <c r="L12" s="17">
        <v>57</v>
      </c>
      <c r="M12" s="17">
        <v>1</v>
      </c>
      <c r="N12" s="20">
        <v>0.68859649122807</v>
      </c>
      <c r="O12" s="20">
        <v>0.68859649122807</v>
      </c>
      <c r="P12" s="20">
        <v>0.538461538461538</v>
      </c>
      <c r="Q12" s="17">
        <v>0</v>
      </c>
      <c r="R12" s="17">
        <v>0</v>
      </c>
      <c r="S12" s="17" t="s">
        <v>90</v>
      </c>
    </row>
    <row r="13" s="3" customFormat="1" ht="11.5" spans="1:19">
      <c r="A13" s="29" t="s">
        <v>40</v>
      </c>
      <c r="B13" s="17">
        <v>526595</v>
      </c>
      <c r="C13" s="17">
        <v>48</v>
      </c>
      <c r="D13" s="17">
        <v>10970.7291666667</v>
      </c>
      <c r="E13" s="17">
        <v>2550</v>
      </c>
      <c r="F13" s="17">
        <v>1845.20589</v>
      </c>
      <c r="G13" s="17">
        <v>6143.03245</v>
      </c>
      <c r="H13" s="17">
        <v>6</v>
      </c>
      <c r="I13" s="17">
        <v>5</v>
      </c>
      <c r="J13" s="17">
        <v>9</v>
      </c>
      <c r="K13" s="17">
        <v>28</v>
      </c>
      <c r="L13" s="17">
        <v>61</v>
      </c>
      <c r="M13" s="17">
        <v>4</v>
      </c>
      <c r="N13" s="20">
        <v>0.809330628803245</v>
      </c>
      <c r="O13" s="20">
        <v>0.809330628803245</v>
      </c>
      <c r="P13" s="20">
        <v>0.471910112359551</v>
      </c>
      <c r="Q13" s="17">
        <v>0</v>
      </c>
      <c r="R13" s="17">
        <v>0</v>
      </c>
      <c r="S13" s="17" t="s">
        <v>39</v>
      </c>
    </row>
    <row r="14" s="3" customFormat="1" ht="12.25" spans="1:19">
      <c r="A14" s="32" t="s">
        <v>42</v>
      </c>
      <c r="B14" s="17">
        <v>48795</v>
      </c>
      <c r="C14" s="17">
        <v>9</v>
      </c>
      <c r="D14" s="17">
        <v>5421.66666666667</v>
      </c>
      <c r="E14" s="17">
        <v>0</v>
      </c>
      <c r="F14" s="17">
        <v>417.522</v>
      </c>
      <c r="G14" s="17">
        <v>2690.147</v>
      </c>
      <c r="H14" s="17">
        <v>3</v>
      </c>
      <c r="I14" s="17">
        <v>6</v>
      </c>
      <c r="J14" s="17">
        <v>8</v>
      </c>
      <c r="K14" s="17">
        <v>6</v>
      </c>
      <c r="L14" s="17">
        <v>41</v>
      </c>
      <c r="M14" s="17">
        <v>0</v>
      </c>
      <c r="N14" s="20">
        <v>0.48122866894198</v>
      </c>
      <c r="O14" s="20">
        <v>0.48122866894198</v>
      </c>
      <c r="P14" s="20">
        <v>0.430232558139535</v>
      </c>
      <c r="Q14" s="17">
        <v>0</v>
      </c>
      <c r="R14" s="17">
        <v>0</v>
      </c>
      <c r="S14" s="17" t="s">
        <v>43</v>
      </c>
    </row>
    <row r="15" s="4" customFormat="1" ht="16" spans="1:19">
      <c r="A15" s="35" t="s">
        <v>44</v>
      </c>
      <c r="B15" s="35">
        <v>1167231</v>
      </c>
      <c r="C15" s="35">
        <v>179</v>
      </c>
      <c r="D15" s="35">
        <v>6520.84357541899</v>
      </c>
      <c r="E15" s="17">
        <v>0</v>
      </c>
      <c r="F15" s="35">
        <v>8162.05148</v>
      </c>
      <c r="G15" s="35">
        <v>32165.73454</v>
      </c>
      <c r="H15" s="35">
        <v>36</v>
      </c>
      <c r="I15" s="35">
        <v>35</v>
      </c>
      <c r="J15" s="35">
        <v>65</v>
      </c>
      <c r="K15" s="35">
        <v>103</v>
      </c>
      <c r="L15" s="35">
        <v>346</v>
      </c>
      <c r="M15" s="35">
        <v>16</v>
      </c>
      <c r="N15" s="52">
        <v>0.695666556400926</v>
      </c>
      <c r="O15" s="52">
        <v>0.695666556400926</v>
      </c>
      <c r="P15" s="52">
        <v>0.449197860962567</v>
      </c>
      <c r="Q15" s="35">
        <v>4</v>
      </c>
      <c r="R15" s="35">
        <v>15000</v>
      </c>
      <c r="S15" s="17" t="s">
        <v>90</v>
      </c>
    </row>
    <row r="16" s="3" customFormat="1" ht="12.25" spans="1:19">
      <c r="A16" s="36" t="s">
        <v>45</v>
      </c>
      <c r="B16" s="17">
        <v>169759</v>
      </c>
      <c r="C16" s="17">
        <v>33</v>
      </c>
      <c r="D16" s="17">
        <v>5144.21212121212</v>
      </c>
      <c r="E16" s="17">
        <v>0</v>
      </c>
      <c r="F16" s="17">
        <v>1474.48978</v>
      </c>
      <c r="G16" s="17">
        <v>4680.72333</v>
      </c>
      <c r="H16" s="17">
        <v>4</v>
      </c>
      <c r="I16" s="17">
        <v>4</v>
      </c>
      <c r="J16" s="17">
        <v>11</v>
      </c>
      <c r="K16" s="17">
        <v>16</v>
      </c>
      <c r="L16" s="17">
        <v>46</v>
      </c>
      <c r="M16" s="17">
        <v>4</v>
      </c>
      <c r="N16" s="20">
        <v>0.771084337349398</v>
      </c>
      <c r="O16" s="20">
        <v>0.771084337349398</v>
      </c>
      <c r="P16" s="20">
        <v>0.54375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111261</v>
      </c>
      <c r="C17" s="17">
        <v>28</v>
      </c>
      <c r="D17" s="17">
        <v>3973.60714285714</v>
      </c>
      <c r="E17" s="17">
        <v>0</v>
      </c>
      <c r="F17" s="17">
        <v>1829.00115</v>
      </c>
      <c r="G17" s="17">
        <v>11360.30929</v>
      </c>
      <c r="H17" s="17">
        <v>6</v>
      </c>
      <c r="I17" s="17">
        <v>6</v>
      </c>
      <c r="J17" s="17">
        <v>11</v>
      </c>
      <c r="K17" s="17">
        <v>20</v>
      </c>
      <c r="L17" s="17">
        <v>67</v>
      </c>
      <c r="M17" s="17">
        <v>1</v>
      </c>
      <c r="N17" s="20">
        <v>0.767441860465116</v>
      </c>
      <c r="O17" s="20">
        <v>0.767441860465116</v>
      </c>
      <c r="P17" s="20">
        <v>0.606361829025845</v>
      </c>
      <c r="Q17" s="17">
        <v>1</v>
      </c>
      <c r="R17" s="17">
        <v>3000</v>
      </c>
      <c r="S17" s="17" t="s">
        <v>48</v>
      </c>
    </row>
    <row r="18" s="3" customFormat="1" ht="11.5" spans="1:19">
      <c r="A18" s="29" t="s">
        <v>49</v>
      </c>
      <c r="B18" s="17">
        <v>344045</v>
      </c>
      <c r="C18" s="17">
        <v>51</v>
      </c>
      <c r="D18" s="17">
        <v>6745.98039215686</v>
      </c>
      <c r="E18" s="17">
        <v>3000</v>
      </c>
      <c r="F18" s="17">
        <v>3166.404</v>
      </c>
      <c r="G18" s="17">
        <v>6244.78798</v>
      </c>
      <c r="H18" s="17">
        <v>7</v>
      </c>
      <c r="I18" s="17">
        <v>6</v>
      </c>
      <c r="J18" s="17">
        <v>15</v>
      </c>
      <c r="K18" s="17">
        <v>29</v>
      </c>
      <c r="L18" s="17">
        <v>81</v>
      </c>
      <c r="M18" s="17">
        <v>6</v>
      </c>
      <c r="N18" s="20">
        <v>0.76159793814433</v>
      </c>
      <c r="O18" s="20">
        <v>0.76159793814433</v>
      </c>
      <c r="P18" s="20">
        <v>0.551075268817204</v>
      </c>
      <c r="Q18" s="17">
        <v>0</v>
      </c>
      <c r="R18" s="17">
        <v>0</v>
      </c>
      <c r="S18" s="17" t="s">
        <v>50</v>
      </c>
    </row>
    <row r="19" s="3" customFormat="1" ht="12.25" spans="1:19">
      <c r="A19" s="32" t="s">
        <v>51</v>
      </c>
      <c r="B19" s="17">
        <v>212018</v>
      </c>
      <c r="C19" s="17">
        <v>41</v>
      </c>
      <c r="D19" s="17">
        <v>5171.17073170732</v>
      </c>
      <c r="E19" s="17">
        <v>0</v>
      </c>
      <c r="F19" s="17">
        <v>1101.967</v>
      </c>
      <c r="G19" s="17">
        <v>5091.696</v>
      </c>
      <c r="H19" s="17">
        <v>4</v>
      </c>
      <c r="I19" s="17">
        <v>4</v>
      </c>
      <c r="J19" s="17">
        <v>11</v>
      </c>
      <c r="K19" s="17">
        <v>23</v>
      </c>
      <c r="L19" s="17">
        <v>42</v>
      </c>
      <c r="M19" s="17">
        <v>1</v>
      </c>
      <c r="N19" s="20">
        <v>0.707207207207207</v>
      </c>
      <c r="O19" s="20">
        <v>0.707207207207207</v>
      </c>
      <c r="P19" s="20">
        <v>0.622535211267606</v>
      </c>
      <c r="Q19" s="17">
        <v>1</v>
      </c>
      <c r="R19" s="17">
        <v>5000</v>
      </c>
      <c r="S19" s="17" t="s">
        <v>52</v>
      </c>
    </row>
    <row r="20" s="4" customFormat="1" ht="16" spans="1:19">
      <c r="A20" s="35" t="s">
        <v>53</v>
      </c>
      <c r="B20" s="35">
        <v>837083</v>
      </c>
      <c r="C20" s="35">
        <v>153</v>
      </c>
      <c r="D20" s="35">
        <v>5471.13071895425</v>
      </c>
      <c r="E20" s="17">
        <v>0</v>
      </c>
      <c r="F20" s="35">
        <v>7571.86193</v>
      </c>
      <c r="G20" s="35">
        <v>27377.5166</v>
      </c>
      <c r="H20" s="35">
        <v>21</v>
      </c>
      <c r="I20" s="35">
        <v>20</v>
      </c>
      <c r="J20" s="35">
        <v>48</v>
      </c>
      <c r="K20" s="35">
        <v>88</v>
      </c>
      <c r="L20" s="35">
        <v>236</v>
      </c>
      <c r="M20" s="35">
        <v>12</v>
      </c>
      <c r="N20" s="52">
        <v>0.754252461951656</v>
      </c>
      <c r="O20" s="52">
        <v>0.754252461951656</v>
      </c>
      <c r="P20" s="52">
        <v>0.582117945466075</v>
      </c>
      <c r="Q20" s="35">
        <v>2</v>
      </c>
      <c r="R20" s="35">
        <v>8000</v>
      </c>
      <c r="S20" s="17" t="s">
        <v>48</v>
      </c>
    </row>
    <row r="21" s="3" customFormat="1" ht="12.25" spans="1:19">
      <c r="A21" s="36" t="s">
        <v>54</v>
      </c>
      <c r="B21" s="17">
        <v>157670</v>
      </c>
      <c r="C21" s="17">
        <v>27</v>
      </c>
      <c r="D21" s="17">
        <v>5839.62962962963</v>
      </c>
      <c r="E21" s="17">
        <v>5000</v>
      </c>
      <c r="F21" s="17">
        <v>2273.65</v>
      </c>
      <c r="G21" s="17">
        <v>7053.54114</v>
      </c>
      <c r="H21" s="17">
        <v>4</v>
      </c>
      <c r="I21" s="17">
        <v>6</v>
      </c>
      <c r="J21" s="17">
        <v>13</v>
      </c>
      <c r="K21" s="17">
        <v>13</v>
      </c>
      <c r="L21" s="17">
        <v>57</v>
      </c>
      <c r="M21" s="17">
        <v>6</v>
      </c>
      <c r="N21" s="20">
        <v>0.746081504702194</v>
      </c>
      <c r="O21" s="20">
        <v>0.746081504702194</v>
      </c>
      <c r="P21" s="20">
        <v>0.413566739606127</v>
      </c>
      <c r="Q21" s="17">
        <v>1</v>
      </c>
      <c r="R21" s="17">
        <v>5050</v>
      </c>
      <c r="S21" s="17" t="s">
        <v>55</v>
      </c>
    </row>
    <row r="22" s="3" customFormat="1" ht="11.5" spans="1:19">
      <c r="A22" s="29" t="s">
        <v>56</v>
      </c>
      <c r="B22" s="17">
        <v>170870</v>
      </c>
      <c r="C22" s="17">
        <v>22</v>
      </c>
      <c r="D22" s="17">
        <v>7766.81818181818</v>
      </c>
      <c r="E22" s="17">
        <v>53950</v>
      </c>
      <c r="F22" s="17">
        <v>1168.12872</v>
      </c>
      <c r="G22" s="17">
        <v>10030.23438</v>
      </c>
      <c r="H22" s="17">
        <v>4</v>
      </c>
      <c r="I22" s="17">
        <v>4</v>
      </c>
      <c r="J22" s="17">
        <v>10</v>
      </c>
      <c r="K22" s="17">
        <v>12</v>
      </c>
      <c r="L22" s="17">
        <v>53</v>
      </c>
      <c r="M22" s="17">
        <v>1</v>
      </c>
      <c r="N22" s="20">
        <v>0.679558011049724</v>
      </c>
      <c r="O22" s="20">
        <v>0.679558011049724</v>
      </c>
      <c r="P22" s="20">
        <v>0.574370709382151</v>
      </c>
      <c r="Q22" s="17">
        <v>1</v>
      </c>
      <c r="R22" s="17">
        <v>5000</v>
      </c>
      <c r="S22" s="17" t="s">
        <v>57</v>
      </c>
    </row>
    <row r="23" s="3" customFormat="1" ht="11.5" spans="1:19">
      <c r="A23" s="29" t="s">
        <v>58</v>
      </c>
      <c r="B23" s="17">
        <v>312095</v>
      </c>
      <c r="C23" s="17">
        <v>26</v>
      </c>
      <c r="D23" s="17">
        <v>12003.6538461538</v>
      </c>
      <c r="E23" s="17">
        <v>159950</v>
      </c>
      <c r="F23" s="17">
        <v>2531.34921</v>
      </c>
      <c r="G23" s="17">
        <v>5603.59379</v>
      </c>
      <c r="H23" s="17">
        <v>5</v>
      </c>
      <c r="I23" s="17">
        <v>3</v>
      </c>
      <c r="J23" s="17">
        <v>6</v>
      </c>
      <c r="K23" s="17">
        <v>16</v>
      </c>
      <c r="L23" s="17">
        <v>64</v>
      </c>
      <c r="M23" s="17">
        <v>3</v>
      </c>
      <c r="N23" s="20">
        <v>0.743099787685775</v>
      </c>
      <c r="O23" s="20">
        <v>0.743099787685775</v>
      </c>
      <c r="P23" s="20">
        <v>0.532051282051282</v>
      </c>
      <c r="Q23" s="17">
        <v>0</v>
      </c>
      <c r="R23" s="17">
        <v>0</v>
      </c>
      <c r="S23" s="17" t="s">
        <v>59</v>
      </c>
    </row>
    <row r="24" s="3" customFormat="1" ht="11.5" spans="1:19">
      <c r="A24" s="29" t="s">
        <v>60</v>
      </c>
      <c r="B24" s="17">
        <v>213220</v>
      </c>
      <c r="C24" s="17">
        <v>26</v>
      </c>
      <c r="D24" s="17">
        <v>8200.76923076923</v>
      </c>
      <c r="E24" s="17">
        <v>0</v>
      </c>
      <c r="F24" s="17">
        <v>1591.98</v>
      </c>
      <c r="G24" s="17">
        <v>8633.45551</v>
      </c>
      <c r="H24" s="17">
        <v>6</v>
      </c>
      <c r="I24" s="17">
        <v>5</v>
      </c>
      <c r="J24" s="17">
        <v>12</v>
      </c>
      <c r="K24" s="17">
        <v>20</v>
      </c>
      <c r="L24" s="17">
        <v>58</v>
      </c>
      <c r="M24" s="17">
        <v>2</v>
      </c>
      <c r="N24" s="20">
        <v>0.757777777777778</v>
      </c>
      <c r="O24" s="20">
        <v>0.757777777777778</v>
      </c>
      <c r="P24" s="20">
        <v>0.528455284552846</v>
      </c>
      <c r="Q24" s="17">
        <v>3</v>
      </c>
      <c r="R24" s="17">
        <v>18000</v>
      </c>
      <c r="S24" s="17" t="s">
        <v>91</v>
      </c>
    </row>
    <row r="25" s="3" customFormat="1" ht="11.5" spans="1:19">
      <c r="A25" s="29" t="s">
        <v>62</v>
      </c>
      <c r="B25" s="17">
        <v>105195</v>
      </c>
      <c r="C25" s="17">
        <v>24</v>
      </c>
      <c r="D25" s="17">
        <v>4383.125</v>
      </c>
      <c r="E25" s="17">
        <v>0</v>
      </c>
      <c r="F25" s="17">
        <v>1581.49983</v>
      </c>
      <c r="G25" s="17">
        <v>4045.5283</v>
      </c>
      <c r="H25" s="17">
        <v>6</v>
      </c>
      <c r="I25" s="17">
        <v>5</v>
      </c>
      <c r="J25" s="17">
        <v>13</v>
      </c>
      <c r="K25" s="17">
        <v>12</v>
      </c>
      <c r="L25" s="17">
        <v>55</v>
      </c>
      <c r="M25" s="17">
        <v>3</v>
      </c>
      <c r="N25" s="20">
        <v>0.822709163346614</v>
      </c>
      <c r="O25" s="20">
        <v>0.822709163346614</v>
      </c>
      <c r="P25" s="20">
        <v>0.581325301204819</v>
      </c>
      <c r="Q25" s="17">
        <v>1</v>
      </c>
      <c r="R25" s="17">
        <v>5000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/>
      <c r="E26" s="17">
        <v>0</v>
      </c>
      <c r="F26" s="17">
        <v>166.121</v>
      </c>
      <c r="G26" s="17">
        <v>542.925</v>
      </c>
      <c r="H26" s="17">
        <v>0</v>
      </c>
      <c r="I26" s="17">
        <v>0</v>
      </c>
      <c r="J26" s="17">
        <v>0</v>
      </c>
      <c r="K26" s="17">
        <v>0</v>
      </c>
      <c r="L26" s="17">
        <v>19</v>
      </c>
      <c r="M26" s="17">
        <v>0</v>
      </c>
      <c r="N26" s="20">
        <v>0.509433962264151</v>
      </c>
      <c r="O26" s="20">
        <v>0.509433962264151</v>
      </c>
      <c r="P26" s="20">
        <v>0.527272727272727</v>
      </c>
      <c r="Q26" s="17">
        <v>0</v>
      </c>
      <c r="R26" s="17">
        <v>0</v>
      </c>
      <c r="S26" s="17" t="s">
        <v>61</v>
      </c>
    </row>
    <row r="27" s="4" customFormat="1" ht="16" spans="1:19">
      <c r="A27" s="35" t="s">
        <v>66</v>
      </c>
      <c r="B27" s="35">
        <v>959050</v>
      </c>
      <c r="C27" s="35">
        <v>125</v>
      </c>
      <c r="D27" s="35">
        <v>7672.4</v>
      </c>
      <c r="E27" s="17">
        <v>0</v>
      </c>
      <c r="F27" s="35">
        <v>9312.72876</v>
      </c>
      <c r="G27" s="35">
        <v>35909.27812</v>
      </c>
      <c r="H27" s="35">
        <v>25</v>
      </c>
      <c r="I27" s="35">
        <v>23</v>
      </c>
      <c r="J27" s="35">
        <v>54</v>
      </c>
      <c r="K27" s="35">
        <v>73</v>
      </c>
      <c r="L27" s="35">
        <v>306</v>
      </c>
      <c r="M27" s="35">
        <v>15</v>
      </c>
      <c r="N27" s="52">
        <v>0.748384491114701</v>
      </c>
      <c r="O27" s="52">
        <v>0.748384491114701</v>
      </c>
      <c r="P27" s="52">
        <v>0.52219074598678</v>
      </c>
      <c r="Q27" s="35">
        <v>6</v>
      </c>
      <c r="R27" s="35">
        <v>33050</v>
      </c>
      <c r="S27" s="17" t="s">
        <v>61</v>
      </c>
    </row>
    <row r="28" s="3" customFormat="1" ht="12.25" spans="1:19">
      <c r="A28" s="36" t="s">
        <v>67</v>
      </c>
      <c r="B28" s="17">
        <v>212423</v>
      </c>
      <c r="C28" s="17">
        <v>34</v>
      </c>
      <c r="D28" s="17">
        <v>6247.73529411765</v>
      </c>
      <c r="E28" s="17">
        <v>0</v>
      </c>
      <c r="F28" s="17">
        <v>1213.29594</v>
      </c>
      <c r="G28" s="17">
        <v>3443.82413</v>
      </c>
      <c r="H28" s="17">
        <v>5</v>
      </c>
      <c r="I28" s="17">
        <v>4</v>
      </c>
      <c r="J28" s="17">
        <v>12</v>
      </c>
      <c r="K28" s="17">
        <v>16</v>
      </c>
      <c r="L28" s="17">
        <v>55</v>
      </c>
      <c r="M28" s="17">
        <v>6</v>
      </c>
      <c r="N28" s="20">
        <v>0.694885361552028</v>
      </c>
      <c r="O28" s="20">
        <v>0.694885361552028</v>
      </c>
      <c r="P28" s="20">
        <v>0.396039603960396</v>
      </c>
      <c r="Q28" s="17">
        <v>1</v>
      </c>
      <c r="R28" s="17">
        <v>5100</v>
      </c>
      <c r="S28" s="17" t="s">
        <v>68</v>
      </c>
    </row>
    <row r="29" s="3" customFormat="1" ht="11.5" spans="1:19">
      <c r="A29" s="29" t="s">
        <v>69</v>
      </c>
      <c r="B29" s="17">
        <v>675178</v>
      </c>
      <c r="C29" s="17">
        <v>22</v>
      </c>
      <c r="D29" s="17">
        <v>30689.9090909091</v>
      </c>
      <c r="E29" s="17">
        <v>0</v>
      </c>
      <c r="F29" s="17">
        <v>2648.99799</v>
      </c>
      <c r="G29" s="17">
        <v>3039.17197</v>
      </c>
      <c r="H29" s="17">
        <v>4</v>
      </c>
      <c r="I29" s="17">
        <v>3</v>
      </c>
      <c r="J29" s="17">
        <v>5</v>
      </c>
      <c r="K29" s="17">
        <v>5</v>
      </c>
      <c r="L29" s="17">
        <v>49</v>
      </c>
      <c r="M29" s="17">
        <v>1</v>
      </c>
      <c r="N29" s="20">
        <v>0.76173285198556</v>
      </c>
      <c r="O29" s="20">
        <v>0.76173285198556</v>
      </c>
      <c r="P29" s="20">
        <v>0.577777777777778</v>
      </c>
      <c r="Q29" s="17">
        <v>0</v>
      </c>
      <c r="R29" s="17">
        <v>0</v>
      </c>
      <c r="S29" s="17" t="s">
        <v>70</v>
      </c>
    </row>
    <row r="30" s="3" customFormat="1" ht="11.5" spans="1:19">
      <c r="A30" s="29" t="s">
        <v>71</v>
      </c>
      <c r="B30" s="17">
        <v>36900</v>
      </c>
      <c r="C30" s="17">
        <v>5</v>
      </c>
      <c r="D30" s="17">
        <v>4390.90909090909</v>
      </c>
      <c r="E30" s="17">
        <v>0</v>
      </c>
      <c r="F30" s="17">
        <v>580.12992</v>
      </c>
      <c r="G30" s="17">
        <v>2307.06508</v>
      </c>
      <c r="H30" s="17">
        <v>4</v>
      </c>
      <c r="I30" s="17">
        <v>2</v>
      </c>
      <c r="J30" s="17">
        <v>5</v>
      </c>
      <c r="K30" s="17">
        <v>5</v>
      </c>
      <c r="L30" s="17">
        <v>19</v>
      </c>
      <c r="M30" s="17">
        <v>0</v>
      </c>
      <c r="N30" s="20">
        <v>0.740740740740741</v>
      </c>
      <c r="O30" s="20">
        <v>0.740740740740741</v>
      </c>
      <c r="P30" s="20">
        <v>0.504</v>
      </c>
      <c r="Q30" s="17">
        <v>2</v>
      </c>
      <c r="R30" s="17">
        <v>8050</v>
      </c>
      <c r="S30" s="17" t="s">
        <v>92</v>
      </c>
    </row>
    <row r="31" s="3" customFormat="1" ht="12.25" spans="1:19">
      <c r="A31" s="32" t="s">
        <v>73</v>
      </c>
      <c r="B31" s="17">
        <v>25845</v>
      </c>
      <c r="C31" s="17">
        <v>6</v>
      </c>
      <c r="D31" s="17">
        <v>4307.5</v>
      </c>
      <c r="E31" s="17">
        <v>0</v>
      </c>
      <c r="F31" s="17">
        <v>1090.864</v>
      </c>
      <c r="G31" s="17">
        <v>4015.82034</v>
      </c>
      <c r="H31" s="17">
        <v>3</v>
      </c>
      <c r="I31" s="17">
        <v>5</v>
      </c>
      <c r="J31" s="17">
        <v>9</v>
      </c>
      <c r="K31" s="17">
        <v>6</v>
      </c>
      <c r="L31" s="17">
        <v>54</v>
      </c>
      <c r="M31" s="17">
        <v>2</v>
      </c>
      <c r="N31" s="20">
        <v>0.716612377850163</v>
      </c>
      <c r="O31" s="20">
        <v>0.716612377850163</v>
      </c>
      <c r="P31" s="20">
        <v>0.456834532374101</v>
      </c>
      <c r="Q31" s="17">
        <v>0</v>
      </c>
      <c r="R31" s="17">
        <v>0</v>
      </c>
      <c r="S31" s="17" t="s">
        <v>93</v>
      </c>
    </row>
    <row r="32" s="4" customFormat="1" ht="16" spans="1:19">
      <c r="A32" s="35" t="s">
        <v>75</v>
      </c>
      <c r="B32" s="35">
        <v>950346</v>
      </c>
      <c r="C32" s="35">
        <v>67</v>
      </c>
      <c r="D32" s="35">
        <v>14184.2686567164</v>
      </c>
      <c r="E32" s="17">
        <v>0</v>
      </c>
      <c r="F32" s="35">
        <v>5533.28785</v>
      </c>
      <c r="G32" s="35">
        <v>12805.88152</v>
      </c>
      <c r="H32" s="35">
        <v>16</v>
      </c>
      <c r="I32" s="35">
        <v>14</v>
      </c>
      <c r="J32" s="35">
        <v>31</v>
      </c>
      <c r="K32" s="35">
        <v>32</v>
      </c>
      <c r="L32" s="35">
        <v>177</v>
      </c>
      <c r="M32" s="35">
        <v>9</v>
      </c>
      <c r="N32" s="52">
        <v>0.718944099378882</v>
      </c>
      <c r="O32" s="52">
        <v>0.718944099378882</v>
      </c>
      <c r="P32" s="52">
        <v>0.482817869415808</v>
      </c>
      <c r="Q32" s="35">
        <v>3</v>
      </c>
      <c r="R32" s="35">
        <v>13150</v>
      </c>
      <c r="S32" s="17" t="s">
        <v>93</v>
      </c>
    </row>
    <row r="33" s="3" customFormat="1" ht="12.25" spans="1:19">
      <c r="A33" s="36" t="s">
        <v>94</v>
      </c>
      <c r="B33" s="17">
        <v>17950</v>
      </c>
      <c r="C33" s="17">
        <v>3</v>
      </c>
      <c r="D33" s="17"/>
      <c r="E33" s="17">
        <v>4950</v>
      </c>
      <c r="F33" s="17">
        <v>165.594</v>
      </c>
      <c r="G33" s="17">
        <v>16.5</v>
      </c>
      <c r="H33" s="17">
        <v>0</v>
      </c>
      <c r="I33" s="17">
        <v>0</v>
      </c>
      <c r="J33" s="17">
        <v>1</v>
      </c>
      <c r="K33" s="17">
        <v>3</v>
      </c>
      <c r="L33" s="17">
        <v>15</v>
      </c>
      <c r="M33" s="17">
        <v>0</v>
      </c>
      <c r="N33" s="20">
        <v>0.696428571428571</v>
      </c>
      <c r="O33" s="20">
        <v>0.696428571428571</v>
      </c>
      <c r="P33" s="20">
        <v>0.291666666666667</v>
      </c>
      <c r="Q33" s="17">
        <v>1</v>
      </c>
      <c r="R33" s="17">
        <v>5000</v>
      </c>
      <c r="S33" s="17" t="s">
        <v>95</v>
      </c>
    </row>
    <row r="34" s="3" customFormat="1" ht="11.5" spans="1:19">
      <c r="A34" s="29" t="s">
        <v>78</v>
      </c>
      <c r="B34" s="17">
        <v>13000</v>
      </c>
      <c r="C34" s="17">
        <v>2</v>
      </c>
      <c r="D34" s="17">
        <v>6500</v>
      </c>
      <c r="E34" s="17">
        <v>0</v>
      </c>
      <c r="F34" s="17">
        <v>112.042</v>
      </c>
      <c r="G34" s="17">
        <v>829.775</v>
      </c>
      <c r="H34" s="17">
        <v>1</v>
      </c>
      <c r="I34" s="17">
        <v>1</v>
      </c>
      <c r="J34" s="17">
        <v>1</v>
      </c>
      <c r="K34" s="17">
        <v>2</v>
      </c>
      <c r="L34" s="17">
        <v>11</v>
      </c>
      <c r="M34" s="17">
        <v>0</v>
      </c>
      <c r="N34" s="20">
        <v>0.526315789473684</v>
      </c>
      <c r="O34" s="20">
        <v>0</v>
      </c>
      <c r="P34" s="20">
        <v>0.310344827586207</v>
      </c>
      <c r="Q34" s="17">
        <v>0</v>
      </c>
      <c r="R34" s="17">
        <v>0</v>
      </c>
      <c r="S34" s="17" t="s">
        <v>96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/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1</v>
      </c>
      <c r="P35" s="20">
        <v>0.6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30950</v>
      </c>
      <c r="C36" s="35">
        <v>5</v>
      </c>
      <c r="D36" s="35">
        <v>6190</v>
      </c>
      <c r="E36" s="17">
        <v>0</v>
      </c>
      <c r="F36" s="35">
        <v>277.636</v>
      </c>
      <c r="G36" s="35">
        <v>846.275</v>
      </c>
      <c r="H36" s="35">
        <v>1</v>
      </c>
      <c r="I36" s="35"/>
      <c r="J36" s="35">
        <v>2</v>
      </c>
      <c r="K36" s="35">
        <v>5</v>
      </c>
      <c r="L36" s="35">
        <v>26</v>
      </c>
      <c r="M36" s="35">
        <v>0</v>
      </c>
      <c r="N36" s="52">
        <v>0.635416666666667</v>
      </c>
      <c r="O36" s="52">
        <v>0.635416666666667</v>
      </c>
      <c r="P36" s="52">
        <v>0.367647058823529</v>
      </c>
      <c r="Q36" s="35">
        <v>1</v>
      </c>
      <c r="R36" s="35">
        <v>5000</v>
      </c>
      <c r="S36" s="17" t="s">
        <v>65</v>
      </c>
    </row>
    <row r="37" s="3" customFormat="1" spans="1:18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="4" customFormat="1" ht="16" spans="1:19">
      <c r="A38" s="35" t="s">
        <v>81</v>
      </c>
      <c r="B38" s="35">
        <v>5231568</v>
      </c>
      <c r="C38" s="35">
        <v>697</v>
      </c>
      <c r="D38" s="35">
        <v>7505.83644189383</v>
      </c>
      <c r="E38" s="35">
        <v>272615</v>
      </c>
      <c r="F38" s="35">
        <v>43880.90492</v>
      </c>
      <c r="G38" s="35">
        <v>129929.43693</v>
      </c>
      <c r="H38" s="35">
        <v>115</v>
      </c>
      <c r="I38" s="35">
        <v>105</v>
      </c>
      <c r="J38" s="35">
        <v>249</v>
      </c>
      <c r="K38" s="35">
        <v>379</v>
      </c>
      <c r="L38" s="35">
        <v>1365</v>
      </c>
      <c r="M38" s="35">
        <v>78</v>
      </c>
      <c r="N38" s="52">
        <v>0.739071501186039</v>
      </c>
      <c r="O38" s="52">
        <v>0.739071501186039</v>
      </c>
      <c r="P38" s="52">
        <v>0.489041399158734</v>
      </c>
      <c r="Q38" s="35">
        <v>19</v>
      </c>
      <c r="R38" s="35">
        <v>97950</v>
      </c>
      <c r="S38" s="53"/>
    </row>
    <row r="39" s="3" customFormat="1" spans="1:18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="1" customFormat="1" ht="13.75" spans="2:19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"/>
    </row>
    <row r="41" s="1" customFormat="1" spans="2:19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"/>
    </row>
    <row r="42" s="1" customFormat="1" spans="2:19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"/>
    </row>
    <row r="43" s="1" customFormat="1" spans="2:19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"/>
    </row>
    <row r="44" s="1" customFormat="1" spans="2:19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5"/>
    </row>
    <row r="45" s="1" customFormat="1" spans="2:19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5"/>
    </row>
    <row r="46" s="1" customFormat="1" spans="2:19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"/>
    </row>
    <row r="47" s="1" customFormat="1" spans="2:19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"/>
    </row>
    <row r="48" s="1" customFormat="1" spans="2:19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5"/>
    </row>
    <row r="49" s="1" customFormat="1" spans="2:19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5"/>
    </row>
    <row r="50" s="1" customFormat="1" spans="2:19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"/>
    </row>
    <row r="51" s="1" customFormat="1" spans="2:19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5"/>
    </row>
    <row r="52" s="1" customFormat="1" spans="2:19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5"/>
    </row>
    <row r="53" s="1" customFormat="1" spans="2:19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"/>
    </row>
    <row r="54" s="1" customFormat="1" spans="2:19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"/>
    </row>
    <row r="55" s="1" customFormat="1" spans="2:19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"/>
    </row>
    <row r="56" s="1" customFormat="1" spans="2:19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"/>
    </row>
    <row r="57" s="1" customFormat="1" spans="2:19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"/>
    </row>
    <row r="58" s="1" customFormat="1" spans="2:19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5"/>
    </row>
    <row r="59" s="1" customFormat="1" spans="2:19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5"/>
    </row>
    <row r="60" s="1" customFormat="1" spans="2:19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"/>
    </row>
    <row r="61" s="1" customFormat="1" spans="2:19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"/>
    </row>
    <row r="62" s="1" customFormat="1" spans="2:19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"/>
    </row>
    <row r="63" s="1" customFormat="1" spans="2:19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"/>
    </row>
  </sheetData>
  <conditionalFormatting sqref="A1">
    <cfRule type="containsBlanks" dxfId="0" priority="1">
      <formula>LEN(TRIM(A1))=0</formula>
    </cfRule>
  </conditionalFormatting>
  <conditionalFormatting sqref="B1:S1">
    <cfRule type="containsBlanks" dxfId="0" priority="21">
      <formula>LEN(TRIM(B1))=0</formula>
    </cfRule>
  </conditionalFormatting>
  <conditionalFormatting sqref="T1:XFD1">
    <cfRule type="containsBlanks" dxfId="0" priority="30">
      <formula>LEN(TRIM(T1))=0</formula>
    </cfRule>
  </conditionalFormatting>
  <conditionalFormatting sqref="T15:XFD15">
    <cfRule type="containsBlanks" dxfId="0" priority="20">
      <formula>LEN(TRIM(T15))=0</formula>
    </cfRule>
  </conditionalFormatting>
  <conditionalFormatting sqref="T20:XFD20">
    <cfRule type="containsBlanks" dxfId="0" priority="19">
      <formula>LEN(TRIM(T20))=0</formula>
    </cfRule>
  </conditionalFormatting>
  <conditionalFormatting sqref="T27:XFD27">
    <cfRule type="containsBlanks" dxfId="0" priority="18">
      <formula>LEN(TRIM(T27))=0</formula>
    </cfRule>
  </conditionalFormatting>
  <conditionalFormatting sqref="T32:XFD32">
    <cfRule type="containsBlanks" dxfId="0" priority="17">
      <formula>LEN(TRIM(T32))=0</formula>
    </cfRule>
  </conditionalFormatting>
  <conditionalFormatting sqref="T36:XFD36">
    <cfRule type="containsBlanks" dxfId="0" priority="16">
      <formula>LEN(TRIM(T36))=0</formula>
    </cfRule>
  </conditionalFormatting>
  <conditionalFormatting sqref="S37">
    <cfRule type="containsBlanks" dxfId="0" priority="4">
      <formula>LEN(TRIM(S37))=0</formula>
    </cfRule>
  </conditionalFormatting>
  <conditionalFormatting sqref="T37:XFD37">
    <cfRule type="containsBlanks" dxfId="0" priority="47">
      <formula>LEN(TRIM(T37))=0</formula>
    </cfRule>
  </conditionalFormatting>
  <conditionalFormatting sqref="S38">
    <cfRule type="containsBlanks" dxfId="0" priority="6">
      <formula>LEN(TRIM(S38))=0</formula>
    </cfRule>
  </conditionalFormatting>
  <conditionalFormatting sqref="T38:XFD38">
    <cfRule type="containsBlanks" dxfId="0" priority="15">
      <formula>LEN(TRIM(T38))=0</formula>
    </cfRule>
  </conditionalFormatting>
  <conditionalFormatting sqref="S39">
    <cfRule type="containsBlanks" dxfId="0" priority="5">
      <formula>LEN(TRIM(S39))=0</formula>
    </cfRule>
  </conditionalFormatting>
  <conditionalFormatting sqref="T39:XFD39">
    <cfRule type="containsBlanks" dxfId="0" priority="46">
      <formula>LEN(TRIM(T39))=0</formula>
    </cfRule>
  </conditionalFormatting>
  <conditionalFormatting sqref="A40:A1048576">
    <cfRule type="containsBlanks" dxfId="0" priority="48">
      <formula>LEN(TRIM(A40))=0</formula>
    </cfRule>
  </conditionalFormatting>
  <conditionalFormatting sqref="B40:B1048576">
    <cfRule type="containsBlanks" dxfId="0" priority="58">
      <formula>LEN(TRIM(B40))=0</formula>
    </cfRule>
  </conditionalFormatting>
  <conditionalFormatting sqref="C40:C1048576">
    <cfRule type="containsBlanks" dxfId="0" priority="49">
      <formula>LEN(TRIM(C40))=0</formula>
    </cfRule>
  </conditionalFormatting>
  <conditionalFormatting sqref="D40:D1048576">
    <cfRule type="containsBlanks" dxfId="0" priority="51">
      <formula>LEN(TRIM(D40))=0</formula>
    </cfRule>
  </conditionalFormatting>
  <conditionalFormatting sqref="F40:F1048576">
    <cfRule type="containsBlanks" dxfId="0" priority="50">
      <formula>LEN(TRIM(F40))=0</formula>
    </cfRule>
  </conditionalFormatting>
  <conditionalFormatting sqref="J40:J1048576">
    <cfRule type="containsBlanks" dxfId="0" priority="60">
      <formula>LEN(TRIM(J40))=0</formula>
    </cfRule>
  </conditionalFormatting>
  <conditionalFormatting sqref="M40:M1048576">
    <cfRule type="containsBlanks" dxfId="0" priority="59">
      <formula>LEN(TRIM(M40))=0</formula>
    </cfRule>
  </conditionalFormatting>
  <conditionalFormatting sqref="N40:N1048576">
    <cfRule type="containsBlanks" dxfId="0" priority="56">
      <formula>LEN(TRIM(N40))=0</formula>
    </cfRule>
  </conditionalFormatting>
  <conditionalFormatting sqref="O40:O1048576">
    <cfRule type="containsBlanks" dxfId="0" priority="55">
      <formula>LEN(TRIM(O40))=0</formula>
    </cfRule>
  </conditionalFormatting>
  <conditionalFormatting sqref="P40:P1048576">
    <cfRule type="containsBlanks" dxfId="0" priority="53">
      <formula>LEN(TRIM(P40))=0</formula>
    </cfRule>
  </conditionalFormatting>
  <conditionalFormatting sqref="Q40:Q1048576">
    <cfRule type="containsBlanks" dxfId="0" priority="54">
      <formula>LEN(TRIM(Q40))=0</formula>
    </cfRule>
  </conditionalFormatting>
  <conditionalFormatting sqref="R40:R1048576">
    <cfRule type="containsBlanks" dxfId="0" priority="52">
      <formula>LEN(TRIM(R40))=0</formula>
    </cfRule>
  </conditionalFormatting>
  <conditionalFormatting sqref="S40:S1048576">
    <cfRule type="containsBlanks" dxfId="0" priority="14">
      <formula>LEN(TRIM(S40))=0</formula>
    </cfRule>
  </conditionalFormatting>
  <conditionalFormatting sqref="E40:E1048576 T40:XFD1048576 T2:XFD14 T16:XFD19 T21:XFD26 T28:XFD31 T33:XFD35">
    <cfRule type="containsBlanks" dxfId="0" priority="62">
      <formula>LEN(TRIM(E2))=0</formula>
    </cfRule>
  </conditionalFormatting>
  <conditionalFormatting sqref="G40:I1048576">
    <cfRule type="containsBlanks" dxfId="0" priority="61">
      <formula>LEN(TRIM(G40))=0</formula>
    </cfRule>
  </conditionalFormatting>
  <conditionalFormatting sqref="K40:L1048576">
    <cfRule type="containsBlanks" dxfId="0" priority="57">
      <formula>LEN(TRIM(K40))=0</formula>
    </cfRule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57"/>
  <sheetViews>
    <sheetView workbookViewId="0">
      <selection activeCell="D4" sqref="D4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4" width="9" style="25" customWidth="1"/>
    <col min="5" max="5" width="10.4272727272727" style="25" customWidth="1"/>
    <col min="6" max="6" width="9" style="25" customWidth="1"/>
    <col min="7" max="7" width="9" style="26" customWidth="1"/>
    <col min="8" max="8" width="6.57272727272727" style="26" customWidth="1"/>
    <col min="9" max="9" width="7.14545454545455" style="26" customWidth="1"/>
    <col min="10" max="10" width="7.85454545454545" style="26" customWidth="1"/>
    <col min="11" max="11" width="9.71818181818182" style="26" customWidth="1"/>
    <col min="12" max="13" width="7.57272727272727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57" customHeight="1" spans="1:16">
      <c r="A1" s="27" t="s">
        <v>0</v>
      </c>
      <c r="B1" s="46" t="s">
        <v>1</v>
      </c>
      <c r="C1" s="46" t="s">
        <v>2</v>
      </c>
      <c r="D1" s="4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9</v>
      </c>
      <c r="J1" s="27" t="s">
        <v>10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</row>
    <row r="2" s="3" customFormat="1" ht="11.5" spans="1:16">
      <c r="A2" s="28" t="s">
        <v>19</v>
      </c>
      <c r="B2" s="47">
        <v>1200000</v>
      </c>
      <c r="C2" s="48">
        <v>89</v>
      </c>
      <c r="D2" s="47">
        <v>14000</v>
      </c>
      <c r="E2" s="22">
        <v>10000</v>
      </c>
      <c r="F2" s="17">
        <v>4287.07125749786</v>
      </c>
      <c r="G2" s="22">
        <v>12275.9900746938</v>
      </c>
      <c r="H2" s="17">
        <v>10</v>
      </c>
      <c r="I2" s="22">
        <v>67.3147410358566</v>
      </c>
      <c r="J2" s="17">
        <v>60</v>
      </c>
      <c r="K2" s="22">
        <v>20</v>
      </c>
      <c r="L2" s="44">
        <v>0.9</v>
      </c>
      <c r="M2" s="45">
        <v>0.85</v>
      </c>
      <c r="N2" s="44">
        <v>0.8</v>
      </c>
      <c r="O2" s="17">
        <v>35</v>
      </c>
      <c r="P2" s="17">
        <v>178523</v>
      </c>
    </row>
    <row r="3" s="3" customFormat="1" ht="11.5" spans="1:16">
      <c r="A3" s="29" t="s">
        <v>21</v>
      </c>
      <c r="B3" s="30">
        <v>400000</v>
      </c>
      <c r="C3" s="31">
        <v>36</v>
      </c>
      <c r="D3" s="30">
        <v>12000</v>
      </c>
      <c r="E3" s="22">
        <v>10000</v>
      </c>
      <c r="F3" s="17">
        <v>1518.44318447386</v>
      </c>
      <c r="G3" s="22">
        <v>1327.75519645711</v>
      </c>
      <c r="H3" s="17">
        <v>6</v>
      </c>
      <c r="I3" s="22">
        <v>24.8605577689243</v>
      </c>
      <c r="J3" s="17">
        <v>36</v>
      </c>
      <c r="K3" s="22">
        <v>12</v>
      </c>
      <c r="L3" s="44">
        <v>0.9</v>
      </c>
      <c r="M3" s="45">
        <v>0.85</v>
      </c>
      <c r="N3" s="44">
        <v>0.8</v>
      </c>
      <c r="O3" s="17">
        <v>3</v>
      </c>
      <c r="P3" s="17">
        <v>59900</v>
      </c>
    </row>
    <row r="4" s="3" customFormat="1" ht="11.5" spans="1:16">
      <c r="A4" s="29" t="s">
        <v>23</v>
      </c>
      <c r="B4" s="30">
        <v>450000</v>
      </c>
      <c r="C4" s="31">
        <v>40</v>
      </c>
      <c r="D4" s="30">
        <v>13000</v>
      </c>
      <c r="E4" s="22">
        <v>10000</v>
      </c>
      <c r="F4" s="17">
        <v>1687.15909385984</v>
      </c>
      <c r="G4" s="22">
        <v>5253.39434925807</v>
      </c>
      <c r="H4" s="17">
        <v>6</v>
      </c>
      <c r="I4" s="22">
        <v>16.7011952191235</v>
      </c>
      <c r="J4" s="17">
        <v>36</v>
      </c>
      <c r="K4" s="22">
        <v>12</v>
      </c>
      <c r="L4" s="44">
        <v>0.9</v>
      </c>
      <c r="M4" s="45">
        <v>0.85</v>
      </c>
      <c r="N4" s="44">
        <v>0.8</v>
      </c>
      <c r="O4" s="17">
        <v>30</v>
      </c>
      <c r="P4" s="17">
        <v>129921</v>
      </c>
    </row>
    <row r="5" s="3" customFormat="1" ht="11.5" spans="1:16">
      <c r="A5" s="29" t="s">
        <v>25</v>
      </c>
      <c r="B5" s="30">
        <v>250000</v>
      </c>
      <c r="C5" s="31">
        <v>15</v>
      </c>
      <c r="D5" s="30">
        <v>16000</v>
      </c>
      <c r="E5" s="22">
        <v>10000</v>
      </c>
      <c r="F5" s="17">
        <v>629.816489737877</v>
      </c>
      <c r="G5" s="22">
        <v>2721.03488526149</v>
      </c>
      <c r="H5" s="17">
        <v>6</v>
      </c>
      <c r="I5" s="22">
        <v>10</v>
      </c>
      <c r="J5" s="17">
        <v>36</v>
      </c>
      <c r="K5" s="22">
        <v>12</v>
      </c>
      <c r="L5" s="44">
        <v>0.9</v>
      </c>
      <c r="M5" s="45">
        <v>0.85</v>
      </c>
      <c r="N5" s="44">
        <v>0.8</v>
      </c>
      <c r="O5" s="17">
        <v>26</v>
      </c>
      <c r="P5" s="17">
        <v>94288.0833333333</v>
      </c>
    </row>
    <row r="6" s="3" customFormat="1" ht="12.25" spans="1:16">
      <c r="A6" s="32" t="s">
        <v>27</v>
      </c>
      <c r="B6" s="30">
        <v>200000</v>
      </c>
      <c r="C6" s="31">
        <v>31</v>
      </c>
      <c r="D6" s="30">
        <v>13000</v>
      </c>
      <c r="E6" s="22">
        <v>10000</v>
      </c>
      <c r="F6" s="17">
        <v>733.914205829034</v>
      </c>
      <c r="G6" s="22">
        <v>454.064928927547</v>
      </c>
      <c r="H6" s="17">
        <v>6</v>
      </c>
      <c r="I6" s="22">
        <v>9</v>
      </c>
      <c r="J6" s="17">
        <v>36</v>
      </c>
      <c r="K6" s="22">
        <v>12</v>
      </c>
      <c r="L6" s="44">
        <v>0.9</v>
      </c>
      <c r="M6" s="45">
        <v>0.85</v>
      </c>
      <c r="N6" s="44">
        <v>0.8</v>
      </c>
      <c r="O6" s="17">
        <v>0</v>
      </c>
      <c r="P6" s="17">
        <v>0</v>
      </c>
    </row>
    <row r="7" s="4" customFormat="1" ht="16" spans="1:16">
      <c r="A7" s="35" t="s">
        <v>29</v>
      </c>
      <c r="B7" s="35">
        <v>2500000</v>
      </c>
      <c r="C7" s="35">
        <v>211</v>
      </c>
      <c r="D7" s="35">
        <v>13600</v>
      </c>
      <c r="E7" s="35">
        <v>10000</v>
      </c>
      <c r="F7" s="35">
        <v>8856.40423139847</v>
      </c>
      <c r="G7" s="35">
        <v>22032.239434598</v>
      </c>
      <c r="H7" s="35">
        <v>34</v>
      </c>
      <c r="I7" s="35">
        <v>127.876494023904</v>
      </c>
      <c r="J7" s="35">
        <v>204</v>
      </c>
      <c r="K7" s="35">
        <v>40</v>
      </c>
      <c r="L7" s="49">
        <v>0.9</v>
      </c>
      <c r="M7" s="49">
        <v>0.85</v>
      </c>
      <c r="N7" s="49">
        <v>0.8</v>
      </c>
      <c r="O7" s="35">
        <v>94</v>
      </c>
      <c r="P7" s="35">
        <v>462632.083333333</v>
      </c>
    </row>
    <row r="8" s="3" customFormat="1" spans="1:16">
      <c r="A8" s="36" t="s">
        <v>30</v>
      </c>
      <c r="B8" s="33">
        <v>350000</v>
      </c>
      <c r="C8" s="34">
        <v>34</v>
      </c>
      <c r="D8" s="33">
        <v>10000</v>
      </c>
      <c r="E8" s="22">
        <v>10000</v>
      </c>
      <c r="F8" s="17">
        <v>1377.98718991003</v>
      </c>
      <c r="G8" s="22">
        <v>4133.14226184485</v>
      </c>
      <c r="H8" s="17">
        <v>6</v>
      </c>
      <c r="I8" s="22">
        <v>36.9447035309794</v>
      </c>
      <c r="J8" s="17">
        <v>36</v>
      </c>
      <c r="K8" s="22">
        <v>12</v>
      </c>
      <c r="L8" s="44">
        <v>0.9</v>
      </c>
      <c r="M8" s="45">
        <v>0.85</v>
      </c>
      <c r="N8" s="44">
        <v>0.8</v>
      </c>
      <c r="O8" s="17">
        <v>19</v>
      </c>
      <c r="P8" s="17">
        <v>59952</v>
      </c>
    </row>
    <row r="9" s="3" customFormat="1" spans="1:16">
      <c r="A9" s="29" t="s">
        <v>32</v>
      </c>
      <c r="B9" s="37">
        <v>250000</v>
      </c>
      <c r="C9" s="38">
        <v>29</v>
      </c>
      <c r="D9" s="37">
        <v>12000</v>
      </c>
      <c r="E9" s="22">
        <v>10000</v>
      </c>
      <c r="F9" s="17">
        <v>1837.31625321337</v>
      </c>
      <c r="G9" s="22">
        <v>4157.9926488072</v>
      </c>
      <c r="H9" s="17">
        <v>6</v>
      </c>
      <c r="I9" s="22">
        <v>25.6868754163891</v>
      </c>
      <c r="J9" s="17">
        <v>36</v>
      </c>
      <c r="K9" s="22">
        <v>12</v>
      </c>
      <c r="L9" s="44">
        <v>0.9</v>
      </c>
      <c r="M9" s="45">
        <v>0.85</v>
      </c>
      <c r="N9" s="44">
        <v>0.8</v>
      </c>
      <c r="O9" s="17">
        <v>11</v>
      </c>
      <c r="P9" s="17">
        <v>54650</v>
      </c>
    </row>
    <row r="10" s="3" customFormat="1" ht="12.25" spans="1:16">
      <c r="A10" s="29" t="s">
        <v>34</v>
      </c>
      <c r="B10" s="37">
        <v>400000</v>
      </c>
      <c r="C10" s="38">
        <v>51</v>
      </c>
      <c r="D10" s="37">
        <v>11000</v>
      </c>
      <c r="E10" s="22">
        <v>10000</v>
      </c>
      <c r="F10" s="17">
        <v>1714.82850299914</v>
      </c>
      <c r="G10" s="22">
        <v>4631.27282784207</v>
      </c>
      <c r="H10" s="17">
        <v>6</v>
      </c>
      <c r="I10" s="22">
        <v>33.9320453031313</v>
      </c>
      <c r="J10" s="17">
        <v>36</v>
      </c>
      <c r="K10" s="22">
        <v>12</v>
      </c>
      <c r="L10" s="44">
        <v>0.9</v>
      </c>
      <c r="M10" s="45">
        <v>0.85</v>
      </c>
      <c r="N10" s="44">
        <v>0.8</v>
      </c>
      <c r="O10" s="17">
        <v>13</v>
      </c>
      <c r="P10" s="17">
        <v>42754</v>
      </c>
    </row>
    <row r="11" s="3" customFormat="1" ht="11.5" spans="1:16">
      <c r="A11" s="29" t="s">
        <v>36</v>
      </c>
      <c r="B11" s="30">
        <v>350000</v>
      </c>
      <c r="C11" s="31">
        <v>42</v>
      </c>
      <c r="D11" s="30">
        <v>11000</v>
      </c>
      <c r="E11" s="22">
        <v>10000</v>
      </c>
      <c r="F11" s="17">
        <v>1720.90227573704</v>
      </c>
      <c r="G11" s="22">
        <v>4307.46176170604</v>
      </c>
      <c r="H11" s="17">
        <v>6</v>
      </c>
      <c r="I11" s="22">
        <v>35.9933377748168</v>
      </c>
      <c r="J11" s="17">
        <v>36</v>
      </c>
      <c r="K11" s="22">
        <v>12</v>
      </c>
      <c r="L11" s="44">
        <v>0.9</v>
      </c>
      <c r="M11" s="45">
        <v>0.85</v>
      </c>
      <c r="N11" s="44">
        <v>0.8</v>
      </c>
      <c r="O11" s="17">
        <v>8</v>
      </c>
      <c r="P11" s="17">
        <v>33727</v>
      </c>
    </row>
    <row r="12" s="3" customFormat="1" ht="11.5" spans="1:16">
      <c r="A12" s="29" t="s">
        <v>38</v>
      </c>
      <c r="B12" s="30">
        <v>450000</v>
      </c>
      <c r="C12" s="31">
        <v>107</v>
      </c>
      <c r="D12" s="30">
        <v>9000</v>
      </c>
      <c r="E12" s="22">
        <v>10000</v>
      </c>
      <c r="F12" s="17">
        <v>3062.19375535561</v>
      </c>
      <c r="G12" s="22">
        <v>9379.42773326601</v>
      </c>
      <c r="H12" s="17">
        <v>6</v>
      </c>
      <c r="I12" s="22">
        <v>40.7501665556296</v>
      </c>
      <c r="J12" s="17">
        <v>36</v>
      </c>
      <c r="K12" s="22">
        <v>12</v>
      </c>
      <c r="L12" s="44">
        <v>0.9</v>
      </c>
      <c r="M12" s="45">
        <v>0.85</v>
      </c>
      <c r="N12" s="44">
        <v>0.8</v>
      </c>
      <c r="O12" s="17">
        <v>25</v>
      </c>
      <c r="P12" s="17">
        <v>134677</v>
      </c>
    </row>
    <row r="13" s="3" customFormat="1" ht="12.25" spans="1:16">
      <c r="A13" s="29" t="s">
        <v>40</v>
      </c>
      <c r="B13" s="33">
        <v>450000</v>
      </c>
      <c r="C13" s="34">
        <v>53</v>
      </c>
      <c r="D13" s="33">
        <v>9000</v>
      </c>
      <c r="E13" s="22">
        <v>10000</v>
      </c>
      <c r="F13" s="17">
        <v>2449.75500428449</v>
      </c>
      <c r="G13" s="22">
        <v>7955.86801204023</v>
      </c>
      <c r="H13" s="17">
        <v>6</v>
      </c>
      <c r="I13" s="22">
        <v>40.5916055962692</v>
      </c>
      <c r="J13" s="17">
        <v>36</v>
      </c>
      <c r="K13" s="22">
        <v>12</v>
      </c>
      <c r="L13" s="44">
        <v>0.9</v>
      </c>
      <c r="M13" s="45">
        <v>0.85</v>
      </c>
      <c r="N13" s="44">
        <v>0.8</v>
      </c>
      <c r="O13" s="17">
        <v>17</v>
      </c>
      <c r="P13" s="17">
        <v>57178</v>
      </c>
    </row>
    <row r="14" s="3" customFormat="1" ht="12.25" spans="1:16">
      <c r="A14" s="29" t="s">
        <v>42</v>
      </c>
      <c r="B14" s="37">
        <v>300000</v>
      </c>
      <c r="C14" s="38">
        <v>45</v>
      </c>
      <c r="D14" s="37">
        <v>10000</v>
      </c>
      <c r="E14" s="22">
        <v>10000</v>
      </c>
      <c r="F14" s="17">
        <v>1952.57722616495</v>
      </c>
      <c r="G14" s="22">
        <v>3089.93634377621</v>
      </c>
      <c r="H14" s="17">
        <v>6</v>
      </c>
      <c r="I14" s="22">
        <v>24.1012658227848</v>
      </c>
      <c r="J14" s="17">
        <v>36</v>
      </c>
      <c r="K14" s="22">
        <v>12</v>
      </c>
      <c r="L14" s="44">
        <v>0.9</v>
      </c>
      <c r="M14" s="45">
        <v>0.85</v>
      </c>
      <c r="N14" s="44">
        <v>0.8</v>
      </c>
      <c r="O14" s="17">
        <v>29</v>
      </c>
      <c r="P14" s="17">
        <v>87920</v>
      </c>
    </row>
    <row r="15" s="4" customFormat="1" ht="15.25" spans="1:16">
      <c r="A15" s="35" t="s">
        <v>44</v>
      </c>
      <c r="B15" s="35">
        <v>2550000</v>
      </c>
      <c r="C15" s="35">
        <v>361</v>
      </c>
      <c r="D15" s="35">
        <v>10285.7142857143</v>
      </c>
      <c r="E15" s="35">
        <v>10000</v>
      </c>
      <c r="F15" s="35">
        <v>14115.5602076646</v>
      </c>
      <c r="G15" s="35">
        <v>37655.1015892826</v>
      </c>
      <c r="H15" s="35">
        <v>42</v>
      </c>
      <c r="I15" s="35">
        <v>238</v>
      </c>
      <c r="J15" s="35">
        <v>252</v>
      </c>
      <c r="K15" s="35">
        <v>30</v>
      </c>
      <c r="L15" s="49">
        <v>0.9</v>
      </c>
      <c r="M15" s="49">
        <v>0.85</v>
      </c>
      <c r="N15" s="49">
        <v>0.8</v>
      </c>
      <c r="O15" s="35">
        <v>122</v>
      </c>
      <c r="P15" s="35">
        <v>470858</v>
      </c>
    </row>
    <row r="16" s="3" customFormat="1" ht="12.25" spans="1:16">
      <c r="A16" s="36" t="s">
        <v>45</v>
      </c>
      <c r="B16" s="30">
        <v>400000</v>
      </c>
      <c r="C16" s="31">
        <v>37</v>
      </c>
      <c r="D16" s="30">
        <v>10000</v>
      </c>
      <c r="E16" s="22">
        <v>10000</v>
      </c>
      <c r="F16" s="17">
        <v>1887.08744648223</v>
      </c>
      <c r="G16" s="22">
        <v>4537.89012805663</v>
      </c>
      <c r="H16" s="17">
        <v>6</v>
      </c>
      <c r="I16" s="22">
        <v>26.9245033112583</v>
      </c>
      <c r="J16" s="17">
        <v>36</v>
      </c>
      <c r="K16" s="22">
        <v>12</v>
      </c>
      <c r="L16" s="44">
        <v>0.9</v>
      </c>
      <c r="M16" s="45">
        <v>0.85</v>
      </c>
      <c r="N16" s="44">
        <v>0.8</v>
      </c>
      <c r="O16" s="17">
        <v>9</v>
      </c>
      <c r="P16" s="17">
        <v>36107</v>
      </c>
    </row>
    <row r="17" s="3" customFormat="1" ht="11.5" spans="1:16">
      <c r="A17" s="29" t="s">
        <v>47</v>
      </c>
      <c r="B17" s="30">
        <v>550000</v>
      </c>
      <c r="C17" s="31">
        <v>108</v>
      </c>
      <c r="D17" s="30">
        <v>15000</v>
      </c>
      <c r="E17" s="22">
        <v>10000</v>
      </c>
      <c r="F17" s="17">
        <v>4518.21205335666</v>
      </c>
      <c r="G17" s="22">
        <v>11793.6726430024</v>
      </c>
      <c r="H17" s="17">
        <v>6</v>
      </c>
      <c r="I17" s="22">
        <v>35.8993377483444</v>
      </c>
      <c r="J17" s="17">
        <v>36</v>
      </c>
      <c r="K17" s="22">
        <v>12</v>
      </c>
      <c r="L17" s="44">
        <v>0.9</v>
      </c>
      <c r="M17" s="45">
        <v>0.85</v>
      </c>
      <c r="N17" s="44">
        <v>0.8</v>
      </c>
      <c r="O17" s="17">
        <v>28</v>
      </c>
      <c r="P17" s="17">
        <v>106193</v>
      </c>
    </row>
    <row r="18" s="3" customFormat="1" ht="11.5" spans="1:16">
      <c r="A18" s="29" t="s">
        <v>49</v>
      </c>
      <c r="B18" s="30">
        <v>500000</v>
      </c>
      <c r="C18" s="31">
        <v>59</v>
      </c>
      <c r="D18" s="30">
        <v>11000</v>
      </c>
      <c r="E18" s="22">
        <v>10000</v>
      </c>
      <c r="F18" s="17">
        <v>3062.19375535561</v>
      </c>
      <c r="G18" s="22">
        <v>6263.01700040013</v>
      </c>
      <c r="H18" s="17">
        <v>6</v>
      </c>
      <c r="I18" s="22">
        <v>39.7456953642384</v>
      </c>
      <c r="J18" s="17">
        <v>36</v>
      </c>
      <c r="K18" s="22">
        <v>12</v>
      </c>
      <c r="L18" s="44">
        <v>0.9</v>
      </c>
      <c r="M18" s="45">
        <v>0.85</v>
      </c>
      <c r="N18" s="44">
        <v>0.8</v>
      </c>
      <c r="O18" s="17">
        <v>19</v>
      </c>
      <c r="P18" s="17">
        <v>99523</v>
      </c>
    </row>
    <row r="19" s="3" customFormat="1" ht="12.25" spans="1:16">
      <c r="A19" s="32" t="s">
        <v>51</v>
      </c>
      <c r="B19" s="30">
        <v>350000</v>
      </c>
      <c r="C19" s="31">
        <v>68</v>
      </c>
      <c r="D19" s="30">
        <v>10000</v>
      </c>
      <c r="E19" s="22">
        <v>10000</v>
      </c>
      <c r="F19" s="17">
        <v>2721.38761839593</v>
      </c>
      <c r="G19" s="22">
        <v>4949.87244128595</v>
      </c>
      <c r="H19" s="17">
        <v>6</v>
      </c>
      <c r="I19" s="22">
        <v>25.4304635761589</v>
      </c>
      <c r="J19" s="17">
        <v>36</v>
      </c>
      <c r="K19" s="22">
        <v>12</v>
      </c>
      <c r="L19" s="44">
        <v>0.9</v>
      </c>
      <c r="M19" s="45">
        <v>0.85</v>
      </c>
      <c r="N19" s="44">
        <v>0.8</v>
      </c>
      <c r="O19" s="17">
        <v>30</v>
      </c>
      <c r="P19" s="17">
        <v>83398</v>
      </c>
    </row>
    <row r="20" s="4" customFormat="1" ht="16" spans="1:16">
      <c r="A20" s="35" t="s">
        <v>53</v>
      </c>
      <c r="B20" s="35">
        <v>1800000</v>
      </c>
      <c r="C20" s="35">
        <v>272</v>
      </c>
      <c r="D20" s="35">
        <v>11500</v>
      </c>
      <c r="E20" s="35">
        <v>10000</v>
      </c>
      <c r="F20" s="35">
        <v>12188.8808735904</v>
      </c>
      <c r="G20" s="35">
        <v>27544.4522127451</v>
      </c>
      <c r="H20" s="35">
        <v>24</v>
      </c>
      <c r="I20" s="35">
        <v>128</v>
      </c>
      <c r="J20" s="35">
        <v>144</v>
      </c>
      <c r="K20" s="35">
        <v>30</v>
      </c>
      <c r="L20" s="49">
        <v>0.9</v>
      </c>
      <c r="M20" s="49">
        <v>0.85</v>
      </c>
      <c r="N20" s="49">
        <v>0.8</v>
      </c>
      <c r="O20" s="35">
        <v>86</v>
      </c>
      <c r="P20" s="35">
        <v>325221</v>
      </c>
    </row>
    <row r="21" s="3" customFormat="1" spans="1:16">
      <c r="A21" s="29" t="s">
        <v>54</v>
      </c>
      <c r="B21" s="37">
        <v>500000</v>
      </c>
      <c r="C21" s="38">
        <v>63</v>
      </c>
      <c r="D21" s="37">
        <v>14000</v>
      </c>
      <c r="E21" s="22">
        <v>10000</v>
      </c>
      <c r="F21" s="17">
        <v>2755.97437982005</v>
      </c>
      <c r="G21" s="22">
        <v>8272.28232765474</v>
      </c>
      <c r="H21" s="17">
        <v>6</v>
      </c>
      <c r="I21" s="22">
        <v>43.0120481927711</v>
      </c>
      <c r="J21" s="17">
        <v>36</v>
      </c>
      <c r="K21" s="22">
        <v>12</v>
      </c>
      <c r="L21" s="44">
        <v>0.9</v>
      </c>
      <c r="M21" s="45">
        <v>0.85</v>
      </c>
      <c r="N21" s="44">
        <v>0.8</v>
      </c>
      <c r="O21" s="17">
        <v>19</v>
      </c>
      <c r="P21" s="17">
        <v>84361</v>
      </c>
    </row>
    <row r="22" s="3" customFormat="1" ht="12.25" spans="1:16">
      <c r="A22" s="29" t="s">
        <v>56</v>
      </c>
      <c r="B22" s="37">
        <v>400000</v>
      </c>
      <c r="C22" s="38">
        <v>67</v>
      </c>
      <c r="D22" s="37">
        <v>10000</v>
      </c>
      <c r="E22" s="22">
        <v>10000</v>
      </c>
      <c r="F22" s="17">
        <v>3205.6022783337</v>
      </c>
      <c r="G22" s="22">
        <v>10323.2083441461</v>
      </c>
      <c r="H22" s="17">
        <v>6</v>
      </c>
      <c r="I22" s="22">
        <v>35.1118760757315</v>
      </c>
      <c r="J22" s="17">
        <v>36</v>
      </c>
      <c r="K22" s="22">
        <v>12</v>
      </c>
      <c r="L22" s="44">
        <v>0.9</v>
      </c>
      <c r="M22" s="45">
        <v>0.85</v>
      </c>
      <c r="N22" s="44">
        <v>0.8</v>
      </c>
      <c r="O22" s="17">
        <v>25</v>
      </c>
      <c r="P22" s="17">
        <v>68666</v>
      </c>
    </row>
    <row r="23" s="3" customFormat="1" ht="11.5" spans="1:16">
      <c r="A23" s="29" t="s">
        <v>58</v>
      </c>
      <c r="B23" s="30">
        <v>500000</v>
      </c>
      <c r="C23" s="31">
        <v>42</v>
      </c>
      <c r="D23" s="30">
        <v>10000</v>
      </c>
      <c r="E23" s="22">
        <v>10000</v>
      </c>
      <c r="F23" s="17">
        <v>1978.36275346005</v>
      </c>
      <c r="G23" s="22">
        <v>5498.43776264128</v>
      </c>
      <c r="H23" s="17">
        <v>6</v>
      </c>
      <c r="I23" s="22">
        <v>38.7986230636833</v>
      </c>
      <c r="J23" s="17">
        <v>36</v>
      </c>
      <c r="K23" s="22">
        <v>12</v>
      </c>
      <c r="L23" s="44">
        <v>0.9</v>
      </c>
      <c r="M23" s="45">
        <v>0.85</v>
      </c>
      <c r="N23" s="44">
        <v>0.8</v>
      </c>
      <c r="O23" s="17">
        <v>12</v>
      </c>
      <c r="P23" s="17">
        <v>51320</v>
      </c>
    </row>
    <row r="24" s="3" customFormat="1" ht="11.5" spans="1:16">
      <c r="A24" s="29" t="s">
        <v>60</v>
      </c>
      <c r="B24" s="30">
        <v>400000</v>
      </c>
      <c r="C24" s="31">
        <v>65</v>
      </c>
      <c r="D24" s="30">
        <v>14000</v>
      </c>
      <c r="E24" s="22">
        <v>10000</v>
      </c>
      <c r="F24" s="17">
        <v>3415.82230142864</v>
      </c>
      <c r="G24" s="22">
        <v>10342.0581212971</v>
      </c>
      <c r="H24" s="17">
        <v>6</v>
      </c>
      <c r="I24" s="22">
        <v>41.2564543889845</v>
      </c>
      <c r="J24" s="17">
        <v>36</v>
      </c>
      <c r="K24" s="22">
        <v>12</v>
      </c>
      <c r="L24" s="44">
        <v>0.9</v>
      </c>
      <c r="M24" s="45">
        <v>0.85</v>
      </c>
      <c r="N24" s="44">
        <v>0.8</v>
      </c>
      <c r="O24" s="17">
        <v>33</v>
      </c>
      <c r="P24" s="17">
        <v>87769</v>
      </c>
    </row>
    <row r="25" s="3" customFormat="1" ht="12.25" spans="1:16">
      <c r="A25" s="29" t="s">
        <v>62</v>
      </c>
      <c r="B25" s="33">
        <v>400000</v>
      </c>
      <c r="C25" s="34">
        <v>30</v>
      </c>
      <c r="D25" s="33">
        <v>11000</v>
      </c>
      <c r="E25" s="22">
        <v>10000</v>
      </c>
      <c r="F25" s="17">
        <v>2014.46795806865</v>
      </c>
      <c r="G25" s="22">
        <v>4321.38174127315</v>
      </c>
      <c r="H25" s="17">
        <v>6</v>
      </c>
      <c r="I25" s="22">
        <v>35.8141135972461</v>
      </c>
      <c r="J25" s="17">
        <v>36</v>
      </c>
      <c r="K25" s="22">
        <v>12</v>
      </c>
      <c r="L25" s="44">
        <v>0.9</v>
      </c>
      <c r="M25" s="45">
        <v>0.85</v>
      </c>
      <c r="N25" s="44">
        <v>0.8</v>
      </c>
      <c r="O25" s="17">
        <v>28</v>
      </c>
      <c r="P25" s="17">
        <v>106809</v>
      </c>
    </row>
    <row r="26" s="3" customFormat="1" spans="1:16">
      <c r="A26" s="29" t="s">
        <v>64</v>
      </c>
      <c r="B26" s="33">
        <v>200000</v>
      </c>
      <c r="C26" s="34">
        <v>14</v>
      </c>
      <c r="D26" s="33">
        <v>12000</v>
      </c>
      <c r="E26" s="22">
        <v>10000</v>
      </c>
      <c r="F26" s="17">
        <v>0</v>
      </c>
      <c r="G26" s="22">
        <v>0</v>
      </c>
      <c r="H26" s="17">
        <v>6</v>
      </c>
      <c r="I26" s="22">
        <v>10.0068846815835</v>
      </c>
      <c r="J26" s="17">
        <v>36</v>
      </c>
      <c r="K26" s="22">
        <v>12</v>
      </c>
      <c r="L26" s="44">
        <v>0.9</v>
      </c>
      <c r="M26" s="45">
        <v>0.85</v>
      </c>
      <c r="N26" s="44">
        <v>0.8</v>
      </c>
      <c r="O26" s="17">
        <v>1</v>
      </c>
      <c r="P26" s="17">
        <v>4950</v>
      </c>
    </row>
    <row r="27" s="4" customFormat="1" ht="16" spans="1:16">
      <c r="A27" s="35" t="s">
        <v>66</v>
      </c>
      <c r="B27" s="35">
        <v>2400000</v>
      </c>
      <c r="C27" s="35">
        <v>281</v>
      </c>
      <c r="D27" s="35">
        <v>11833.3333333333</v>
      </c>
      <c r="E27" s="35">
        <v>10000</v>
      </c>
      <c r="F27" s="35">
        <v>13370.2296711111</v>
      </c>
      <c r="G27" s="35">
        <v>38757.3682970124</v>
      </c>
      <c r="H27" s="35">
        <v>36</v>
      </c>
      <c r="I27" s="35">
        <v>204</v>
      </c>
      <c r="J27" s="35">
        <v>216</v>
      </c>
      <c r="K27" s="35">
        <v>30</v>
      </c>
      <c r="L27" s="49">
        <v>0.9</v>
      </c>
      <c r="M27" s="49">
        <v>0.85</v>
      </c>
      <c r="N27" s="49">
        <v>0.8</v>
      </c>
      <c r="O27" s="35">
        <v>118</v>
      </c>
      <c r="P27" s="35">
        <v>403875</v>
      </c>
    </row>
    <row r="28" s="3" customFormat="1" ht="12.25" spans="1:16">
      <c r="A28" s="36" t="s">
        <v>67</v>
      </c>
      <c r="B28" s="30">
        <v>500000</v>
      </c>
      <c r="C28" s="31">
        <v>35</v>
      </c>
      <c r="D28" s="30">
        <v>11000</v>
      </c>
      <c r="E28" s="22">
        <v>10000</v>
      </c>
      <c r="F28" s="17">
        <v>1634.01358240326</v>
      </c>
      <c r="G28" s="22">
        <v>3385.78469742334</v>
      </c>
      <c r="H28" s="17">
        <v>6</v>
      </c>
      <c r="I28" s="22">
        <v>46.1196172248803</v>
      </c>
      <c r="J28" s="17">
        <v>36</v>
      </c>
      <c r="K28" s="22">
        <v>12</v>
      </c>
      <c r="L28" s="44">
        <v>0.9</v>
      </c>
      <c r="M28" s="45">
        <v>0.85</v>
      </c>
      <c r="N28" s="44">
        <v>0.8</v>
      </c>
      <c r="O28" s="17">
        <v>12</v>
      </c>
      <c r="P28" s="17">
        <v>60150</v>
      </c>
    </row>
    <row r="29" s="3" customFormat="1" ht="12.25" spans="1:16">
      <c r="A29" s="29" t="s">
        <v>69</v>
      </c>
      <c r="B29" s="33">
        <v>500000</v>
      </c>
      <c r="C29" s="34">
        <v>46</v>
      </c>
      <c r="D29" s="33">
        <v>11000</v>
      </c>
      <c r="E29" s="22">
        <v>10000</v>
      </c>
      <c r="F29" s="17">
        <v>973.490797157128</v>
      </c>
      <c r="G29" s="22">
        <v>3693.23566044811</v>
      </c>
      <c r="H29" s="17">
        <v>6</v>
      </c>
      <c r="I29" s="22">
        <v>28.658692185008</v>
      </c>
      <c r="J29" s="17">
        <v>36</v>
      </c>
      <c r="K29" s="22">
        <v>12</v>
      </c>
      <c r="L29" s="44">
        <v>0.9</v>
      </c>
      <c r="M29" s="45">
        <v>0.85</v>
      </c>
      <c r="N29" s="44">
        <v>0.8</v>
      </c>
      <c r="O29" s="17">
        <v>5</v>
      </c>
      <c r="P29" s="17">
        <v>31787</v>
      </c>
    </row>
    <row r="30" s="3" customFormat="1" spans="1:16">
      <c r="A30" s="29" t="s">
        <v>97</v>
      </c>
      <c r="B30" s="33">
        <v>350000</v>
      </c>
      <c r="C30" s="34">
        <v>34</v>
      </c>
      <c r="D30" s="33">
        <v>10000</v>
      </c>
      <c r="E30" s="22">
        <v>10000</v>
      </c>
      <c r="F30" s="17">
        <v>1391.90625243437</v>
      </c>
      <c r="G30" s="22">
        <v>2481.18512857916</v>
      </c>
      <c r="H30" s="17">
        <v>6</v>
      </c>
      <c r="I30" s="22">
        <v>13.8548644338118</v>
      </c>
      <c r="J30" s="17">
        <v>36</v>
      </c>
      <c r="K30" s="22">
        <v>12</v>
      </c>
      <c r="L30" s="44">
        <v>0.9</v>
      </c>
      <c r="M30" s="45">
        <v>0.85</v>
      </c>
      <c r="N30" s="44">
        <v>0.8</v>
      </c>
      <c r="O30" s="17">
        <v>10</v>
      </c>
      <c r="P30" s="17">
        <v>44650</v>
      </c>
    </row>
    <row r="31" s="3" customFormat="1" spans="1:16">
      <c r="A31" s="29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2282.72625399235</v>
      </c>
      <c r="G31" s="22">
        <v>3627.18124430397</v>
      </c>
      <c r="H31" s="17">
        <v>6</v>
      </c>
      <c r="I31" s="22">
        <v>30.3668261562998</v>
      </c>
      <c r="J31" s="17">
        <v>36</v>
      </c>
      <c r="K31" s="22">
        <v>12</v>
      </c>
      <c r="L31" s="44">
        <v>0.9</v>
      </c>
      <c r="M31" s="45">
        <v>0.85</v>
      </c>
      <c r="N31" s="44">
        <v>0.8</v>
      </c>
      <c r="O31" s="17">
        <v>21</v>
      </c>
      <c r="P31" s="17">
        <v>83607</v>
      </c>
    </row>
    <row r="32" s="4" customFormat="1" ht="16" spans="1:16">
      <c r="A32" s="35" t="s">
        <v>75</v>
      </c>
      <c r="B32" s="35">
        <v>1950000</v>
      </c>
      <c r="C32" s="35">
        <v>172</v>
      </c>
      <c r="D32" s="35">
        <v>13000</v>
      </c>
      <c r="E32" s="35">
        <v>10000</v>
      </c>
      <c r="F32" s="35">
        <v>6282.13688598711</v>
      </c>
      <c r="G32" s="35">
        <v>13187.3867307546</v>
      </c>
      <c r="H32" s="35">
        <v>24</v>
      </c>
      <c r="I32" s="35">
        <v>119</v>
      </c>
      <c r="J32" s="35">
        <v>144</v>
      </c>
      <c r="K32" s="35">
        <v>30</v>
      </c>
      <c r="L32" s="49">
        <v>0.9</v>
      </c>
      <c r="M32" s="49">
        <v>0.85</v>
      </c>
      <c r="N32" s="49">
        <v>0.8</v>
      </c>
      <c r="O32" s="35">
        <v>48</v>
      </c>
      <c r="P32" s="35">
        <v>220194</v>
      </c>
    </row>
    <row r="33" s="3" customFormat="1" spans="1:16">
      <c r="A33" s="29" t="s">
        <v>76</v>
      </c>
      <c r="B33" s="37">
        <v>450000</v>
      </c>
      <c r="C33" s="38">
        <v>24</v>
      </c>
      <c r="D33" s="37">
        <v>9000</v>
      </c>
      <c r="E33" s="22">
        <v>10000</v>
      </c>
      <c r="F33" s="17">
        <v>3062.19375535561</v>
      </c>
      <c r="G33" s="22">
        <v>8.83086668662452</v>
      </c>
      <c r="H33" s="17">
        <v>5</v>
      </c>
      <c r="I33" s="22">
        <v>8</v>
      </c>
      <c r="J33" s="17">
        <v>30</v>
      </c>
      <c r="K33" s="22"/>
      <c r="L33" s="44">
        <v>0.9</v>
      </c>
      <c r="M33" s="45">
        <v>0.85</v>
      </c>
      <c r="N33" s="44">
        <v>0.8</v>
      </c>
      <c r="O33" s="17">
        <v>0</v>
      </c>
      <c r="P33" s="17">
        <v>0</v>
      </c>
    </row>
    <row r="34" s="3" customFormat="1" spans="1:16">
      <c r="A34" s="29" t="s">
        <v>78</v>
      </c>
      <c r="B34" s="37">
        <v>350000</v>
      </c>
      <c r="C34" s="38">
        <v>60</v>
      </c>
      <c r="D34" s="37">
        <v>11000</v>
      </c>
      <c r="E34" s="22">
        <v>10000</v>
      </c>
      <c r="F34" s="17">
        <v>2755.97437982005</v>
      </c>
      <c r="G34" s="22">
        <v>67.9904939206582</v>
      </c>
      <c r="H34" s="17">
        <v>5</v>
      </c>
      <c r="I34" s="22">
        <v>25</v>
      </c>
      <c r="J34" s="17">
        <v>30</v>
      </c>
      <c r="K34" s="22"/>
      <c r="L34" s="44">
        <v>0.9</v>
      </c>
      <c r="M34" s="45">
        <v>0.85</v>
      </c>
      <c r="N34" s="44">
        <v>0.8</v>
      </c>
      <c r="O34" s="17">
        <v>1</v>
      </c>
      <c r="P34" s="17">
        <v>4950</v>
      </c>
    </row>
    <row r="35" s="3" customFormat="1" ht="12.25" spans="1:16">
      <c r="A35" s="29" t="s">
        <v>79</v>
      </c>
      <c r="B35" s="37"/>
      <c r="C35" s="38">
        <v>30</v>
      </c>
      <c r="D35" s="37">
        <v>0</v>
      </c>
      <c r="E35" s="22">
        <v>10000</v>
      </c>
      <c r="F35" s="17">
        <v>0</v>
      </c>
      <c r="G35" s="22"/>
      <c r="H35" s="17"/>
      <c r="I35" s="22">
        <v>0</v>
      </c>
      <c r="J35" s="17">
        <v>0</v>
      </c>
      <c r="K35" s="22"/>
      <c r="L35" s="44">
        <v>0.9</v>
      </c>
      <c r="M35" s="45">
        <v>0.85</v>
      </c>
      <c r="N35" s="44">
        <v>0.8</v>
      </c>
      <c r="O35" s="17">
        <v>0</v>
      </c>
      <c r="P35" s="17">
        <v>0</v>
      </c>
    </row>
    <row r="36" s="4" customFormat="1" ht="15.25" spans="1:16">
      <c r="A36" s="35" t="s">
        <v>80</v>
      </c>
      <c r="B36" s="35">
        <v>800000</v>
      </c>
      <c r="C36" s="35">
        <v>114</v>
      </c>
      <c r="D36" s="35">
        <v>6666.66666666667</v>
      </c>
      <c r="E36" s="35">
        <v>10000</v>
      </c>
      <c r="F36" s="35">
        <v>5818.16813517566</v>
      </c>
      <c r="G36" s="35">
        <v>76.8213606072827</v>
      </c>
      <c r="H36" s="35">
        <v>10</v>
      </c>
      <c r="I36" s="35">
        <v>33</v>
      </c>
      <c r="J36" s="35">
        <v>60</v>
      </c>
      <c r="K36" s="35"/>
      <c r="L36" s="49">
        <v>0.9</v>
      </c>
      <c r="M36" s="49">
        <v>0.85</v>
      </c>
      <c r="N36" s="49">
        <v>0.8</v>
      </c>
      <c r="O36" s="35">
        <v>1</v>
      </c>
      <c r="P36" s="35">
        <v>4950</v>
      </c>
    </row>
    <row r="37" s="1" customFormat="1" ht="14.5" spans="1:16">
      <c r="A37" s="39"/>
      <c r="B37" s="40"/>
      <c r="C37" s="40"/>
      <c r="D37" s="40"/>
      <c r="E37" s="40"/>
      <c r="F37" s="40">
        <v>16068.1374338296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12000000</v>
      </c>
      <c r="C38" s="35">
        <v>1411</v>
      </c>
      <c r="D38" s="35">
        <v>11147.619047619</v>
      </c>
      <c r="E38" s="35">
        <v>60000</v>
      </c>
      <c r="F38" s="35">
        <v>60631.3800049274</v>
      </c>
      <c r="G38" s="35">
        <v>139253.369625</v>
      </c>
      <c r="H38" s="35">
        <v>170</v>
      </c>
      <c r="I38" s="35">
        <v>849.876494023904</v>
      </c>
      <c r="J38" s="35">
        <v>1020</v>
      </c>
      <c r="K38" s="35">
        <v>160</v>
      </c>
      <c r="L38" s="49">
        <v>0.9</v>
      </c>
      <c r="M38" s="49">
        <v>0.85</v>
      </c>
      <c r="N38" s="49">
        <v>0.8</v>
      </c>
      <c r="O38" s="35">
        <v>469</v>
      </c>
      <c r="P38" s="35">
        <v>1887730.08333333</v>
      </c>
    </row>
    <row r="39" s="1" customFormat="1" ht="14.5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</sheetData>
  <conditionalFormatting sqref="H1">
    <cfRule type="containsBlanks" dxfId="0" priority="1">
      <formula>LEN(TRIM(H1))=0</formula>
    </cfRule>
  </conditionalFormatting>
  <conditionalFormatting sqref="Q1:XFD1">
    <cfRule type="containsBlanks" dxfId="0" priority="37">
      <formula>LEN(TRIM(Q1))=0</formula>
    </cfRule>
  </conditionalFormatting>
  <conditionalFormatting sqref="Q7:XFD7">
    <cfRule type="containsBlanks" dxfId="0" priority="11">
      <formula>LEN(TRIM(Q7))=0</formula>
    </cfRule>
  </conditionalFormatting>
  <conditionalFormatting sqref="Q9:XFD9">
    <cfRule type="containsBlanks" dxfId="0" priority="10">
      <formula>LEN(TRIM(Q9))=0</formula>
    </cfRule>
  </conditionalFormatting>
  <conditionalFormatting sqref="Q14:XFD14">
    <cfRule type="containsBlanks" dxfId="0" priority="9">
      <formula>LEN(TRIM(Q14))=0</formula>
    </cfRule>
  </conditionalFormatting>
  <conditionalFormatting sqref="Q15:XFD15">
    <cfRule type="containsBlanks" dxfId="0" priority="12">
      <formula>LEN(TRIM(Q15))=0</formula>
    </cfRule>
  </conditionalFormatting>
  <conditionalFormatting sqref="Q20:XFD20">
    <cfRule type="containsBlanks" dxfId="0" priority="13">
      <formula>LEN(TRIM(Q20))=0</formula>
    </cfRule>
  </conditionalFormatting>
  <conditionalFormatting sqref="Q21:XFD21">
    <cfRule type="containsBlanks" dxfId="0" priority="14">
      <formula>LEN(TRIM(Q21))=0</formula>
    </cfRule>
  </conditionalFormatting>
  <conditionalFormatting sqref="Q26:XFD26">
    <cfRule type="containsBlanks" dxfId="0" priority="16">
      <formula>LEN(TRIM(Q26))=0</formula>
    </cfRule>
  </conditionalFormatting>
  <conditionalFormatting sqref="Q27:XFD27">
    <cfRule type="containsBlanks" dxfId="0" priority="15">
      <formula>LEN(TRIM(Q27))=0</formula>
    </cfRule>
  </conditionalFormatting>
  <conditionalFormatting sqref="Q30:XFD30">
    <cfRule type="containsBlanks" dxfId="0" priority="17">
      <formula>LEN(TRIM(Q30))=0</formula>
    </cfRule>
  </conditionalFormatting>
  <conditionalFormatting sqref="Q31:XFD31">
    <cfRule type="containsBlanks" dxfId="0" priority="3">
      <formula>LEN(TRIM(Q31))=0</formula>
    </cfRule>
  </conditionalFormatting>
  <conditionalFormatting sqref="Q32:XFD32">
    <cfRule type="containsBlanks" dxfId="0" priority="22">
      <formula>LEN(TRIM(Q32))=0</formula>
    </cfRule>
  </conditionalFormatting>
  <conditionalFormatting sqref="Q33:XFD33">
    <cfRule type="containsBlanks" dxfId="0" priority="8">
      <formula>LEN(TRIM(Q33))=0</formula>
    </cfRule>
  </conditionalFormatting>
  <conditionalFormatting sqref="Q34:XFD34">
    <cfRule type="containsBlanks" dxfId="0" priority="7">
      <formula>LEN(TRIM(Q34))=0</formula>
    </cfRule>
  </conditionalFormatting>
  <conditionalFormatting sqref="Q35:XFD35">
    <cfRule type="containsBlanks" dxfId="0" priority="6">
      <formula>LEN(TRIM(Q35))=0</formula>
    </cfRule>
  </conditionalFormatting>
  <conditionalFormatting sqref="Q36:XFD36">
    <cfRule type="containsBlanks" dxfId="0" priority="5">
      <formula>LEN(TRIM(Q36))=0</formula>
    </cfRule>
  </conditionalFormatting>
  <conditionalFormatting sqref="Q38:XFD38">
    <cfRule type="containsBlanks" dxfId="0" priority="2">
      <formula>LEN(TRIM(Q38))=0</formula>
    </cfRule>
  </conditionalFormatting>
  <conditionalFormatting sqref="A40:A1048576">
    <cfRule type="containsBlanks" dxfId="0" priority="55">
      <formula>LEN(TRIM(A40))=0</formula>
    </cfRule>
  </conditionalFormatting>
  <conditionalFormatting sqref="B40:B1048576">
    <cfRule type="containsBlanks" dxfId="0" priority="65">
      <formula>LEN(TRIM(B40))=0</formula>
    </cfRule>
  </conditionalFormatting>
  <conditionalFormatting sqref="C40:C1048576">
    <cfRule type="containsBlanks" dxfId="0" priority="56">
      <formula>LEN(TRIM(C40))=0</formula>
    </cfRule>
  </conditionalFormatting>
  <conditionalFormatting sqref="D40:D1048576">
    <cfRule type="containsBlanks" dxfId="0" priority="58">
      <formula>LEN(TRIM(D40))=0</formula>
    </cfRule>
  </conditionalFormatting>
  <conditionalFormatting sqref="F40:F1048576">
    <cfRule type="containsBlanks" dxfId="0" priority="57">
      <formula>LEN(TRIM(F40))=0</formula>
    </cfRule>
  </conditionalFormatting>
  <conditionalFormatting sqref="I40:I1048576">
    <cfRule type="containsBlanks" dxfId="0" priority="67">
      <formula>LEN(TRIM(I40))=0</formula>
    </cfRule>
  </conditionalFormatting>
  <conditionalFormatting sqref="J40:J1048576">
    <cfRule type="containsBlanks" dxfId="0" priority="64">
      <formula>LEN(TRIM(J40))=0</formula>
    </cfRule>
  </conditionalFormatting>
  <conditionalFormatting sqref="K40:K1048576">
    <cfRule type="containsBlanks" dxfId="0" priority="66">
      <formula>LEN(TRIM(K40))=0</formula>
    </cfRule>
  </conditionalFormatting>
  <conditionalFormatting sqref="L40:L1048576">
    <cfRule type="containsBlanks" dxfId="0" priority="63">
      <formula>LEN(TRIM(L40))=0</formula>
    </cfRule>
  </conditionalFormatting>
  <conditionalFormatting sqref="M40:M1048576">
    <cfRule type="containsBlanks" dxfId="0" priority="62">
      <formula>LEN(TRIM(M40))=0</formula>
    </cfRule>
  </conditionalFormatting>
  <conditionalFormatting sqref="N40:N1048576">
    <cfRule type="containsBlanks" dxfId="0" priority="60">
      <formula>LEN(TRIM(N40))=0</formula>
    </cfRule>
  </conditionalFormatting>
  <conditionalFormatting sqref="O40:O1048576">
    <cfRule type="containsBlanks" dxfId="0" priority="61">
      <formula>LEN(TRIM(O40))=0</formula>
    </cfRule>
  </conditionalFormatting>
  <conditionalFormatting sqref="P40:P1048576">
    <cfRule type="containsBlanks" dxfId="0" priority="59">
      <formula>LEN(TRIM(P40))=0</formula>
    </cfRule>
  </conditionalFormatting>
  <conditionalFormatting sqref="A1:G1 I1:P1">
    <cfRule type="containsBlanks" dxfId="0" priority="28">
      <formula>LEN(TRIM(A1))=0</formula>
    </cfRule>
  </conditionalFormatting>
  <conditionalFormatting sqref="E40:E1048576 Q37:XFD37 Q39:XFD1048576 Q2:XFD6 Q8:XFD8 Q10:XFD13 Q16:XFD19 Q22:XFD25 Q28:XFD29">
    <cfRule type="containsBlanks" dxfId="0" priority="69">
      <formula>LEN(TRIM(E2))=0</formula>
    </cfRule>
  </conditionalFormatting>
  <conditionalFormatting sqref="G40:H1048576">
    <cfRule type="containsBlanks" dxfId="0" priority="68">
      <formula>LEN(TRIM(G40))=0</formula>
    </cfRule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63"/>
  <sheetViews>
    <sheetView workbookViewId="0">
      <selection activeCell="A1" sqref="A1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5" width="9" style="25" customWidth="1"/>
    <col min="6" max="6" width="11.1454545454545" style="25" customWidth="1"/>
    <col min="7" max="7" width="11.5727272727273" style="26" customWidth="1"/>
    <col min="8" max="8" width="6.57272727272727" style="26" customWidth="1"/>
    <col min="9" max="10" width="7.85454545454545" style="26" customWidth="1"/>
    <col min="11" max="11" width="9.71818181818182" style="26" customWidth="1"/>
    <col min="12" max="12" width="7.57272727272727" style="26" customWidth="1"/>
    <col min="13" max="13" width="5.28181818181818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72.5" spans="1:16">
      <c r="A1" s="27" t="str">
        <f>'Performance-September 2024'!A1</f>
        <v>REGIONS</v>
      </c>
      <c r="B1" s="27" t="str">
        <f>'Performance-September 2024'!B1</f>
        <v>New Business Monthly Premium</v>
      </c>
      <c r="C1" s="27" t="str">
        <f>'Performance-September 2024'!C1</f>
        <v>No of Issued Policies</v>
      </c>
      <c r="D1" s="27" t="str">
        <f>'Performance-September 2024'!D1</f>
        <v>Average Premium</v>
      </c>
      <c r="E1" s="27" t="str">
        <f>'Performance-September 2024'!E1</f>
        <v>Personal Sales</v>
      </c>
      <c r="F1" s="27" t="str">
        <f>'Performance-September 2024'!F1</f>
        <v>New Business(Production)</v>
      </c>
      <c r="G1" s="27" t="str">
        <f>'Performance-September 2024'!G1</f>
        <v>Renewal Business(Production)</v>
      </c>
      <c r="H1" s="27" t="str">
        <f>'Performance-September 2024'!H1</f>
        <v>No of Active Units</v>
      </c>
      <c r="I1" s="27" t="str">
        <f>'Performance-September 2024'!J1</f>
        <v>No of Active Agents</v>
      </c>
      <c r="J1" s="27" t="str">
        <f>'Performance-September 2024'!K1</f>
        <v>Issuing Agents</v>
      </c>
      <c r="K1" s="27" t="str">
        <f>'Performance-September 2024'!M1</f>
        <v>Potential AKI Qualifiers</v>
      </c>
      <c r="L1" s="27" t="str">
        <f>'Performance-September 2024'!N1</f>
        <v>Current Year Persistency</v>
      </c>
      <c r="M1" s="27" t="str">
        <f>'Performance-September 2024'!O1</f>
        <v>1st Year Persistency</v>
      </c>
      <c r="N1" s="27" t="str">
        <f>'Performance-September 2024'!P1</f>
        <v>Second Year Persistency</v>
      </c>
      <c r="O1" s="27" t="str">
        <f>'Performance-September 2024'!Q1</f>
        <v>Cases Converted on Maturity</v>
      </c>
      <c r="P1" s="27" t="str">
        <f>'Performance-September 2024'!R1</f>
        <v>Premium Converted on Maturity</v>
      </c>
    </row>
    <row r="2" s="3" customFormat="1" ht="11.5" spans="1:16">
      <c r="A2" s="28" t="s">
        <v>19</v>
      </c>
      <c r="B2" s="17">
        <v>700000</v>
      </c>
      <c r="C2" s="22">
        <v>89</v>
      </c>
      <c r="D2" s="17">
        <v>14000</v>
      </c>
      <c r="E2" s="22">
        <v>10000</v>
      </c>
      <c r="F2" s="17">
        <v>3772.18551985602</v>
      </c>
      <c r="G2" s="22">
        <v>12507.9145935671</v>
      </c>
      <c r="H2" s="17">
        <v>10</v>
      </c>
      <c r="I2" s="22">
        <f>H2*6</f>
        <v>60</v>
      </c>
      <c r="J2" s="17">
        <f>H2*6</f>
        <v>60</v>
      </c>
      <c r="K2" s="22">
        <f>H2*1</f>
        <v>10</v>
      </c>
      <c r="L2" s="44">
        <v>0.9</v>
      </c>
      <c r="M2" s="45">
        <v>0.85</v>
      </c>
      <c r="N2" s="44">
        <v>0.8</v>
      </c>
      <c r="O2" s="17">
        <v>23</v>
      </c>
      <c r="P2" s="22">
        <v>142857.555555556</v>
      </c>
    </row>
    <row r="3" s="3" customFormat="1" ht="11.5" spans="1:16">
      <c r="A3" s="29" t="s">
        <v>98</v>
      </c>
      <c r="B3" s="30">
        <v>350000</v>
      </c>
      <c r="C3" s="31">
        <v>36</v>
      </c>
      <c r="D3" s="30">
        <v>12000</v>
      </c>
      <c r="E3" s="22">
        <v>10000</v>
      </c>
      <c r="F3" s="17">
        <v>1336.07515461252</v>
      </c>
      <c r="G3" s="22">
        <v>1352.83985221572</v>
      </c>
      <c r="H3" s="17">
        <v>6</v>
      </c>
      <c r="I3" s="22">
        <f t="shared" ref="I3:I14" si="0">H3*6</f>
        <v>36</v>
      </c>
      <c r="J3" s="17">
        <f t="shared" ref="J3:J14" si="1">H3*6</f>
        <v>36</v>
      </c>
      <c r="K3" s="22">
        <f>H3*1</f>
        <v>6</v>
      </c>
      <c r="L3" s="44">
        <v>0.9</v>
      </c>
      <c r="M3" s="45">
        <v>0.85</v>
      </c>
      <c r="N3" s="44">
        <v>0.8</v>
      </c>
      <c r="O3" s="17" t="s">
        <v>65</v>
      </c>
      <c r="P3" s="22" t="s">
        <v>65</v>
      </c>
    </row>
    <row r="4" s="3" customFormat="1" ht="11.5" spans="1:16">
      <c r="A4" s="29" t="s">
        <v>23</v>
      </c>
      <c r="B4" s="30">
        <v>400000</v>
      </c>
      <c r="C4" s="31">
        <v>40</v>
      </c>
      <c r="D4" s="30">
        <v>13000</v>
      </c>
      <c r="E4" s="22">
        <v>10000</v>
      </c>
      <c r="F4" s="17">
        <v>1484.52794956947</v>
      </c>
      <c r="G4" s="22">
        <v>5352.64426307276</v>
      </c>
      <c r="H4" s="17">
        <v>6</v>
      </c>
      <c r="I4" s="22">
        <f t="shared" si="0"/>
        <v>36</v>
      </c>
      <c r="J4" s="17">
        <f t="shared" si="1"/>
        <v>36</v>
      </c>
      <c r="K4" s="22">
        <f>H4*1</f>
        <v>6</v>
      </c>
      <c r="L4" s="44">
        <v>0.9</v>
      </c>
      <c r="M4" s="45">
        <v>0.85</v>
      </c>
      <c r="N4" s="44">
        <v>0.8</v>
      </c>
      <c r="O4" s="17">
        <v>15</v>
      </c>
      <c r="P4" s="22">
        <v>158984.777777778</v>
      </c>
    </row>
    <row r="5" s="3" customFormat="1" ht="11.5" spans="1:16">
      <c r="A5" s="29" t="s">
        <v>85</v>
      </c>
      <c r="B5" s="30">
        <v>350000</v>
      </c>
      <c r="C5" s="31">
        <v>15</v>
      </c>
      <c r="D5" s="30">
        <v>16000</v>
      </c>
      <c r="E5" s="22">
        <v>10000</v>
      </c>
      <c r="F5" s="17">
        <v>554.17428357428</v>
      </c>
      <c r="G5" s="22">
        <v>2772.44212025939</v>
      </c>
      <c r="H5" s="17">
        <v>6</v>
      </c>
      <c r="I5" s="22">
        <f t="shared" si="0"/>
        <v>36</v>
      </c>
      <c r="J5" s="17">
        <f t="shared" si="1"/>
        <v>36</v>
      </c>
      <c r="K5" s="22">
        <f>H5*1</f>
        <v>6</v>
      </c>
      <c r="L5" s="44">
        <v>0.9</v>
      </c>
      <c r="M5" s="45">
        <v>0.85</v>
      </c>
      <c r="N5" s="44">
        <v>0.8</v>
      </c>
      <c r="O5" s="17">
        <v>6</v>
      </c>
      <c r="P5" s="22">
        <v>41781.4027777778</v>
      </c>
    </row>
    <row r="6" s="3" customFormat="1" ht="12.25" spans="1:16">
      <c r="A6" s="32" t="s">
        <v>99</v>
      </c>
      <c r="B6" s="33">
        <v>350000</v>
      </c>
      <c r="C6" s="34">
        <v>31</v>
      </c>
      <c r="D6" s="33">
        <v>13000</v>
      </c>
      <c r="E6" s="22">
        <v>10000</v>
      </c>
      <c r="F6" s="17">
        <v>0</v>
      </c>
      <c r="G6" s="22">
        <v>238.595631084853</v>
      </c>
      <c r="H6" s="17">
        <v>6</v>
      </c>
      <c r="I6" s="22">
        <f t="shared" si="0"/>
        <v>36</v>
      </c>
      <c r="J6" s="17">
        <f t="shared" si="1"/>
        <v>36</v>
      </c>
      <c r="K6" s="22">
        <f>H6*1</f>
        <v>6</v>
      </c>
      <c r="L6" s="44">
        <v>0.9</v>
      </c>
      <c r="M6" s="45">
        <v>0.85</v>
      </c>
      <c r="N6" s="44">
        <v>0.8</v>
      </c>
      <c r="O6" s="17" t="s">
        <v>65</v>
      </c>
      <c r="P6" s="22" t="s">
        <v>65</v>
      </c>
    </row>
    <row r="7" s="4" customFormat="1" ht="16" spans="1:16">
      <c r="A7" s="35" t="s">
        <v>29</v>
      </c>
      <c r="B7" s="35">
        <v>2150000</v>
      </c>
      <c r="C7" s="35">
        <v>211</v>
      </c>
      <c r="D7" s="35">
        <v>13000</v>
      </c>
      <c r="E7" s="22">
        <v>10000</v>
      </c>
      <c r="F7" s="35">
        <v>7146.96290761229</v>
      </c>
      <c r="G7" s="35">
        <v>22224.4364601998</v>
      </c>
      <c r="H7" s="35">
        <f t="shared" ref="F7:J7" si="2">SUM(H2:H6)</f>
        <v>34</v>
      </c>
      <c r="I7" s="35">
        <f t="shared" si="2"/>
        <v>204</v>
      </c>
      <c r="J7" s="35">
        <f t="shared" si="2"/>
        <v>204</v>
      </c>
      <c r="K7" s="35">
        <f>CEILING(MAX(K2:K6)+AVERAGE(K2:K6),10)</f>
        <v>20</v>
      </c>
      <c r="L7" s="44">
        <v>0.9</v>
      </c>
      <c r="M7" s="45">
        <v>0.85</v>
      </c>
      <c r="N7" s="44">
        <v>0.8</v>
      </c>
      <c r="O7" s="35">
        <f>SUM(O2:O6)</f>
        <v>44</v>
      </c>
      <c r="P7" s="35">
        <f>SUM(P2:P6)</f>
        <v>343623.736111112</v>
      </c>
    </row>
    <row r="8" s="3" customFormat="1" ht="12.25" spans="1:16">
      <c r="A8" s="36" t="s">
        <v>30</v>
      </c>
      <c r="B8" s="37">
        <v>250000</v>
      </c>
      <c r="C8" s="38">
        <v>34</v>
      </c>
      <c r="D8" s="37">
        <v>10000</v>
      </c>
      <c r="E8" s="22">
        <v>10000</v>
      </c>
      <c r="F8" s="17">
        <v>1212.48820281086</v>
      </c>
      <c r="G8" s="22">
        <v>4211.22777875067</v>
      </c>
      <c r="H8" s="17">
        <v>6</v>
      </c>
      <c r="I8" s="22">
        <f t="shared" si="0"/>
        <v>36</v>
      </c>
      <c r="J8" s="17">
        <f t="shared" si="1"/>
        <v>36</v>
      </c>
      <c r="K8" s="22">
        <f>H8*1</f>
        <v>6</v>
      </c>
      <c r="L8" s="44">
        <v>0.9</v>
      </c>
      <c r="M8" s="45">
        <v>0.85</v>
      </c>
      <c r="N8" s="44">
        <v>0.8</v>
      </c>
      <c r="O8" s="17">
        <v>28</v>
      </c>
      <c r="P8" s="22">
        <v>116604.472222222</v>
      </c>
    </row>
    <row r="9" s="3" customFormat="1" ht="11.5" spans="1:16">
      <c r="A9" s="29" t="s">
        <v>32</v>
      </c>
      <c r="B9" s="30">
        <v>300000</v>
      </c>
      <c r="C9" s="31">
        <v>29</v>
      </c>
      <c r="D9" s="30">
        <v>12000</v>
      </c>
      <c r="E9" s="22">
        <v>10000</v>
      </c>
      <c r="F9" s="17">
        <v>1616.65093708115</v>
      </c>
      <c r="G9" s="22">
        <v>4236.54765241063</v>
      </c>
      <c r="H9" s="17">
        <v>6</v>
      </c>
      <c r="I9" s="22">
        <f t="shared" si="0"/>
        <v>36</v>
      </c>
      <c r="J9" s="17">
        <f t="shared" si="1"/>
        <v>36</v>
      </c>
      <c r="K9" s="22">
        <f t="shared" ref="K9:K14" si="3">H9*1</f>
        <v>6</v>
      </c>
      <c r="L9" s="44">
        <v>0.9</v>
      </c>
      <c r="M9" s="45">
        <v>0.85</v>
      </c>
      <c r="N9" s="44">
        <v>0.8</v>
      </c>
      <c r="O9" s="17">
        <v>10</v>
      </c>
      <c r="P9" s="22">
        <v>37424.8333333333</v>
      </c>
    </row>
    <row r="10" s="3" customFormat="1" ht="11.5" spans="1:16">
      <c r="A10" s="29" t="s">
        <v>34</v>
      </c>
      <c r="B10" s="30">
        <v>300000</v>
      </c>
      <c r="C10" s="31">
        <v>51</v>
      </c>
      <c r="D10" s="30">
        <v>11000</v>
      </c>
      <c r="E10" s="22">
        <v>10000</v>
      </c>
      <c r="F10" s="17">
        <v>1508.87420794241</v>
      </c>
      <c r="G10" s="22">
        <v>4718.76929173889</v>
      </c>
      <c r="H10" s="17">
        <v>6</v>
      </c>
      <c r="I10" s="22">
        <f t="shared" si="0"/>
        <v>36</v>
      </c>
      <c r="J10" s="17">
        <f t="shared" si="1"/>
        <v>36</v>
      </c>
      <c r="K10" s="22">
        <f t="shared" si="3"/>
        <v>6</v>
      </c>
      <c r="L10" s="44">
        <v>0.9</v>
      </c>
      <c r="M10" s="45">
        <v>0.85</v>
      </c>
      <c r="N10" s="44">
        <v>0.8</v>
      </c>
      <c r="O10" s="17">
        <v>11</v>
      </c>
      <c r="P10" s="22">
        <v>91217.5</v>
      </c>
    </row>
    <row r="11" s="3" customFormat="1" ht="11.5" spans="1:16">
      <c r="A11" s="29" t="s">
        <v>36</v>
      </c>
      <c r="B11" s="30">
        <v>250000</v>
      </c>
      <c r="C11" s="31">
        <v>42</v>
      </c>
      <c r="D11" s="30">
        <v>11000</v>
      </c>
      <c r="E11" s="22">
        <v>10000</v>
      </c>
      <c r="F11" s="17">
        <v>1514.21850856086</v>
      </c>
      <c r="G11" s="22">
        <v>4388.8406151077</v>
      </c>
      <c r="H11" s="17">
        <v>6</v>
      </c>
      <c r="I11" s="22">
        <f t="shared" si="0"/>
        <v>36</v>
      </c>
      <c r="J11" s="17">
        <f t="shared" si="1"/>
        <v>36</v>
      </c>
      <c r="K11" s="22">
        <f t="shared" si="3"/>
        <v>6</v>
      </c>
      <c r="L11" s="44">
        <v>0.9</v>
      </c>
      <c r="M11" s="45">
        <v>0.85</v>
      </c>
      <c r="N11" s="44">
        <v>0.8</v>
      </c>
      <c r="O11" s="17">
        <v>16</v>
      </c>
      <c r="P11" s="22">
        <v>43394.6666666667</v>
      </c>
    </row>
    <row r="12" s="3" customFormat="1" ht="11.5" spans="1:16">
      <c r="A12" s="29" t="s">
        <v>38</v>
      </c>
      <c r="B12" s="30">
        <v>350000</v>
      </c>
      <c r="C12" s="31">
        <v>107</v>
      </c>
      <c r="D12" s="30">
        <v>9000</v>
      </c>
      <c r="E12" s="22">
        <v>10000</v>
      </c>
      <c r="F12" s="17">
        <v>2694.41822846858</v>
      </c>
      <c r="G12" s="22">
        <v>9556.62885929402</v>
      </c>
      <c r="H12" s="17">
        <v>6</v>
      </c>
      <c r="I12" s="22">
        <f t="shared" si="0"/>
        <v>36</v>
      </c>
      <c r="J12" s="17">
        <f t="shared" si="1"/>
        <v>36</v>
      </c>
      <c r="K12" s="22">
        <f t="shared" si="3"/>
        <v>6</v>
      </c>
      <c r="L12" s="44">
        <v>0.9</v>
      </c>
      <c r="M12" s="45">
        <v>0.85</v>
      </c>
      <c r="N12" s="44">
        <v>0.8</v>
      </c>
      <c r="O12" s="17">
        <v>22</v>
      </c>
      <c r="P12" s="22">
        <v>66170.8333333333</v>
      </c>
    </row>
    <row r="13" s="3" customFormat="1" ht="11.5" spans="1:16">
      <c r="A13" s="29" t="s">
        <v>40</v>
      </c>
      <c r="B13" s="30">
        <v>350000</v>
      </c>
      <c r="C13" s="31">
        <v>53</v>
      </c>
      <c r="D13" s="30">
        <v>9000</v>
      </c>
      <c r="E13" s="22">
        <v>10000</v>
      </c>
      <c r="F13" s="17">
        <v>2155.53458277487</v>
      </c>
      <c r="G13" s="22">
        <v>8106.17449238803</v>
      </c>
      <c r="H13" s="17">
        <v>6</v>
      </c>
      <c r="I13" s="22">
        <f t="shared" si="0"/>
        <v>36</v>
      </c>
      <c r="J13" s="17">
        <f t="shared" si="1"/>
        <v>36</v>
      </c>
      <c r="K13" s="22">
        <f t="shared" si="3"/>
        <v>6</v>
      </c>
      <c r="L13" s="44">
        <v>0.9</v>
      </c>
      <c r="M13" s="45">
        <v>0.85</v>
      </c>
      <c r="N13" s="44">
        <v>0.8</v>
      </c>
      <c r="O13" s="17">
        <v>13</v>
      </c>
      <c r="P13" s="22">
        <v>54904.6666666667</v>
      </c>
    </row>
    <row r="14" s="3" customFormat="1" ht="12.25" spans="1:16">
      <c r="A14" s="32" t="s">
        <v>42</v>
      </c>
      <c r="B14" s="33">
        <v>250000</v>
      </c>
      <c r="C14" s="34">
        <v>45</v>
      </c>
      <c r="D14" s="33">
        <v>10000</v>
      </c>
      <c r="E14" s="22">
        <v>10000</v>
      </c>
      <c r="F14" s="17">
        <v>1718.06883920071</v>
      </c>
      <c r="G14" s="22">
        <v>3148.31306088977</v>
      </c>
      <c r="H14" s="17">
        <v>6</v>
      </c>
      <c r="I14" s="22">
        <f t="shared" si="0"/>
        <v>36</v>
      </c>
      <c r="J14" s="17">
        <f t="shared" si="1"/>
        <v>36</v>
      </c>
      <c r="K14" s="22">
        <f t="shared" si="3"/>
        <v>6</v>
      </c>
      <c r="L14" s="44">
        <v>0.9</v>
      </c>
      <c r="M14" s="45">
        <v>0.85</v>
      </c>
      <c r="N14" s="44">
        <v>0.8</v>
      </c>
      <c r="O14" s="17">
        <v>7</v>
      </c>
      <c r="P14" s="22">
        <v>23708.6666666667</v>
      </c>
    </row>
    <row r="15" s="4" customFormat="1" ht="16" spans="1:16">
      <c r="A15" s="35" t="s">
        <v>44</v>
      </c>
      <c r="B15" s="35">
        <v>2050000</v>
      </c>
      <c r="C15" s="35">
        <v>361</v>
      </c>
      <c r="D15" s="35">
        <v>10000</v>
      </c>
      <c r="E15" s="22">
        <v>10000</v>
      </c>
      <c r="F15" s="35">
        <v>12420.2535068394</v>
      </c>
      <c r="G15" s="35">
        <v>38366.5017505797</v>
      </c>
      <c r="H15" s="35">
        <f t="shared" ref="F15:J15" si="4">SUM(H8:H14)</f>
        <v>42</v>
      </c>
      <c r="I15" s="35">
        <f t="shared" si="4"/>
        <v>252</v>
      </c>
      <c r="J15" s="35">
        <f t="shared" si="4"/>
        <v>252</v>
      </c>
      <c r="K15" s="35">
        <f>CEILING(MAX(K8:K14)+AVERAGE(K8:K14),10)</f>
        <v>20</v>
      </c>
      <c r="L15" s="44">
        <v>0.9</v>
      </c>
      <c r="M15" s="45">
        <v>0.85</v>
      </c>
      <c r="N15" s="44">
        <v>0.8</v>
      </c>
      <c r="O15" s="35">
        <f>SUM(O8:O14)</f>
        <v>107</v>
      </c>
      <c r="P15" s="35">
        <f>SUM(P8:P14)</f>
        <v>433425.638888889</v>
      </c>
    </row>
    <row r="16" s="3" customFormat="1" ht="12.25" spans="1:16">
      <c r="A16" s="36" t="s">
        <v>45</v>
      </c>
      <c r="B16" s="37">
        <v>300000</v>
      </c>
      <c r="C16" s="38">
        <v>37</v>
      </c>
      <c r="D16" s="37">
        <v>10000</v>
      </c>
      <c r="E16" s="22">
        <v>10000</v>
      </c>
      <c r="F16" s="17">
        <v>1660.44451159345</v>
      </c>
      <c r="G16" s="22">
        <v>4623.6223564346</v>
      </c>
      <c r="H16" s="17">
        <v>6</v>
      </c>
      <c r="I16" s="22">
        <f t="shared" ref="I16:I19" si="5">H16*6</f>
        <v>36</v>
      </c>
      <c r="J16" s="17">
        <f t="shared" ref="J16:J19" si="6">H16*6</f>
        <v>36</v>
      </c>
      <c r="K16" s="22">
        <f>H16*1</f>
        <v>6</v>
      </c>
      <c r="L16" s="44">
        <v>0.9</v>
      </c>
      <c r="M16" s="45">
        <v>0.85</v>
      </c>
      <c r="N16" s="44">
        <v>0.8</v>
      </c>
      <c r="O16" s="17">
        <v>12</v>
      </c>
      <c r="P16" s="22">
        <v>21480.2777777778</v>
      </c>
    </row>
    <row r="17" s="3" customFormat="1" ht="11.5" spans="1:16">
      <c r="A17" s="29" t="s">
        <v>47</v>
      </c>
      <c r="B17" s="30">
        <v>600000</v>
      </c>
      <c r="C17" s="31">
        <v>108</v>
      </c>
      <c r="D17" s="30">
        <v>15000</v>
      </c>
      <c r="E17" s="22">
        <v>10000</v>
      </c>
      <c r="F17" s="17">
        <v>3233.3018741623</v>
      </c>
      <c r="G17" s="22">
        <v>11697.8668259902</v>
      </c>
      <c r="H17" s="17">
        <v>6</v>
      </c>
      <c r="I17" s="22">
        <f t="shared" si="5"/>
        <v>36</v>
      </c>
      <c r="J17" s="17">
        <f t="shared" si="6"/>
        <v>36</v>
      </c>
      <c r="K17" s="22">
        <f>H17*1</f>
        <v>6</v>
      </c>
      <c r="L17" s="44">
        <v>0.9</v>
      </c>
      <c r="M17" s="45">
        <v>0.85</v>
      </c>
      <c r="N17" s="44">
        <v>0.8</v>
      </c>
      <c r="O17" s="17">
        <v>26</v>
      </c>
      <c r="P17" s="22">
        <v>89608.4722222222</v>
      </c>
    </row>
    <row r="18" s="3" customFormat="1" ht="11.5" spans="1:16">
      <c r="A18" s="29" t="s">
        <v>49</v>
      </c>
      <c r="B18" s="30">
        <v>320000</v>
      </c>
      <c r="C18" s="31">
        <v>59</v>
      </c>
      <c r="D18" s="30">
        <v>11000</v>
      </c>
      <c r="E18" s="22">
        <v>10000</v>
      </c>
      <c r="F18" s="17">
        <v>2694.41822846858</v>
      </c>
      <c r="G18" s="22">
        <v>6381.34124110699</v>
      </c>
      <c r="H18" s="17">
        <v>6</v>
      </c>
      <c r="I18" s="22">
        <f t="shared" si="5"/>
        <v>36</v>
      </c>
      <c r="J18" s="17">
        <f t="shared" si="6"/>
        <v>36</v>
      </c>
      <c r="K18" s="22">
        <f>H18*1</f>
        <v>6</v>
      </c>
      <c r="L18" s="44">
        <v>0.9</v>
      </c>
      <c r="M18" s="45">
        <v>0.85</v>
      </c>
      <c r="N18" s="44">
        <v>0.8</v>
      </c>
      <c r="O18" s="17">
        <v>10</v>
      </c>
      <c r="P18" s="22">
        <v>67357.0555555555</v>
      </c>
    </row>
    <row r="19" s="3" customFormat="1" ht="12.25" spans="1:16">
      <c r="A19" s="32" t="s">
        <v>51</v>
      </c>
      <c r="B19" s="33">
        <v>280000</v>
      </c>
      <c r="C19" s="34">
        <v>68</v>
      </c>
      <c r="D19" s="33">
        <v>10000</v>
      </c>
      <c r="E19" s="22">
        <v>10000</v>
      </c>
      <c r="F19" s="17">
        <v>2394.54358265555</v>
      </c>
      <c r="G19" s="22">
        <v>5043.38805814816</v>
      </c>
      <c r="H19" s="17">
        <v>6</v>
      </c>
      <c r="I19" s="22">
        <f t="shared" si="5"/>
        <v>36</v>
      </c>
      <c r="J19" s="17">
        <f t="shared" si="6"/>
        <v>36</v>
      </c>
      <c r="K19" s="22">
        <f>H19*1</f>
        <v>6</v>
      </c>
      <c r="L19" s="44">
        <v>0.9</v>
      </c>
      <c r="M19" s="45">
        <v>0.85</v>
      </c>
      <c r="N19" s="44">
        <v>0.8</v>
      </c>
      <c r="O19" s="17">
        <v>6</v>
      </c>
      <c r="P19" s="22">
        <v>29427.1666666667</v>
      </c>
    </row>
    <row r="20" s="4" customFormat="1" ht="16" spans="1:16">
      <c r="A20" s="35" t="s">
        <v>53</v>
      </c>
      <c r="B20" s="35">
        <v>1500000</v>
      </c>
      <c r="C20" s="35">
        <v>272</v>
      </c>
      <c r="D20" s="35">
        <v>11000</v>
      </c>
      <c r="E20" s="22">
        <v>10000</v>
      </c>
      <c r="F20" s="35">
        <v>9982.70819687988</v>
      </c>
      <c r="G20" s="35">
        <v>27746.21848168</v>
      </c>
      <c r="H20" s="35">
        <f t="shared" ref="F20:J20" si="7">SUM(H16:H19)</f>
        <v>24</v>
      </c>
      <c r="I20" s="35">
        <f t="shared" si="7"/>
        <v>144</v>
      </c>
      <c r="J20" s="35">
        <f t="shared" si="7"/>
        <v>144</v>
      </c>
      <c r="K20" s="35">
        <f>CEILING(MAX(K16:K19)+AVERAGE(K16:K19),10)</f>
        <v>20</v>
      </c>
      <c r="L20" s="44">
        <v>0.9</v>
      </c>
      <c r="M20" s="45">
        <v>0.85</v>
      </c>
      <c r="N20" s="44">
        <v>0.8</v>
      </c>
      <c r="O20" s="35">
        <f>SUM(O16:O19)</f>
        <v>54</v>
      </c>
      <c r="P20" s="35">
        <f>SUM(P16:P19)</f>
        <v>207872.972222222</v>
      </c>
    </row>
    <row r="21" s="3" customFormat="1" ht="12.25" spans="1:16">
      <c r="A21" s="36" t="s">
        <v>54</v>
      </c>
      <c r="B21" s="37">
        <v>360000</v>
      </c>
      <c r="C21" s="38">
        <v>63</v>
      </c>
      <c r="D21" s="37">
        <v>14000</v>
      </c>
      <c r="E21" s="22">
        <v>10000</v>
      </c>
      <c r="F21" s="17">
        <v>2424.97640562173</v>
      </c>
      <c r="G21" s="22">
        <v>8428.56667516169</v>
      </c>
      <c r="H21" s="17">
        <v>6</v>
      </c>
      <c r="I21" s="22">
        <f t="shared" ref="I21:I26" si="8">H21*6</f>
        <v>36</v>
      </c>
      <c r="J21" s="17">
        <f t="shared" ref="J21:J26" si="9">H21*6</f>
        <v>36</v>
      </c>
      <c r="K21" s="22">
        <f t="shared" ref="K21:K26" si="10">H21*1</f>
        <v>6</v>
      </c>
      <c r="L21" s="44">
        <v>0.9</v>
      </c>
      <c r="M21" s="45">
        <v>0.85</v>
      </c>
      <c r="N21" s="44">
        <v>0.8</v>
      </c>
      <c r="O21" s="17">
        <v>15</v>
      </c>
      <c r="P21" s="22">
        <v>104003.666666667</v>
      </c>
    </row>
    <row r="22" s="3" customFormat="1" ht="11.5" spans="1:16">
      <c r="A22" s="29" t="s">
        <v>56</v>
      </c>
      <c r="B22" s="30">
        <v>370000</v>
      </c>
      <c r="C22" s="31">
        <v>67</v>
      </c>
      <c r="D22" s="30">
        <v>10000</v>
      </c>
      <c r="E22" s="22">
        <v>10000</v>
      </c>
      <c r="F22" s="17">
        <v>2820.60310418199</v>
      </c>
      <c r="G22" s="22">
        <v>10518.2398743019</v>
      </c>
      <c r="H22" s="17">
        <v>6</v>
      </c>
      <c r="I22" s="22">
        <f t="shared" si="8"/>
        <v>36</v>
      </c>
      <c r="J22" s="17">
        <f t="shared" si="9"/>
        <v>36</v>
      </c>
      <c r="K22" s="22">
        <f t="shared" si="10"/>
        <v>6</v>
      </c>
      <c r="L22" s="44">
        <v>0.9</v>
      </c>
      <c r="M22" s="45">
        <v>0.85</v>
      </c>
      <c r="N22" s="44">
        <v>0.8</v>
      </c>
      <c r="O22" s="17">
        <v>54</v>
      </c>
      <c r="P22" s="22">
        <v>149694.833333333</v>
      </c>
    </row>
    <row r="23" s="3" customFormat="1" ht="11.5" spans="1:16">
      <c r="A23" s="29" t="s">
        <v>58</v>
      </c>
      <c r="B23" s="30">
        <v>300000</v>
      </c>
      <c r="C23" s="31">
        <v>42</v>
      </c>
      <c r="D23" s="30">
        <v>10000</v>
      </c>
      <c r="E23" s="22">
        <v>10000</v>
      </c>
      <c r="F23" s="17">
        <v>1740.75747366516</v>
      </c>
      <c r="G23" s="22">
        <v>5602.31716665645</v>
      </c>
      <c r="H23" s="17">
        <v>6</v>
      </c>
      <c r="I23" s="22">
        <f t="shared" si="8"/>
        <v>36</v>
      </c>
      <c r="J23" s="17">
        <f t="shared" si="9"/>
        <v>36</v>
      </c>
      <c r="K23" s="22">
        <f t="shared" si="10"/>
        <v>6</v>
      </c>
      <c r="L23" s="44">
        <v>0.9</v>
      </c>
      <c r="M23" s="45">
        <v>0.85</v>
      </c>
      <c r="N23" s="44">
        <v>0.8</v>
      </c>
      <c r="O23" s="17">
        <v>8</v>
      </c>
      <c r="P23" s="22">
        <v>20165.6666666667</v>
      </c>
    </row>
    <row r="24" s="3" customFormat="1" ht="11.5" spans="1:16">
      <c r="A24" s="29" t="s">
        <v>60</v>
      </c>
      <c r="B24" s="30">
        <v>370000</v>
      </c>
      <c r="C24" s="31">
        <v>65</v>
      </c>
      <c r="D24" s="30">
        <v>14000</v>
      </c>
      <c r="E24" s="22">
        <v>10000</v>
      </c>
      <c r="F24" s="17">
        <v>2424.97640562173</v>
      </c>
      <c r="G24" s="22">
        <v>10063.2968305448</v>
      </c>
      <c r="H24" s="17">
        <v>6</v>
      </c>
      <c r="I24" s="22">
        <f t="shared" si="8"/>
        <v>36</v>
      </c>
      <c r="J24" s="17">
        <f t="shared" si="9"/>
        <v>36</v>
      </c>
      <c r="K24" s="22">
        <f t="shared" si="10"/>
        <v>6</v>
      </c>
      <c r="L24" s="44">
        <v>0.9</v>
      </c>
      <c r="M24" s="45">
        <v>0.85</v>
      </c>
      <c r="N24" s="44">
        <v>0.8</v>
      </c>
      <c r="O24" s="17">
        <v>22</v>
      </c>
      <c r="P24" s="22">
        <v>80301.5</v>
      </c>
    </row>
    <row r="25" s="3" customFormat="1" ht="11.5" spans="1:16">
      <c r="A25" s="29" t="s">
        <v>62</v>
      </c>
      <c r="B25" s="30">
        <v>300000</v>
      </c>
      <c r="C25" s="31">
        <v>30</v>
      </c>
      <c r="D25" s="30">
        <v>11000</v>
      </c>
      <c r="E25" s="22">
        <v>10000</v>
      </c>
      <c r="F25" s="17">
        <v>1772.52637178594</v>
      </c>
      <c r="G25" s="22">
        <v>4403.02357831557</v>
      </c>
      <c r="H25" s="17">
        <v>6</v>
      </c>
      <c r="I25" s="22">
        <f t="shared" si="8"/>
        <v>36</v>
      </c>
      <c r="J25" s="17">
        <f t="shared" si="9"/>
        <v>36</v>
      </c>
      <c r="K25" s="22">
        <f t="shared" si="10"/>
        <v>6</v>
      </c>
      <c r="L25" s="44">
        <v>0.9</v>
      </c>
      <c r="M25" s="45">
        <v>0.85</v>
      </c>
      <c r="N25" s="44">
        <v>0.8</v>
      </c>
      <c r="O25" s="17">
        <v>14</v>
      </c>
      <c r="P25" s="22">
        <v>50440.6666666667</v>
      </c>
    </row>
    <row r="26" s="3" customFormat="1" ht="12.25" spans="1:16">
      <c r="A26" s="32" t="s">
        <v>64</v>
      </c>
      <c r="B26" s="33">
        <v>250000</v>
      </c>
      <c r="C26" s="34">
        <v>14</v>
      </c>
      <c r="D26" s="33">
        <v>12000</v>
      </c>
      <c r="E26" s="22">
        <v>10000</v>
      </c>
      <c r="F26" s="17">
        <v>580.598881076619</v>
      </c>
      <c r="G26" s="22">
        <v>474.148940900802</v>
      </c>
      <c r="H26" s="17">
        <v>6</v>
      </c>
      <c r="I26" s="22">
        <f t="shared" si="8"/>
        <v>36</v>
      </c>
      <c r="J26" s="17">
        <f t="shared" si="9"/>
        <v>36</v>
      </c>
      <c r="K26" s="22">
        <f t="shared" si="10"/>
        <v>6</v>
      </c>
      <c r="L26" s="44">
        <v>0.9</v>
      </c>
      <c r="M26" s="45">
        <v>0.85</v>
      </c>
      <c r="N26" s="44">
        <v>0.8</v>
      </c>
      <c r="O26" s="17">
        <v>0</v>
      </c>
      <c r="P26" s="22">
        <v>1658.33333333333</v>
      </c>
    </row>
    <row r="27" s="4" customFormat="1" ht="16" spans="1:16">
      <c r="A27" s="35" t="s">
        <v>66</v>
      </c>
      <c r="B27" s="35">
        <v>1950000</v>
      </c>
      <c r="C27" s="35">
        <v>281</v>
      </c>
      <c r="D27" s="35">
        <v>11000</v>
      </c>
      <c r="E27" s="22">
        <v>10000</v>
      </c>
      <c r="F27" s="35">
        <v>11764.4386419532</v>
      </c>
      <c r="G27" s="35">
        <v>39489.5930658812</v>
      </c>
      <c r="H27" s="35">
        <f t="shared" ref="F27:J27" si="11">SUM(H21:H26)</f>
        <v>36</v>
      </c>
      <c r="I27" s="35">
        <f t="shared" si="11"/>
        <v>216</v>
      </c>
      <c r="J27" s="35">
        <f t="shared" si="11"/>
        <v>216</v>
      </c>
      <c r="K27" s="35">
        <f>CEILING(MAX(K21:K26)+AVERAGE(K21:K26),10)</f>
        <v>20</v>
      </c>
      <c r="L27" s="44">
        <v>0.9</v>
      </c>
      <c r="M27" s="45">
        <v>0.85</v>
      </c>
      <c r="N27" s="44">
        <v>0.8</v>
      </c>
      <c r="O27" s="35">
        <f>SUM(O21:O26)</f>
        <v>113</v>
      </c>
      <c r="P27" s="35">
        <f>SUM(P21:P26)</f>
        <v>406264.666666667</v>
      </c>
    </row>
    <row r="28" s="3" customFormat="1" ht="12.25" spans="1:16">
      <c r="A28" s="36" t="s">
        <v>67</v>
      </c>
      <c r="B28" s="37">
        <v>400000</v>
      </c>
      <c r="C28" s="38">
        <v>35</v>
      </c>
      <c r="D28" s="37">
        <v>11000</v>
      </c>
      <c r="E28" s="22">
        <v>10000</v>
      </c>
      <c r="F28" s="17">
        <v>1437.76531915803</v>
      </c>
      <c r="G28" s="22">
        <v>3449.75073862902</v>
      </c>
      <c r="H28" s="17">
        <v>6</v>
      </c>
      <c r="I28" s="22">
        <f t="shared" ref="I28:I31" si="12">H28*6</f>
        <v>36</v>
      </c>
      <c r="J28" s="17">
        <f t="shared" ref="J28:J31" si="13">H28*6</f>
        <v>36</v>
      </c>
      <c r="K28" s="22">
        <f>H28*1</f>
        <v>6</v>
      </c>
      <c r="L28" s="44">
        <v>0.9</v>
      </c>
      <c r="M28" s="45">
        <v>0.85</v>
      </c>
      <c r="N28" s="44">
        <v>0.8</v>
      </c>
      <c r="O28" s="17">
        <v>1</v>
      </c>
      <c r="P28" s="22">
        <v>10800</v>
      </c>
    </row>
    <row r="29" s="3" customFormat="1" ht="11.5" spans="1:16">
      <c r="A29" s="29" t="s">
        <v>69</v>
      </c>
      <c r="B29" s="30">
        <v>400000</v>
      </c>
      <c r="C29" s="31">
        <v>46</v>
      </c>
      <c r="D29" s="30">
        <v>11000</v>
      </c>
      <c r="E29" s="22">
        <v>10000</v>
      </c>
      <c r="F29" s="17">
        <v>856.572626901582</v>
      </c>
      <c r="G29" s="22">
        <v>3763.01022839932</v>
      </c>
      <c r="H29" s="17">
        <v>6</v>
      </c>
      <c r="I29" s="22">
        <f t="shared" si="12"/>
        <v>36</v>
      </c>
      <c r="J29" s="17">
        <f t="shared" si="13"/>
        <v>36</v>
      </c>
      <c r="K29" s="22">
        <f>H29*1</f>
        <v>6</v>
      </c>
      <c r="L29" s="44">
        <v>0.9</v>
      </c>
      <c r="M29" s="45">
        <v>0.85</v>
      </c>
      <c r="N29" s="44">
        <v>0.8</v>
      </c>
      <c r="O29" s="17">
        <v>5</v>
      </c>
      <c r="P29" s="22">
        <v>26070.9583333333</v>
      </c>
    </row>
    <row r="30" s="3" customFormat="1" ht="11.5" spans="1:16">
      <c r="A30" s="29" t="s">
        <v>71</v>
      </c>
      <c r="B30" s="30">
        <v>350000</v>
      </c>
      <c r="C30" s="31">
        <v>34</v>
      </c>
      <c r="D30" s="30">
        <v>10000</v>
      </c>
      <c r="E30" s="22">
        <v>10000</v>
      </c>
      <c r="F30" s="17">
        <v>0</v>
      </c>
      <c r="G30" s="22">
        <v>2528.06099469504</v>
      </c>
      <c r="H30" s="17">
        <v>6</v>
      </c>
      <c r="I30" s="22">
        <v>36</v>
      </c>
      <c r="J30" s="17">
        <v>36</v>
      </c>
      <c r="K30" s="22">
        <v>6</v>
      </c>
      <c r="L30" s="44">
        <v>0.9</v>
      </c>
      <c r="M30" s="45">
        <v>0.85</v>
      </c>
      <c r="N30" s="44">
        <v>0.8</v>
      </c>
      <c r="O30" s="17">
        <v>5</v>
      </c>
      <c r="P30" s="22">
        <v>10213</v>
      </c>
    </row>
    <row r="31" s="3" customFormat="1" ht="12.25" spans="1:16">
      <c r="A31" s="32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1077.76729138743</v>
      </c>
      <c r="G31" s="22">
        <v>2885.05308351187</v>
      </c>
      <c r="H31" s="17">
        <v>6</v>
      </c>
      <c r="I31" s="22">
        <f t="shared" si="12"/>
        <v>36</v>
      </c>
      <c r="J31" s="17">
        <f t="shared" si="13"/>
        <v>36</v>
      </c>
      <c r="K31" s="22">
        <f>H31*1</f>
        <v>6</v>
      </c>
      <c r="L31" s="44">
        <v>0.9</v>
      </c>
      <c r="M31" s="45">
        <v>0.85</v>
      </c>
      <c r="N31" s="44">
        <v>0.8</v>
      </c>
      <c r="O31" s="17">
        <v>5</v>
      </c>
      <c r="P31" s="22">
        <v>15094.6666666667</v>
      </c>
    </row>
    <row r="32" s="4" customFormat="1" ht="16" spans="1:16">
      <c r="A32" s="35" t="s">
        <v>75</v>
      </c>
      <c r="B32" s="35">
        <v>1750000</v>
      </c>
      <c r="C32" s="35">
        <v>172</v>
      </c>
      <c r="D32" s="35">
        <v>13000</v>
      </c>
      <c r="E32" s="22">
        <v>10000</v>
      </c>
      <c r="F32" s="35">
        <v>3372.10523744704</v>
      </c>
      <c r="G32" s="35">
        <v>12625.8750452353</v>
      </c>
      <c r="H32" s="35">
        <f t="shared" ref="F32:J32" si="14">SUM(H28:H31)</f>
        <v>24</v>
      </c>
      <c r="I32" s="35">
        <f t="shared" si="14"/>
        <v>144</v>
      </c>
      <c r="J32" s="35">
        <f t="shared" si="14"/>
        <v>144</v>
      </c>
      <c r="K32" s="35">
        <f>CEILING(MAX(K28:K31)+AVERAGE(K28:K31),10)</f>
        <v>20</v>
      </c>
      <c r="L32" s="44">
        <v>0.9</v>
      </c>
      <c r="M32" s="45">
        <v>0.85</v>
      </c>
      <c r="N32" s="44">
        <v>0.8</v>
      </c>
      <c r="O32" s="35">
        <f>SUM(O28:O31)</f>
        <v>16</v>
      </c>
      <c r="P32" s="35">
        <f>SUM(P28:P31)</f>
        <v>62178.625</v>
      </c>
    </row>
    <row r="33" s="3" customFormat="1" ht="12.25" spans="1:16">
      <c r="A33" s="36" t="s">
        <v>76</v>
      </c>
      <c r="B33" s="37">
        <v>350000</v>
      </c>
      <c r="C33" s="38">
        <v>24</v>
      </c>
      <c r="D33" s="37">
        <v>9000</v>
      </c>
      <c r="E33" s="22">
        <v>10000</v>
      </c>
      <c r="F33" s="17">
        <v>2694.41822846858</v>
      </c>
      <c r="G33" s="22">
        <v>8.99770410625974</v>
      </c>
      <c r="H33" s="17"/>
      <c r="I33" s="22"/>
      <c r="J33" s="17"/>
      <c r="K33" s="22"/>
      <c r="L33" s="44">
        <v>0.9</v>
      </c>
      <c r="M33" s="45">
        <v>0.85</v>
      </c>
      <c r="N33" s="44">
        <v>0.8</v>
      </c>
      <c r="O33" s="17">
        <v>0</v>
      </c>
      <c r="P33" s="22">
        <v>0</v>
      </c>
    </row>
    <row r="34" s="3" customFormat="1" ht="11.5" spans="1:16">
      <c r="A34" s="29" t="s">
        <v>78</v>
      </c>
      <c r="B34" s="30">
        <v>200000</v>
      </c>
      <c r="C34" s="31">
        <v>60</v>
      </c>
      <c r="D34" s="30">
        <v>11000</v>
      </c>
      <c r="E34" s="22">
        <v>10000</v>
      </c>
      <c r="F34" s="17">
        <v>2424.97640562173</v>
      </c>
      <c r="G34" s="22">
        <v>0</v>
      </c>
      <c r="H34" s="17"/>
      <c r="I34" s="22"/>
      <c r="J34" s="17"/>
      <c r="K34" s="22"/>
      <c r="L34" s="44">
        <v>0.9</v>
      </c>
      <c r="M34" s="45">
        <v>0.85</v>
      </c>
      <c r="N34" s="44">
        <v>0.8</v>
      </c>
      <c r="O34" s="17">
        <v>0</v>
      </c>
      <c r="P34" s="22">
        <v>0</v>
      </c>
    </row>
    <row r="35" s="3" customFormat="1" ht="12.25" spans="1:16">
      <c r="A35" s="32" t="s">
        <v>79</v>
      </c>
      <c r="B35" s="33"/>
      <c r="C35" s="34">
        <v>30</v>
      </c>
      <c r="D35" s="33">
        <v>0</v>
      </c>
      <c r="E35" s="22">
        <v>10000</v>
      </c>
      <c r="F35" s="17">
        <v>0</v>
      </c>
      <c r="G35" s="22">
        <v>0</v>
      </c>
      <c r="H35" s="17"/>
      <c r="I35" s="22"/>
      <c r="J35" s="17"/>
      <c r="K35" s="22"/>
      <c r="L35" s="44">
        <v>0.9</v>
      </c>
      <c r="M35" s="45">
        <v>0.85</v>
      </c>
      <c r="N35" s="44">
        <v>0.8</v>
      </c>
      <c r="O35" s="17">
        <v>0</v>
      </c>
      <c r="P35" s="22">
        <v>0</v>
      </c>
    </row>
    <row r="36" s="4" customFormat="1" ht="16" spans="1:16">
      <c r="A36" s="35" t="s">
        <v>80</v>
      </c>
      <c r="B36" s="35">
        <v>550000</v>
      </c>
      <c r="C36" s="35">
        <v>114</v>
      </c>
      <c r="D36" s="35">
        <v>6000</v>
      </c>
      <c r="E36" s="22">
        <v>10000</v>
      </c>
      <c r="F36" s="35">
        <v>5119.39463409031</v>
      </c>
      <c r="G36" s="35">
        <v>8.99770410625974</v>
      </c>
      <c r="H36" s="35"/>
      <c r="I36" s="35">
        <f>SUM(I33:I35)</f>
        <v>0</v>
      </c>
      <c r="J36" s="35">
        <f>SUM(J33:J35)</f>
        <v>0</v>
      </c>
      <c r="K36" s="35"/>
      <c r="L36" s="44">
        <v>0.9</v>
      </c>
      <c r="M36" s="45">
        <v>0.85</v>
      </c>
      <c r="N36" s="44">
        <v>0.8</v>
      </c>
      <c r="O36" s="35">
        <f>SUM(O33:O35)</f>
        <v>0</v>
      </c>
      <c r="P36" s="35">
        <f>SUM(P33:P35)</f>
        <v>0</v>
      </c>
    </row>
    <row r="37" s="3" customFormat="1" spans="1:16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9950000</v>
      </c>
      <c r="C38" s="35">
        <f t="shared" ref="C38:P38" si="15">SUM(C7,C15,C20,C27,C32,C36)</f>
        <v>1411</v>
      </c>
      <c r="D38" s="35">
        <f t="shared" si="15"/>
        <v>64000</v>
      </c>
      <c r="E38" s="35">
        <f t="shared" si="15"/>
        <v>60000</v>
      </c>
      <c r="F38" s="35">
        <f t="shared" si="15"/>
        <v>49805.8631248221</v>
      </c>
      <c r="G38" s="35">
        <f t="shared" si="15"/>
        <v>140461.622507682</v>
      </c>
      <c r="H38" s="35">
        <f t="shared" si="15"/>
        <v>160</v>
      </c>
      <c r="I38" s="35">
        <f t="shared" si="15"/>
        <v>960</v>
      </c>
      <c r="J38" s="35">
        <f t="shared" si="15"/>
        <v>960</v>
      </c>
      <c r="K38" s="35">
        <f t="shared" si="15"/>
        <v>100</v>
      </c>
      <c r="L38" s="35">
        <f t="shared" si="15"/>
        <v>5.4</v>
      </c>
      <c r="M38" s="35">
        <f t="shared" si="15"/>
        <v>5.1</v>
      </c>
      <c r="N38" s="35">
        <f t="shared" si="15"/>
        <v>4.8</v>
      </c>
      <c r="O38" s="35">
        <f t="shared" si="15"/>
        <v>334</v>
      </c>
      <c r="P38" s="35">
        <f t="shared" si="15"/>
        <v>1453365.63888889</v>
      </c>
    </row>
    <row r="39" s="3" customFormat="1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="1" customFormat="1" spans="2:16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="1" customFormat="1" spans="2:16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="1" customFormat="1" spans="2:16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="1" customFormat="1" spans="2:16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="1" customFormat="1" spans="2:16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="1" customFormat="1" spans="2:16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conditionalFormatting sqref="A1:P1">
    <cfRule type="containsBlanks" dxfId="0" priority="8">
      <formula>LEN(TRIM(A1))=0</formula>
    </cfRule>
  </conditionalFormatting>
  <conditionalFormatting sqref="Q1:XFD1">
    <cfRule type="containsBlanks" dxfId="0" priority="17">
      <formula>LEN(TRIM(Q1))=0</formula>
    </cfRule>
  </conditionalFormatting>
  <conditionalFormatting sqref="Q15:XFD15">
    <cfRule type="containsBlanks" dxfId="0" priority="7">
      <formula>LEN(TRIM(Q15))=0</formula>
    </cfRule>
  </conditionalFormatting>
  <conditionalFormatting sqref="Q20:XFD20">
    <cfRule type="containsBlanks" dxfId="0" priority="6">
      <formula>LEN(TRIM(Q20))=0</formula>
    </cfRule>
  </conditionalFormatting>
  <conditionalFormatting sqref="Q27:XFD27">
    <cfRule type="containsBlanks" dxfId="0" priority="5">
      <formula>LEN(TRIM(Q27))=0</formula>
    </cfRule>
  </conditionalFormatting>
  <conditionalFormatting sqref="Q32:XFD32">
    <cfRule type="containsBlanks" dxfId="0" priority="4">
      <formula>LEN(TRIM(Q32))=0</formula>
    </cfRule>
  </conditionalFormatting>
  <conditionalFormatting sqref="Q36:XFD36">
    <cfRule type="containsBlanks" dxfId="0" priority="3">
      <formula>LEN(TRIM(Q36))=0</formula>
    </cfRule>
  </conditionalFormatting>
  <conditionalFormatting sqref="Q37:XFD37">
    <cfRule type="containsBlanks" dxfId="0" priority="34">
      <formula>LEN(TRIM(Q37))=0</formula>
    </cfRule>
  </conditionalFormatting>
  <conditionalFormatting sqref="Q38:XFD38">
    <cfRule type="containsBlanks" dxfId="0" priority="2">
      <formula>LEN(TRIM(Q38))=0</formula>
    </cfRule>
  </conditionalFormatting>
  <conditionalFormatting sqref="Q39:XFD39">
    <cfRule type="containsBlanks" dxfId="0" priority="33">
      <formula>LEN(TRIM(Q39))=0</formula>
    </cfRule>
  </conditionalFormatting>
  <conditionalFormatting sqref="A40:A1048576">
    <cfRule type="containsBlanks" dxfId="0" priority="35">
      <formula>LEN(TRIM(A40))=0</formula>
    </cfRule>
  </conditionalFormatting>
  <conditionalFormatting sqref="B40:B1048576">
    <cfRule type="containsBlanks" dxfId="0" priority="45">
      <formula>LEN(TRIM(B40))=0</formula>
    </cfRule>
  </conditionalFormatting>
  <conditionalFormatting sqref="C40:C1048576">
    <cfRule type="containsBlanks" dxfId="0" priority="36">
      <formula>LEN(TRIM(C40))=0</formula>
    </cfRule>
  </conditionalFormatting>
  <conditionalFormatting sqref="D40:D1048576">
    <cfRule type="containsBlanks" dxfId="0" priority="38">
      <formula>LEN(TRIM(D40))=0</formula>
    </cfRule>
  </conditionalFormatting>
  <conditionalFormatting sqref="F40:F1048576">
    <cfRule type="containsBlanks" dxfId="0" priority="37">
      <formula>LEN(TRIM(F40))=0</formula>
    </cfRule>
  </conditionalFormatting>
  <conditionalFormatting sqref="I40:I1048576">
    <cfRule type="containsBlanks" dxfId="0" priority="47">
      <formula>LEN(TRIM(I40))=0</formula>
    </cfRule>
  </conditionalFormatting>
  <conditionalFormatting sqref="J40:J1048576">
    <cfRule type="containsBlanks" dxfId="0" priority="44">
      <formula>LEN(TRIM(J40))=0</formula>
    </cfRule>
  </conditionalFormatting>
  <conditionalFormatting sqref="K40:K1048576">
    <cfRule type="containsBlanks" dxfId="0" priority="46">
      <formula>LEN(TRIM(K40))=0</formula>
    </cfRule>
  </conditionalFormatting>
  <conditionalFormatting sqref="L40:L1048576">
    <cfRule type="containsBlanks" dxfId="0" priority="43">
      <formula>LEN(TRIM(L40))=0</formula>
    </cfRule>
  </conditionalFormatting>
  <conditionalFormatting sqref="M40:M1048576">
    <cfRule type="containsBlanks" dxfId="0" priority="42">
      <formula>LEN(TRIM(M40))=0</formula>
    </cfRule>
  </conditionalFormatting>
  <conditionalFormatting sqref="N40:N1048576">
    <cfRule type="containsBlanks" dxfId="0" priority="40">
      <formula>LEN(TRIM(N40))=0</formula>
    </cfRule>
  </conditionalFormatting>
  <conditionalFormatting sqref="O40:O1048576">
    <cfRule type="containsBlanks" dxfId="0" priority="41">
      <formula>LEN(TRIM(O40))=0</formula>
    </cfRule>
  </conditionalFormatting>
  <conditionalFormatting sqref="P40:P1048576">
    <cfRule type="containsBlanks" dxfId="0" priority="39">
      <formula>LEN(TRIM(P40))=0</formula>
    </cfRule>
  </conditionalFormatting>
  <conditionalFormatting sqref="E40:E1048576 Q33:XFD35 Q28:XFD31 Q21:XFD26 Q16:XFD19 Q2:XFD14 Q40:XFD1048576">
    <cfRule type="containsBlanks" dxfId="0" priority="49">
      <formula>LEN(TRIM(E2))=0</formula>
    </cfRule>
  </conditionalFormatting>
  <conditionalFormatting sqref="G40:H1048576">
    <cfRule type="containsBlanks" dxfId="0" priority="48">
      <formula>LEN(TRIM(G40))=0</formula>
    </cfRule>
  </conditionalFormatting>
  <pageMargins left="0.75" right="0.75" top="1" bottom="1" header="0.5" footer="0.5"/>
  <pageSetup paperSize="1" orientation="portrait"/>
  <headerFooter/>
  <ignoredErrors>
    <ignoredError sqref="O7:P7 O15:P15 O20:P20 O27:P27 O36:P36 O32:P32 F37:G38 I31:L36 I7:L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199"/>
  <sheetViews>
    <sheetView topLeftCell="A3" workbookViewId="0">
      <selection activeCell="E4" sqref="E4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5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9.33636363636364" style="7" customWidth="1"/>
    <col min="8" max="9" width="8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46.1454545454545" style="5" customWidth="1"/>
    <col min="15" max="15" width="31.8545454545455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101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v>0</v>
      </c>
      <c r="D4" s="17">
        <v>0</v>
      </c>
      <c r="E4" s="17" t="str">
        <f>IFERROR(C4/D4,"")</f>
        <v/>
      </c>
      <c r="F4" s="17">
        <v>0</v>
      </c>
      <c r="G4" s="22">
        <v>2</v>
      </c>
      <c r="H4" s="22">
        <v>0</v>
      </c>
      <c r="I4" s="22">
        <v>0</v>
      </c>
      <c r="J4" s="22">
        <v>0</v>
      </c>
      <c r="K4" s="20">
        <v>0.438202247191011</v>
      </c>
      <c r="L4" s="20">
        <v>0.438202247191011</v>
      </c>
      <c r="M4" s="20">
        <v>0.298828125</v>
      </c>
      <c r="N4" s="23" t="s">
        <v>106</v>
      </c>
      <c r="O4" s="24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22">
        <v>0</v>
      </c>
      <c r="H5" s="22">
        <v>0</v>
      </c>
      <c r="I5" s="22">
        <v>0</v>
      </c>
      <c r="J5" s="22">
        <v>0</v>
      </c>
      <c r="K5" s="20">
        <v>0</v>
      </c>
      <c r="L5" s="20">
        <v>0</v>
      </c>
      <c r="M5" s="20">
        <v>0</v>
      </c>
      <c r="N5" s="23" t="s">
        <v>108</v>
      </c>
      <c r="O5" s="24" t="str">
        <f t="shared" ref="O5:O36" si="1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22">
        <v>0</v>
      </c>
      <c r="H6" s="22">
        <v>0</v>
      </c>
      <c r="I6" s="22">
        <v>0</v>
      </c>
      <c r="J6" s="22">
        <v>0</v>
      </c>
      <c r="K6" s="20">
        <v>0</v>
      </c>
      <c r="L6" s="20">
        <v>0</v>
      </c>
      <c r="M6" s="20">
        <v>0</v>
      </c>
      <c r="N6" s="23" t="s">
        <v>108</v>
      </c>
      <c r="O6" s="24" t="str">
        <f t="shared" si="1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22">
        <v>0</v>
      </c>
      <c r="H7" s="22">
        <v>0</v>
      </c>
      <c r="I7" s="22">
        <v>0</v>
      </c>
      <c r="J7" s="22">
        <v>0</v>
      </c>
      <c r="K7" s="20">
        <v>0</v>
      </c>
      <c r="L7" s="20">
        <v>0</v>
      </c>
      <c r="M7" s="20">
        <v>0</v>
      </c>
      <c r="N7" s="23" t="s">
        <v>108</v>
      </c>
      <c r="O7" s="24" t="str">
        <f t="shared" si="1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22">
        <v>0</v>
      </c>
      <c r="H8" s="22">
        <v>0</v>
      </c>
      <c r="I8" s="22">
        <v>0</v>
      </c>
      <c r="J8" s="22">
        <v>0</v>
      </c>
      <c r="K8" s="20">
        <v>0</v>
      </c>
      <c r="L8" s="20">
        <v>0</v>
      </c>
      <c r="M8" s="20">
        <v>0</v>
      </c>
      <c r="N8" s="23" t="s">
        <v>108</v>
      </c>
      <c r="O8" s="24" t="str">
        <f t="shared" si="1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22">
        <v>0</v>
      </c>
      <c r="H9" s="22">
        <v>0</v>
      </c>
      <c r="I9" s="22">
        <v>0</v>
      </c>
      <c r="J9" s="22">
        <v>0</v>
      </c>
      <c r="K9" s="20">
        <v>0</v>
      </c>
      <c r="L9" s="20">
        <v>0</v>
      </c>
      <c r="M9" s="20">
        <v>0</v>
      </c>
      <c r="N9" s="23" t="s">
        <v>108</v>
      </c>
      <c r="O9" s="24" t="str">
        <f t="shared" si="1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22">
        <v>0</v>
      </c>
      <c r="H10" s="22">
        <v>0</v>
      </c>
      <c r="I10" s="22">
        <v>0</v>
      </c>
      <c r="J10" s="22">
        <v>0</v>
      </c>
      <c r="K10" s="20">
        <v>0</v>
      </c>
      <c r="L10" s="20">
        <v>0</v>
      </c>
      <c r="M10" s="20">
        <v>0</v>
      </c>
      <c r="N10" s="23" t="s">
        <v>108</v>
      </c>
      <c r="O10" s="24" t="str">
        <f t="shared" si="1"/>
        <v>BANCASSURANCE</v>
      </c>
    </row>
    <row r="11" s="3" customFormat="1" ht="12.5" spans="1:15">
      <c r="A11" s="15"/>
      <c r="B11" s="18" t="s">
        <v>114</v>
      </c>
      <c r="C11" s="17">
        <v>0</v>
      </c>
      <c r="D11" s="17">
        <v>0</v>
      </c>
      <c r="E11" s="17" t="str">
        <f t="shared" si="0"/>
        <v/>
      </c>
      <c r="F11" s="17">
        <v>0</v>
      </c>
      <c r="G11" s="22">
        <v>0</v>
      </c>
      <c r="H11" s="22">
        <v>0</v>
      </c>
      <c r="I11" s="22">
        <v>0</v>
      </c>
      <c r="J11" s="22">
        <v>0</v>
      </c>
      <c r="K11" s="20">
        <v>0.727272727272727</v>
      </c>
      <c r="L11" s="20">
        <v>0.727272727272727</v>
      </c>
      <c r="M11" s="20">
        <v>0.333333333333333</v>
      </c>
      <c r="N11" s="23" t="s">
        <v>115</v>
      </c>
      <c r="O11" s="24" t="str">
        <f t="shared" si="1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22">
        <v>0</v>
      </c>
      <c r="H12" s="22">
        <v>0</v>
      </c>
      <c r="I12" s="22">
        <v>0</v>
      </c>
      <c r="J12" s="22">
        <v>0</v>
      </c>
      <c r="K12" s="20">
        <v>0.875</v>
      </c>
      <c r="L12" s="20">
        <v>0.875</v>
      </c>
      <c r="M12" s="20">
        <v>0.4</v>
      </c>
      <c r="N12" s="23" t="s">
        <v>117</v>
      </c>
      <c r="O12" s="24" t="str">
        <f t="shared" si="1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22">
        <v>0</v>
      </c>
      <c r="H13" s="22">
        <v>0</v>
      </c>
      <c r="I13" s="22">
        <v>0</v>
      </c>
      <c r="J13" s="22">
        <v>0</v>
      </c>
      <c r="K13" s="20">
        <v>0</v>
      </c>
      <c r="L13" s="20">
        <v>0</v>
      </c>
      <c r="M13" s="20">
        <v>0</v>
      </c>
      <c r="N13" s="23" t="s">
        <v>119</v>
      </c>
      <c r="O13" s="24" t="str">
        <f t="shared" si="1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22">
        <v>0</v>
      </c>
      <c r="H14" s="22">
        <v>0</v>
      </c>
      <c r="I14" s="22">
        <v>0</v>
      </c>
      <c r="J14" s="22">
        <v>0</v>
      </c>
      <c r="K14" s="20">
        <v>0</v>
      </c>
      <c r="L14" s="20">
        <v>0</v>
      </c>
      <c r="M14" s="20">
        <v>0.428571428571429</v>
      </c>
      <c r="N14" s="23" t="s">
        <v>121</v>
      </c>
      <c r="O14" s="24" t="str">
        <f t="shared" si="1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22">
        <v>0</v>
      </c>
      <c r="H15" s="22">
        <v>0</v>
      </c>
      <c r="I15" s="22">
        <v>0</v>
      </c>
      <c r="J15" s="22">
        <v>0</v>
      </c>
      <c r="K15" s="20">
        <v>1</v>
      </c>
      <c r="L15" s="20">
        <v>1</v>
      </c>
      <c r="M15" s="20">
        <v>0.333333333333333</v>
      </c>
      <c r="N15" s="23" t="s">
        <v>123</v>
      </c>
      <c r="O15" s="24" t="str">
        <f t="shared" si="1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22">
        <v>0</v>
      </c>
      <c r="H16" s="22">
        <v>0</v>
      </c>
      <c r="I16" s="22">
        <v>0</v>
      </c>
      <c r="J16" s="22">
        <v>0</v>
      </c>
      <c r="K16" s="20">
        <v>0</v>
      </c>
      <c r="L16" s="20">
        <v>0</v>
      </c>
      <c r="M16" s="20">
        <v>0.428571428571429</v>
      </c>
      <c r="N16" s="23" t="s">
        <v>77</v>
      </c>
      <c r="O16" s="24" t="str">
        <f t="shared" si="1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22">
        <v>0</v>
      </c>
      <c r="H17" s="22">
        <v>0</v>
      </c>
      <c r="I17" s="22">
        <v>0</v>
      </c>
      <c r="J17" s="22">
        <v>0</v>
      </c>
      <c r="K17" s="20">
        <v>0</v>
      </c>
      <c r="L17" s="20">
        <v>0</v>
      </c>
      <c r="M17" s="20">
        <v>0</v>
      </c>
      <c r="N17" s="23" t="s">
        <v>108</v>
      </c>
      <c r="O17" s="24" t="str">
        <f t="shared" si="1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22">
        <v>0</v>
      </c>
      <c r="H18" s="22">
        <v>0</v>
      </c>
      <c r="I18" s="22">
        <v>0</v>
      </c>
      <c r="J18" s="22">
        <v>0</v>
      </c>
      <c r="K18" s="20">
        <v>0</v>
      </c>
      <c r="L18" s="20">
        <v>0</v>
      </c>
      <c r="M18" s="20">
        <v>0</v>
      </c>
      <c r="N18" s="23" t="s">
        <v>121</v>
      </c>
      <c r="O18" s="24" t="str">
        <f t="shared" si="1"/>
        <v>BURU BURU</v>
      </c>
    </row>
    <row r="19" s="3" customFormat="1" spans="1:15">
      <c r="A19" s="5"/>
      <c r="B19" s="18" t="s">
        <v>127</v>
      </c>
      <c r="C19" s="17">
        <v>5000</v>
      </c>
      <c r="D19" s="17">
        <v>1</v>
      </c>
      <c r="E19" s="17">
        <f t="shared" si="0"/>
        <v>5000</v>
      </c>
      <c r="F19" s="17">
        <v>0</v>
      </c>
      <c r="G19" s="22">
        <v>1</v>
      </c>
      <c r="H19" s="22">
        <v>1</v>
      </c>
      <c r="I19" s="22">
        <v>1</v>
      </c>
      <c r="J19" s="22">
        <v>0</v>
      </c>
      <c r="K19" s="20">
        <v>0.731707317073171</v>
      </c>
      <c r="L19" s="20">
        <v>0.731707317073171</v>
      </c>
      <c r="M19" s="20">
        <v>0.220183486238532</v>
      </c>
      <c r="N19" s="23" t="s">
        <v>128</v>
      </c>
      <c r="O19" s="24" t="str">
        <f t="shared" si="1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22">
        <v>0</v>
      </c>
      <c r="H20" s="22">
        <v>0</v>
      </c>
      <c r="I20" s="22">
        <v>0</v>
      </c>
      <c r="J20" s="22">
        <v>0</v>
      </c>
      <c r="K20" s="20">
        <v>0</v>
      </c>
      <c r="L20" s="20">
        <v>0</v>
      </c>
      <c r="M20" s="20">
        <v>0</v>
      </c>
      <c r="N20" s="23" t="s">
        <v>121</v>
      </c>
      <c r="O20" s="24" t="str">
        <f t="shared" si="1"/>
        <v>BURU BURU</v>
      </c>
    </row>
    <row r="21" s="3" customFormat="1" spans="1:15">
      <c r="A21" s="5"/>
      <c r="B21" s="18" t="s">
        <v>130</v>
      </c>
      <c r="C21" s="17">
        <v>0</v>
      </c>
      <c r="D21" s="17">
        <v>0</v>
      </c>
      <c r="E21" s="17" t="str">
        <f t="shared" si="0"/>
        <v/>
      </c>
      <c r="F21" s="17">
        <v>0</v>
      </c>
      <c r="G21" s="22">
        <v>0</v>
      </c>
      <c r="H21" s="22">
        <v>0</v>
      </c>
      <c r="I21" s="22">
        <v>0</v>
      </c>
      <c r="J21" s="22">
        <v>0</v>
      </c>
      <c r="K21" s="20">
        <v>0.428571428571429</v>
      </c>
      <c r="L21" s="20">
        <v>0.428571428571429</v>
      </c>
      <c r="M21" s="20">
        <v>0.471428571428571</v>
      </c>
      <c r="N21" s="23" t="s">
        <v>121</v>
      </c>
      <c r="O21" s="24" t="str">
        <f t="shared" si="1"/>
        <v>BURU BURU</v>
      </c>
    </row>
    <row r="22" s="3" customFormat="1" spans="1:15">
      <c r="A22" s="5"/>
      <c r="B22" s="18" t="s">
        <v>131</v>
      </c>
      <c r="C22" s="17">
        <v>0</v>
      </c>
      <c r="D22" s="17">
        <v>0</v>
      </c>
      <c r="E22" s="17" t="str">
        <f t="shared" si="0"/>
        <v/>
      </c>
      <c r="F22" s="17">
        <v>0</v>
      </c>
      <c r="G22" s="22">
        <v>1</v>
      </c>
      <c r="H22" s="22">
        <v>0</v>
      </c>
      <c r="I22" s="22">
        <v>1</v>
      </c>
      <c r="J22" s="22">
        <v>0</v>
      </c>
      <c r="K22" s="20">
        <v>0.6</v>
      </c>
      <c r="L22" s="20">
        <v>0.6</v>
      </c>
      <c r="M22" s="20">
        <v>0.25</v>
      </c>
      <c r="N22" s="23" t="s">
        <v>132</v>
      </c>
      <c r="O22" s="24" t="str">
        <f t="shared" si="1"/>
        <v>BURU BURU</v>
      </c>
    </row>
    <row r="23" s="3" customFormat="1" spans="1:15">
      <c r="A23" s="5"/>
      <c r="B23" s="18" t="s">
        <v>133</v>
      </c>
      <c r="C23" s="17">
        <v>2950</v>
      </c>
      <c r="D23" s="17">
        <v>1</v>
      </c>
      <c r="E23" s="17">
        <f t="shared" si="0"/>
        <v>2950</v>
      </c>
      <c r="F23" s="17">
        <v>0</v>
      </c>
      <c r="G23" s="22">
        <v>0</v>
      </c>
      <c r="H23" s="22">
        <v>1</v>
      </c>
      <c r="I23" s="22">
        <v>0</v>
      </c>
      <c r="J23" s="22">
        <v>0</v>
      </c>
      <c r="K23" s="20">
        <v>0.52</v>
      </c>
      <c r="L23" s="20">
        <v>0.52</v>
      </c>
      <c r="M23" s="20">
        <v>0.43859649122807</v>
      </c>
      <c r="N23" s="23" t="s">
        <v>134</v>
      </c>
      <c r="O23" s="24" t="str">
        <f t="shared" si="1"/>
        <v>BURU BURU</v>
      </c>
    </row>
    <row r="24" s="3" customFormat="1" spans="1:15">
      <c r="A24" s="5"/>
      <c r="B24" s="18" t="s">
        <v>135</v>
      </c>
      <c r="C24" s="17">
        <v>66530</v>
      </c>
      <c r="D24" s="17">
        <v>8</v>
      </c>
      <c r="E24" s="17">
        <f t="shared" si="0"/>
        <v>8316.25</v>
      </c>
      <c r="F24" s="17">
        <v>2630</v>
      </c>
      <c r="G24" s="22">
        <v>2</v>
      </c>
      <c r="H24" s="22">
        <v>2</v>
      </c>
      <c r="I24" s="22">
        <v>17</v>
      </c>
      <c r="J24" s="22">
        <v>1</v>
      </c>
      <c r="K24" s="20">
        <v>0.6</v>
      </c>
      <c r="L24" s="20">
        <v>0.6</v>
      </c>
      <c r="M24" s="20">
        <v>0.348684210526316</v>
      </c>
      <c r="N24" s="23" t="s">
        <v>136</v>
      </c>
      <c r="O24" s="24" t="str">
        <f t="shared" si="1"/>
        <v>CITY SQUARE</v>
      </c>
    </row>
    <row r="25" s="3" customFormat="1" spans="1:15">
      <c r="A25" s="5"/>
      <c r="B25" s="18" t="s">
        <v>137</v>
      </c>
      <c r="C25" s="17">
        <v>54720</v>
      </c>
      <c r="D25" s="17">
        <v>10</v>
      </c>
      <c r="E25" s="17">
        <f t="shared" si="0"/>
        <v>5472</v>
      </c>
      <c r="F25" s="17">
        <v>0</v>
      </c>
      <c r="G25" s="22">
        <v>1</v>
      </c>
      <c r="H25" s="22">
        <v>6</v>
      </c>
      <c r="I25" s="22">
        <v>11</v>
      </c>
      <c r="J25" s="22">
        <v>2</v>
      </c>
      <c r="K25" s="20">
        <v>0.850574712643678</v>
      </c>
      <c r="L25" s="20">
        <v>0.850574712643678</v>
      </c>
      <c r="M25" s="20">
        <v>0.444444444444444</v>
      </c>
      <c r="N25" s="23" t="s">
        <v>138</v>
      </c>
      <c r="O25" s="24" t="str">
        <f t="shared" si="1"/>
        <v>CITY SQUARE</v>
      </c>
    </row>
    <row r="26" s="4" customFormat="1" ht="14.5" spans="1:15">
      <c r="A26" s="5"/>
      <c r="B26" s="18" t="s">
        <v>139</v>
      </c>
      <c r="C26" s="17">
        <v>12995</v>
      </c>
      <c r="D26" s="17">
        <v>4</v>
      </c>
      <c r="E26" s="17">
        <f t="shared" si="0"/>
        <v>3248.75</v>
      </c>
      <c r="F26" s="17">
        <v>0</v>
      </c>
      <c r="G26" s="22">
        <v>2</v>
      </c>
      <c r="H26" s="22">
        <v>3</v>
      </c>
      <c r="I26" s="22">
        <v>15</v>
      </c>
      <c r="J26" s="22">
        <v>1</v>
      </c>
      <c r="K26" s="20">
        <v>0.673913043478261</v>
      </c>
      <c r="L26" s="20">
        <v>0.673913043478261</v>
      </c>
      <c r="M26" s="20">
        <v>0.647058823529412</v>
      </c>
      <c r="N26" s="23" t="s">
        <v>121</v>
      </c>
      <c r="O26" s="24" t="str">
        <f t="shared" si="1"/>
        <v>CITY SQUARE</v>
      </c>
    </row>
    <row r="27" s="3" customFormat="1" spans="1:15">
      <c r="A27" s="5"/>
      <c r="B27" s="18" t="s">
        <v>140</v>
      </c>
      <c r="C27" s="17">
        <v>99829</v>
      </c>
      <c r="D27" s="17">
        <v>10</v>
      </c>
      <c r="E27" s="17">
        <f t="shared" si="0"/>
        <v>9982.9</v>
      </c>
      <c r="F27" s="17">
        <v>25000</v>
      </c>
      <c r="G27" s="22">
        <v>1</v>
      </c>
      <c r="H27" s="22">
        <v>7</v>
      </c>
      <c r="I27" s="22">
        <v>10</v>
      </c>
      <c r="J27" s="22">
        <v>1</v>
      </c>
      <c r="K27" s="20">
        <v>0.758333333333333</v>
      </c>
      <c r="L27" s="20">
        <v>0.758333333333333</v>
      </c>
      <c r="M27" s="20">
        <v>0.208333333333333</v>
      </c>
      <c r="N27" s="23" t="s">
        <v>141</v>
      </c>
      <c r="O27" s="24" t="str">
        <f t="shared" si="1"/>
        <v>CITY SQUARE</v>
      </c>
    </row>
    <row r="28" s="3" customFormat="1" spans="1:15">
      <c r="A28" s="5"/>
      <c r="B28" s="18" t="s">
        <v>142</v>
      </c>
      <c r="C28" s="17">
        <v>126100</v>
      </c>
      <c r="D28" s="17">
        <v>5</v>
      </c>
      <c r="E28" s="17">
        <f t="shared" si="0"/>
        <v>25220</v>
      </c>
      <c r="F28" s="17">
        <v>0</v>
      </c>
      <c r="G28" s="22">
        <v>1</v>
      </c>
      <c r="H28" s="22">
        <v>1</v>
      </c>
      <c r="I28" s="22">
        <v>4</v>
      </c>
      <c r="J28" s="22">
        <v>1</v>
      </c>
      <c r="K28" s="20">
        <v>0.710526315789474</v>
      </c>
      <c r="L28" s="20">
        <v>0.710526315789474</v>
      </c>
      <c r="M28" s="20">
        <v>0.282051282051282</v>
      </c>
      <c r="N28" s="23" t="s">
        <v>143</v>
      </c>
      <c r="O28" s="24" t="str">
        <f t="shared" si="1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22">
        <v>0</v>
      </c>
      <c r="H29" s="22">
        <v>0</v>
      </c>
      <c r="I29" s="22">
        <v>7</v>
      </c>
      <c r="J29" s="22">
        <v>0</v>
      </c>
      <c r="K29" s="20">
        <v>0.25</v>
      </c>
      <c r="L29" s="20">
        <v>0.25</v>
      </c>
      <c r="M29" s="20">
        <v>0.280487804878049</v>
      </c>
      <c r="N29" s="23" t="s">
        <v>145</v>
      </c>
      <c r="O29" s="24" t="str">
        <f t="shared" si="1"/>
        <v>CITY SQUARE</v>
      </c>
    </row>
    <row r="30" s="3" customFormat="1" ht="12.5" spans="1:15">
      <c r="A30" s="15"/>
      <c r="B30" s="18" t="s">
        <v>146</v>
      </c>
      <c r="C30" s="17">
        <v>15950</v>
      </c>
      <c r="D30" s="17">
        <v>4</v>
      </c>
      <c r="E30" s="17">
        <f t="shared" si="0"/>
        <v>3987.5</v>
      </c>
      <c r="F30" s="17">
        <v>0</v>
      </c>
      <c r="G30" s="22">
        <v>0</v>
      </c>
      <c r="H30" s="22">
        <v>2</v>
      </c>
      <c r="I30" s="22">
        <v>3</v>
      </c>
      <c r="J30" s="22">
        <v>0</v>
      </c>
      <c r="K30" s="20">
        <v>1</v>
      </c>
      <c r="L30" s="20">
        <v>1</v>
      </c>
      <c r="M30" s="20">
        <v>0</v>
      </c>
      <c r="N30" s="23" t="s">
        <v>147</v>
      </c>
      <c r="O30" s="24" t="str">
        <f t="shared" si="1"/>
        <v>CITY SQUARE</v>
      </c>
    </row>
    <row r="31" s="3" customFormat="1" spans="1:15">
      <c r="A31" s="5"/>
      <c r="B31" s="18" t="s">
        <v>148</v>
      </c>
      <c r="C31" s="17">
        <v>0</v>
      </c>
      <c r="D31" s="17">
        <v>0</v>
      </c>
      <c r="E31" s="17" t="str">
        <f t="shared" si="0"/>
        <v/>
      </c>
      <c r="F31" s="17">
        <v>0</v>
      </c>
      <c r="G31" s="22">
        <v>1</v>
      </c>
      <c r="H31" s="22">
        <v>0</v>
      </c>
      <c r="I31" s="22">
        <v>11</v>
      </c>
      <c r="J31" s="22">
        <v>0</v>
      </c>
      <c r="K31" s="20">
        <v>0.609375</v>
      </c>
      <c r="L31" s="20">
        <v>0.609375</v>
      </c>
      <c r="M31" s="20">
        <v>0.219469026548673</v>
      </c>
      <c r="N31" s="23" t="s">
        <v>149</v>
      </c>
      <c r="O31" s="24" t="str">
        <f t="shared" si="1"/>
        <v>ELDORET</v>
      </c>
    </row>
    <row r="32" s="3" customFormat="1" spans="1:15">
      <c r="A32" s="5"/>
      <c r="B32" s="18" t="s">
        <v>150</v>
      </c>
      <c r="C32" s="17">
        <v>0</v>
      </c>
      <c r="D32" s="17">
        <v>0</v>
      </c>
      <c r="E32" s="17" t="str">
        <f t="shared" si="0"/>
        <v/>
      </c>
      <c r="F32" s="17">
        <v>0</v>
      </c>
      <c r="G32" s="22">
        <v>1</v>
      </c>
      <c r="H32" s="22">
        <v>0</v>
      </c>
      <c r="I32" s="22">
        <v>7</v>
      </c>
      <c r="J32" s="22">
        <v>0</v>
      </c>
      <c r="K32" s="20">
        <v>0.592592592592593</v>
      </c>
      <c r="L32" s="20">
        <v>0.592592592592593</v>
      </c>
      <c r="M32" s="20">
        <v>0.207207207207207</v>
      </c>
      <c r="N32" s="23" t="s">
        <v>151</v>
      </c>
      <c r="O32" s="24" t="str">
        <f t="shared" si="1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22">
        <v>0</v>
      </c>
      <c r="H33" s="22">
        <v>0</v>
      </c>
      <c r="I33" s="22">
        <v>1</v>
      </c>
      <c r="J33" s="22">
        <v>0</v>
      </c>
      <c r="K33" s="20">
        <v>0.6</v>
      </c>
      <c r="L33" s="20">
        <v>0.6</v>
      </c>
      <c r="M33" s="20">
        <v>0.111111111111111</v>
      </c>
      <c r="N33" s="23" t="s">
        <v>153</v>
      </c>
      <c r="O33" s="24" t="str">
        <f t="shared" si="1"/>
        <v>ELDORET</v>
      </c>
    </row>
    <row r="34" s="3" customFormat="1" spans="1:15">
      <c r="A34" s="5"/>
      <c r="B34" s="18" t="s">
        <v>154</v>
      </c>
      <c r="C34" s="17">
        <v>87379</v>
      </c>
      <c r="D34" s="17">
        <v>6</v>
      </c>
      <c r="E34" s="17">
        <f t="shared" si="0"/>
        <v>14563.1666666667</v>
      </c>
      <c r="F34" s="17">
        <v>0</v>
      </c>
      <c r="G34" s="22">
        <v>2</v>
      </c>
      <c r="H34" s="22">
        <v>2</v>
      </c>
      <c r="I34" s="22">
        <v>5</v>
      </c>
      <c r="J34" s="22">
        <v>1</v>
      </c>
      <c r="K34" s="20">
        <v>0.783132530120482</v>
      </c>
      <c r="L34" s="20">
        <v>0.783132530120482</v>
      </c>
      <c r="M34" s="20">
        <v>0.328571428571429</v>
      </c>
      <c r="N34" s="23" t="s">
        <v>155</v>
      </c>
      <c r="O34" s="24" t="str">
        <f t="shared" si="1"/>
        <v>ELDORET</v>
      </c>
    </row>
    <row r="35" s="3" customFormat="1" spans="1:15">
      <c r="A35" s="5"/>
      <c r="B35" s="18" t="s">
        <v>156</v>
      </c>
      <c r="C35" s="17">
        <v>9950</v>
      </c>
      <c r="D35" s="17">
        <v>3</v>
      </c>
      <c r="E35" s="17">
        <f t="shared" si="0"/>
        <v>3316.66666666667</v>
      </c>
      <c r="F35" s="17">
        <v>0</v>
      </c>
      <c r="G35" s="22">
        <v>1</v>
      </c>
      <c r="H35" s="22">
        <v>1</v>
      </c>
      <c r="I35" s="22">
        <v>8</v>
      </c>
      <c r="J35" s="22">
        <v>0</v>
      </c>
      <c r="K35" s="20">
        <v>0.830508474576271</v>
      </c>
      <c r="L35" s="20">
        <v>0.830508474576271</v>
      </c>
      <c r="M35" s="20">
        <v>0.382352941176471</v>
      </c>
      <c r="N35" s="23" t="s">
        <v>157</v>
      </c>
      <c r="O35" s="24" t="str">
        <f t="shared" si="1"/>
        <v>ELDORET</v>
      </c>
    </row>
    <row r="36" s="3" customFormat="1" spans="1:15">
      <c r="A36" s="5"/>
      <c r="B36" s="18" t="s">
        <v>158</v>
      </c>
      <c r="C36" s="17">
        <v>6000</v>
      </c>
      <c r="D36" s="17">
        <v>2</v>
      </c>
      <c r="E36" s="17">
        <f t="shared" si="0"/>
        <v>3000</v>
      </c>
      <c r="F36" s="17">
        <v>0</v>
      </c>
      <c r="G36" s="22">
        <v>0</v>
      </c>
      <c r="H36" s="22">
        <v>2</v>
      </c>
      <c r="I36" s="22">
        <v>5</v>
      </c>
      <c r="J36" s="22">
        <v>0</v>
      </c>
      <c r="K36" s="20">
        <v>0.75</v>
      </c>
      <c r="L36" s="20">
        <v>0.75</v>
      </c>
      <c r="M36" s="20">
        <v>0.178571428571429</v>
      </c>
      <c r="N36" s="23" t="s">
        <v>159</v>
      </c>
      <c r="O36" s="24" t="str">
        <f t="shared" si="1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2">IFERROR(C37/D37,"")</f>
        <v/>
      </c>
      <c r="F37" s="17">
        <v>0</v>
      </c>
      <c r="G37" s="22">
        <v>0</v>
      </c>
      <c r="H37" s="22">
        <v>0</v>
      </c>
      <c r="I37" s="22">
        <v>0</v>
      </c>
      <c r="J37" s="22">
        <v>0</v>
      </c>
      <c r="K37" s="20">
        <v>0</v>
      </c>
      <c r="L37" s="20">
        <v>0</v>
      </c>
      <c r="M37" s="20">
        <v>0</v>
      </c>
      <c r="N37" s="23" t="s">
        <v>108</v>
      </c>
      <c r="O37" s="24" t="str">
        <f t="shared" ref="O37:O68" si="3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2"/>
        <v/>
      </c>
      <c r="F38" s="17">
        <v>0</v>
      </c>
      <c r="G38" s="22">
        <v>1</v>
      </c>
      <c r="H38" s="22">
        <v>0</v>
      </c>
      <c r="I38" s="22">
        <v>7</v>
      </c>
      <c r="J38" s="22">
        <v>0</v>
      </c>
      <c r="K38" s="20">
        <v>0.714285714285714</v>
      </c>
      <c r="L38" s="20">
        <v>0.714285714285714</v>
      </c>
      <c r="M38" s="20">
        <v>0.422391857506361</v>
      </c>
      <c r="N38" s="23" t="s">
        <v>162</v>
      </c>
      <c r="O38" s="24" t="str">
        <f t="shared" si="3"/>
        <v>EMBU</v>
      </c>
    </row>
    <row r="39" s="4" customFormat="1" ht="14.5" spans="1:15">
      <c r="A39" s="5"/>
      <c r="B39" s="18" t="s">
        <v>163</v>
      </c>
      <c r="C39" s="17">
        <v>14500</v>
      </c>
      <c r="D39" s="17">
        <v>4</v>
      </c>
      <c r="E39" s="17">
        <f t="shared" si="2"/>
        <v>3625</v>
      </c>
      <c r="F39" s="17">
        <v>5950</v>
      </c>
      <c r="G39" s="22">
        <v>1</v>
      </c>
      <c r="H39" s="22">
        <v>2</v>
      </c>
      <c r="I39" s="22">
        <v>4</v>
      </c>
      <c r="J39" s="22">
        <v>0</v>
      </c>
      <c r="K39" s="20">
        <v>0.619047619047619</v>
      </c>
      <c r="L39" s="20">
        <v>0.619047619047619</v>
      </c>
      <c r="M39" s="20">
        <v>0.769230769230769</v>
      </c>
      <c r="N39" s="23" t="s">
        <v>164</v>
      </c>
      <c r="O39" s="24" t="str">
        <f t="shared" si="3"/>
        <v>EMBU</v>
      </c>
    </row>
    <row r="40" s="3" customFormat="1" spans="1:15">
      <c r="A40" s="5"/>
      <c r="B40" s="18" t="s">
        <v>165</v>
      </c>
      <c r="C40" s="17">
        <v>0</v>
      </c>
      <c r="D40" s="17">
        <v>0</v>
      </c>
      <c r="E40" s="17" t="str">
        <f t="shared" si="2"/>
        <v/>
      </c>
      <c r="F40" s="17">
        <v>0</v>
      </c>
      <c r="G40" s="22">
        <v>0</v>
      </c>
      <c r="H40" s="22">
        <v>0</v>
      </c>
      <c r="I40" s="22">
        <v>3</v>
      </c>
      <c r="J40" s="22">
        <v>0</v>
      </c>
      <c r="K40" s="20">
        <v>0</v>
      </c>
      <c r="L40" s="20">
        <v>0</v>
      </c>
      <c r="M40" s="20">
        <v>0.486486486486487</v>
      </c>
      <c r="N40" s="23" t="s">
        <v>121</v>
      </c>
      <c r="O40" s="24" t="str">
        <f t="shared" si="3"/>
        <v>EMBU</v>
      </c>
    </row>
    <row r="41" s="3" customFormat="1" spans="1:15">
      <c r="A41" s="5"/>
      <c r="B41" s="18" t="s">
        <v>166</v>
      </c>
      <c r="C41" s="17">
        <v>5000</v>
      </c>
      <c r="D41" s="17">
        <v>1</v>
      </c>
      <c r="E41" s="17">
        <f t="shared" si="2"/>
        <v>5000</v>
      </c>
      <c r="F41" s="17">
        <v>0</v>
      </c>
      <c r="G41" s="22">
        <v>2</v>
      </c>
      <c r="H41" s="22">
        <v>1</v>
      </c>
      <c r="I41" s="22">
        <v>13</v>
      </c>
      <c r="J41" s="22">
        <v>1</v>
      </c>
      <c r="K41" s="20">
        <v>0.833333333333333</v>
      </c>
      <c r="L41" s="20">
        <v>0.833333333333333</v>
      </c>
      <c r="M41" s="20">
        <v>0.446808510638298</v>
      </c>
      <c r="N41" s="23" t="s">
        <v>167</v>
      </c>
      <c r="O41" s="24" t="str">
        <f t="shared" si="3"/>
        <v>EMBU</v>
      </c>
    </row>
    <row r="42" s="3" customFormat="1" spans="1:15">
      <c r="A42" s="5"/>
      <c r="B42" s="18" t="s">
        <v>168</v>
      </c>
      <c r="C42" s="17">
        <v>113900</v>
      </c>
      <c r="D42" s="17">
        <v>8</v>
      </c>
      <c r="E42" s="17">
        <f t="shared" si="2"/>
        <v>14237.5</v>
      </c>
      <c r="F42" s="17">
        <v>2550</v>
      </c>
      <c r="G42" s="22">
        <v>2</v>
      </c>
      <c r="H42" s="22">
        <v>6</v>
      </c>
      <c r="I42" s="22">
        <v>9</v>
      </c>
      <c r="J42" s="22">
        <v>0</v>
      </c>
      <c r="K42" s="20">
        <v>0.80327868852459</v>
      </c>
      <c r="L42" s="20">
        <v>0.80327868852459</v>
      </c>
      <c r="M42" s="20">
        <v>0.238095238095238</v>
      </c>
      <c r="N42" s="23" t="s">
        <v>169</v>
      </c>
      <c r="O42" s="24" t="str">
        <f t="shared" si="3"/>
        <v>EMBU</v>
      </c>
    </row>
    <row r="43" s="3" customFormat="1" spans="1:15">
      <c r="A43" s="5"/>
      <c r="B43" s="18" t="s">
        <v>170</v>
      </c>
      <c r="C43" s="17">
        <v>292250</v>
      </c>
      <c r="D43" s="17">
        <v>34</v>
      </c>
      <c r="E43" s="17">
        <f t="shared" si="2"/>
        <v>8595.58823529412</v>
      </c>
      <c r="F43" s="17">
        <v>0</v>
      </c>
      <c r="G43" s="22">
        <v>5</v>
      </c>
      <c r="H43" s="22">
        <v>8</v>
      </c>
      <c r="I43" s="22">
        <v>18</v>
      </c>
      <c r="J43" s="22">
        <v>4</v>
      </c>
      <c r="K43" s="20">
        <v>0.622478386167147</v>
      </c>
      <c r="L43" s="20">
        <v>0.622478386167147</v>
      </c>
      <c r="M43" s="20">
        <v>0.466666666666667</v>
      </c>
      <c r="N43" s="23" t="s">
        <v>171</v>
      </c>
      <c r="O43" s="24" t="str">
        <f t="shared" si="3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2"/>
        <v/>
      </c>
      <c r="F44" s="17">
        <v>0</v>
      </c>
      <c r="G44" s="22">
        <v>0</v>
      </c>
      <c r="H44" s="22">
        <v>0</v>
      </c>
      <c r="I44" s="22">
        <v>0</v>
      </c>
      <c r="J44" s="22">
        <v>0</v>
      </c>
      <c r="K44" s="20">
        <v>0</v>
      </c>
      <c r="L44" s="20">
        <v>0</v>
      </c>
      <c r="M44" s="20">
        <v>0</v>
      </c>
      <c r="N44" s="23" t="s">
        <v>108</v>
      </c>
      <c r="O44" s="24" t="str">
        <f t="shared" si="3"/>
        <v>EMBU</v>
      </c>
    </row>
    <row r="45" s="3" customFormat="1" spans="1:15">
      <c r="A45" s="5"/>
      <c r="B45" s="18" t="s">
        <v>173</v>
      </c>
      <c r="C45" s="17">
        <v>1180</v>
      </c>
      <c r="D45" s="17">
        <v>1</v>
      </c>
      <c r="E45" s="17">
        <f t="shared" si="2"/>
        <v>1180</v>
      </c>
      <c r="F45" s="17">
        <v>0</v>
      </c>
      <c r="G45" s="22">
        <v>1</v>
      </c>
      <c r="H45" s="22">
        <v>1</v>
      </c>
      <c r="I45" s="22">
        <v>8</v>
      </c>
      <c r="J45" s="22">
        <v>0</v>
      </c>
      <c r="K45" s="20">
        <v>0.782608695652174</v>
      </c>
      <c r="L45" s="20">
        <v>0.782608695652174</v>
      </c>
      <c r="M45" s="20">
        <v>0.466850828729282</v>
      </c>
      <c r="N45" s="23" t="s">
        <v>174</v>
      </c>
      <c r="O45" s="24" t="str">
        <f t="shared" si="3"/>
        <v>HOMABAY</v>
      </c>
    </row>
    <row r="46" s="3" customFormat="1" spans="1:15">
      <c r="A46" s="5"/>
      <c r="B46" s="18" t="s">
        <v>175</v>
      </c>
      <c r="C46" s="17">
        <v>0</v>
      </c>
      <c r="D46" s="17">
        <v>0</v>
      </c>
      <c r="E46" s="17" t="str">
        <f t="shared" si="2"/>
        <v/>
      </c>
      <c r="F46" s="17">
        <v>0</v>
      </c>
      <c r="G46" s="22">
        <v>3</v>
      </c>
      <c r="H46" s="22">
        <v>0</v>
      </c>
      <c r="I46" s="22">
        <v>13</v>
      </c>
      <c r="J46" s="22">
        <v>1</v>
      </c>
      <c r="K46" s="20">
        <v>0.711267605633803</v>
      </c>
      <c r="L46" s="20">
        <v>0.711267605633803</v>
      </c>
      <c r="M46" s="20">
        <v>0.433734939759036</v>
      </c>
      <c r="N46" s="23" t="s">
        <v>176</v>
      </c>
      <c r="O46" s="24" t="str">
        <f t="shared" si="3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2"/>
        <v/>
      </c>
      <c r="F47" s="17">
        <v>0</v>
      </c>
      <c r="G47" s="22">
        <v>1</v>
      </c>
      <c r="H47" s="22">
        <v>0</v>
      </c>
      <c r="I47" s="22">
        <v>10</v>
      </c>
      <c r="J47" s="22">
        <v>0</v>
      </c>
      <c r="K47" s="20">
        <v>0.3</v>
      </c>
      <c r="L47" s="20">
        <v>0.3</v>
      </c>
      <c r="M47" s="20">
        <v>0.242424242424242</v>
      </c>
      <c r="N47" s="23" t="s">
        <v>178</v>
      </c>
      <c r="O47" s="24" t="str">
        <f t="shared" si="3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2"/>
        <v/>
      </c>
      <c r="F48" s="17">
        <v>0</v>
      </c>
      <c r="G48" s="22">
        <v>0</v>
      </c>
      <c r="H48" s="22">
        <v>0</v>
      </c>
      <c r="I48" s="22">
        <v>2</v>
      </c>
      <c r="J48" s="22">
        <v>0</v>
      </c>
      <c r="K48" s="20">
        <v>0.285714285714286</v>
      </c>
      <c r="L48" s="20">
        <v>0.285714285714286</v>
      </c>
      <c r="M48" s="20">
        <v>0.220338983050847</v>
      </c>
      <c r="N48" s="23" t="s">
        <v>180</v>
      </c>
      <c r="O48" s="24" t="str">
        <f t="shared" si="3"/>
        <v>HOMABAY</v>
      </c>
    </row>
    <row r="49" s="4" customFormat="1" ht="14.5" spans="1:15">
      <c r="A49" s="5"/>
      <c r="B49" s="18" t="s">
        <v>181</v>
      </c>
      <c r="C49" s="17">
        <v>1995</v>
      </c>
      <c r="D49" s="17">
        <v>1</v>
      </c>
      <c r="E49" s="17">
        <f t="shared" si="2"/>
        <v>1995</v>
      </c>
      <c r="F49" s="17">
        <v>0</v>
      </c>
      <c r="G49" s="22">
        <v>1</v>
      </c>
      <c r="H49" s="22">
        <v>1</v>
      </c>
      <c r="I49" s="22">
        <v>9</v>
      </c>
      <c r="J49" s="22">
        <v>0</v>
      </c>
      <c r="K49" s="20">
        <v>0.631578947368421</v>
      </c>
      <c r="L49" s="20">
        <v>0.631578947368421</v>
      </c>
      <c r="M49" s="20">
        <v>0.333333333333333</v>
      </c>
      <c r="N49" s="23" t="s">
        <v>182</v>
      </c>
      <c r="O49" s="24" t="str">
        <f t="shared" si="3"/>
        <v>HOMABAY</v>
      </c>
    </row>
    <row r="50" s="3" customFormat="1" ht="12.5" spans="1:15">
      <c r="A50" s="15"/>
      <c r="B50" s="18" t="s">
        <v>183</v>
      </c>
      <c r="C50" s="17">
        <v>0</v>
      </c>
      <c r="D50" s="17">
        <v>0</v>
      </c>
      <c r="E50" s="17" t="str">
        <f t="shared" si="2"/>
        <v/>
      </c>
      <c r="F50" s="17">
        <v>0</v>
      </c>
      <c r="G50" s="22">
        <v>2</v>
      </c>
      <c r="H50" s="22">
        <v>0</v>
      </c>
      <c r="I50" s="22">
        <v>11</v>
      </c>
      <c r="J50" s="22">
        <v>1</v>
      </c>
      <c r="K50" s="20">
        <v>0.559322033898305</v>
      </c>
      <c r="L50" s="20">
        <v>0.559322033898305</v>
      </c>
      <c r="M50" s="20">
        <v>0.303571428571429</v>
      </c>
      <c r="N50" s="23" t="s">
        <v>184</v>
      </c>
      <c r="O50" s="24" t="str">
        <f t="shared" si="3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2"/>
        <v/>
      </c>
      <c r="F51" s="17">
        <v>0</v>
      </c>
      <c r="G51" s="22">
        <v>0</v>
      </c>
      <c r="H51" s="22">
        <v>0</v>
      </c>
      <c r="I51" s="22">
        <v>0</v>
      </c>
      <c r="J51" s="22">
        <v>0</v>
      </c>
      <c r="K51" s="20">
        <v>0</v>
      </c>
      <c r="L51" s="20">
        <v>0</v>
      </c>
      <c r="M51" s="20">
        <v>0</v>
      </c>
      <c r="N51" s="23" t="s">
        <v>108</v>
      </c>
      <c r="O51" s="24" t="str">
        <f t="shared" si="3"/>
        <v>HOMABAY</v>
      </c>
    </row>
    <row r="52" spans="2:15">
      <c r="B52" s="18" t="s">
        <v>186</v>
      </c>
      <c r="C52" s="17">
        <v>0</v>
      </c>
      <c r="D52" s="17">
        <v>0</v>
      </c>
      <c r="E52" s="17" t="str">
        <f t="shared" si="2"/>
        <v/>
      </c>
      <c r="F52" s="17">
        <v>0</v>
      </c>
      <c r="G52" s="22">
        <v>1</v>
      </c>
      <c r="H52" s="22">
        <v>0</v>
      </c>
      <c r="I52" s="22">
        <v>3</v>
      </c>
      <c r="J52" s="22">
        <v>0</v>
      </c>
      <c r="K52" s="20">
        <v>0.5</v>
      </c>
      <c r="L52" s="20">
        <v>0.5</v>
      </c>
      <c r="M52" s="20">
        <v>0.539956803455724</v>
      </c>
      <c r="N52" s="23" t="s">
        <v>121</v>
      </c>
      <c r="O52" s="24" t="str">
        <f t="shared" si="3"/>
        <v>INDUSTRIAL AREA</v>
      </c>
    </row>
    <row r="53" spans="2:15">
      <c r="B53" s="18" t="s">
        <v>187</v>
      </c>
      <c r="C53" s="17">
        <v>155840</v>
      </c>
      <c r="D53" s="17">
        <v>22</v>
      </c>
      <c r="E53" s="17">
        <f t="shared" si="2"/>
        <v>7083.63636363636</v>
      </c>
      <c r="F53" s="17">
        <v>44390</v>
      </c>
      <c r="G53" s="22">
        <v>3</v>
      </c>
      <c r="H53" s="22">
        <v>3</v>
      </c>
      <c r="I53" s="22">
        <v>9</v>
      </c>
      <c r="J53" s="22">
        <v>2</v>
      </c>
      <c r="K53" s="20">
        <v>0.837662337662338</v>
      </c>
      <c r="L53" s="20">
        <v>0.837662337662338</v>
      </c>
      <c r="M53" s="20">
        <v>0.411764705882353</v>
      </c>
      <c r="N53" s="23" t="s">
        <v>188</v>
      </c>
      <c r="O53" s="24" t="str">
        <f t="shared" si="3"/>
        <v>INDUSTRIAL AREA</v>
      </c>
    </row>
    <row r="54" spans="1:15">
      <c r="A54" s="15"/>
      <c r="B54" s="18" t="s">
        <v>189</v>
      </c>
      <c r="C54" s="17">
        <v>0</v>
      </c>
      <c r="D54" s="17">
        <v>0</v>
      </c>
      <c r="E54" s="17" t="str">
        <f t="shared" si="2"/>
        <v/>
      </c>
      <c r="F54" s="17">
        <v>0</v>
      </c>
      <c r="G54" s="22">
        <v>0</v>
      </c>
      <c r="H54" s="22">
        <v>0</v>
      </c>
      <c r="I54" s="22">
        <v>5</v>
      </c>
      <c r="J54" s="22">
        <v>0</v>
      </c>
      <c r="K54" s="20">
        <v>0.473684210526316</v>
      </c>
      <c r="L54" s="20">
        <v>0.473684210526316</v>
      </c>
      <c r="M54" s="20">
        <v>0.242424242424242</v>
      </c>
      <c r="N54" s="23" t="s">
        <v>190</v>
      </c>
      <c r="O54" s="24" t="str">
        <f t="shared" si="3"/>
        <v>INDUSTRIAL AREA</v>
      </c>
    </row>
    <row r="55" spans="1:15">
      <c r="A55" s="15"/>
      <c r="B55" s="18" t="s">
        <v>191</v>
      </c>
      <c r="C55" s="17">
        <v>9950</v>
      </c>
      <c r="D55" s="17">
        <v>1</v>
      </c>
      <c r="E55" s="17">
        <f t="shared" si="2"/>
        <v>9950</v>
      </c>
      <c r="F55" s="17">
        <v>0</v>
      </c>
      <c r="G55" s="22">
        <v>0</v>
      </c>
      <c r="H55" s="22">
        <v>1</v>
      </c>
      <c r="I55" s="22">
        <v>13</v>
      </c>
      <c r="J55" s="22">
        <v>1</v>
      </c>
      <c r="K55" s="20">
        <v>0.708333333333333</v>
      </c>
      <c r="L55" s="20">
        <v>0.708333333333333</v>
      </c>
      <c r="M55" s="20">
        <v>0.434782608695652</v>
      </c>
      <c r="N55" s="23" t="s">
        <v>192</v>
      </c>
      <c r="O55" s="24" t="str">
        <f t="shared" si="3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2"/>
        <v/>
      </c>
      <c r="F56" s="17">
        <v>0</v>
      </c>
      <c r="G56" s="22">
        <v>0</v>
      </c>
      <c r="H56" s="22">
        <v>0</v>
      </c>
      <c r="I56" s="22">
        <v>0</v>
      </c>
      <c r="J56" s="22">
        <v>0</v>
      </c>
      <c r="K56" s="20">
        <v>0</v>
      </c>
      <c r="L56" s="20">
        <v>0</v>
      </c>
      <c r="M56" s="20">
        <v>0.37037037037037</v>
      </c>
      <c r="N56" s="23" t="s">
        <v>121</v>
      </c>
      <c r="O56" s="24" t="str">
        <f t="shared" si="3"/>
        <v>INDUSTRIAL AREA</v>
      </c>
    </row>
    <row r="57" spans="2:15">
      <c r="B57" s="18" t="s">
        <v>194</v>
      </c>
      <c r="C57" s="17">
        <v>5000</v>
      </c>
      <c r="D57" s="17">
        <v>1</v>
      </c>
      <c r="E57" s="17">
        <f t="shared" si="2"/>
        <v>5000</v>
      </c>
      <c r="F57" s="17">
        <v>0</v>
      </c>
      <c r="G57" s="22">
        <v>2</v>
      </c>
      <c r="H57" s="22">
        <v>1</v>
      </c>
      <c r="I57" s="22">
        <v>7</v>
      </c>
      <c r="J57" s="22">
        <v>0</v>
      </c>
      <c r="K57" s="20">
        <v>0.622641509433962</v>
      </c>
      <c r="L57" s="20">
        <v>0.622641509433962</v>
      </c>
      <c r="M57" s="20">
        <v>0.1</v>
      </c>
      <c r="N57" s="23" t="s">
        <v>195</v>
      </c>
      <c r="O57" s="24" t="str">
        <f t="shared" si="3"/>
        <v>INDUSTRIAL AREA</v>
      </c>
    </row>
    <row r="58" spans="2:15">
      <c r="B58" s="18" t="s">
        <v>196</v>
      </c>
      <c r="C58" s="17">
        <v>0</v>
      </c>
      <c r="D58" s="17">
        <v>0</v>
      </c>
      <c r="E58" s="17" t="str">
        <f t="shared" si="2"/>
        <v/>
      </c>
      <c r="F58" s="17">
        <v>0</v>
      </c>
      <c r="G58" s="22">
        <v>0</v>
      </c>
      <c r="H58" s="22">
        <v>0</v>
      </c>
      <c r="I58" s="22">
        <v>4</v>
      </c>
      <c r="J58" s="22">
        <v>0</v>
      </c>
      <c r="K58" s="20">
        <v>0.647058823529412</v>
      </c>
      <c r="L58" s="20">
        <v>0.647058823529412</v>
      </c>
      <c r="M58" s="20">
        <v>0.330578512396694</v>
      </c>
      <c r="N58" s="23" t="s">
        <v>197</v>
      </c>
      <c r="O58" s="24" t="str">
        <f t="shared" si="3"/>
        <v>INDUSTRIAL AREA</v>
      </c>
    </row>
    <row r="59" spans="2:15">
      <c r="B59" s="18" t="s">
        <v>198</v>
      </c>
      <c r="C59" s="17">
        <v>8450</v>
      </c>
      <c r="D59" s="17">
        <v>2</v>
      </c>
      <c r="E59" s="17">
        <f t="shared" si="2"/>
        <v>4225</v>
      </c>
      <c r="F59" s="17">
        <v>8450</v>
      </c>
      <c r="G59" s="22">
        <v>1</v>
      </c>
      <c r="H59" s="22">
        <v>1</v>
      </c>
      <c r="I59" s="22">
        <v>7</v>
      </c>
      <c r="J59" s="22">
        <v>0</v>
      </c>
      <c r="K59" s="20">
        <v>0.666666666666667</v>
      </c>
      <c r="L59" s="20">
        <v>0.666666666666667</v>
      </c>
      <c r="M59" s="20">
        <v>0.366795366795367</v>
      </c>
      <c r="N59" s="23" t="s">
        <v>199</v>
      </c>
      <c r="O59" s="24" t="str">
        <f t="shared" si="3"/>
        <v>KAKAMEGA</v>
      </c>
    </row>
    <row r="60" spans="1:15">
      <c r="A60" s="15"/>
      <c r="B60" s="18" t="s">
        <v>200</v>
      </c>
      <c r="C60" s="17">
        <v>10443</v>
      </c>
      <c r="D60" s="17">
        <v>3</v>
      </c>
      <c r="E60" s="17">
        <f t="shared" si="2"/>
        <v>3481</v>
      </c>
      <c r="F60" s="17">
        <v>4950</v>
      </c>
      <c r="G60" s="22">
        <v>1</v>
      </c>
      <c r="H60" s="22">
        <v>2</v>
      </c>
      <c r="I60" s="22">
        <v>7</v>
      </c>
      <c r="J60" s="22">
        <v>0</v>
      </c>
      <c r="K60" s="20">
        <v>0.640625</v>
      </c>
      <c r="L60" s="20">
        <v>0.640625</v>
      </c>
      <c r="M60" s="20">
        <v>0.24</v>
      </c>
      <c r="N60" s="23" t="s">
        <v>201</v>
      </c>
      <c r="O60" s="24" t="str">
        <f t="shared" si="3"/>
        <v>KAKAMEGA</v>
      </c>
    </row>
    <row r="61" spans="2:15">
      <c r="B61" s="18" t="s">
        <v>202</v>
      </c>
      <c r="C61" s="17">
        <v>8950</v>
      </c>
      <c r="D61" s="17">
        <v>2</v>
      </c>
      <c r="E61" s="17">
        <f t="shared" si="2"/>
        <v>4475</v>
      </c>
      <c r="F61" s="17">
        <v>0</v>
      </c>
      <c r="G61" s="22">
        <v>1</v>
      </c>
      <c r="H61" s="22">
        <v>2</v>
      </c>
      <c r="I61" s="22">
        <v>9</v>
      </c>
      <c r="J61" s="22">
        <v>0</v>
      </c>
      <c r="K61" s="20">
        <v>0.760869565217391</v>
      </c>
      <c r="L61" s="20">
        <v>0.760869565217391</v>
      </c>
      <c r="M61" s="20">
        <v>0.597938144329897</v>
      </c>
      <c r="N61" s="23" t="s">
        <v>203</v>
      </c>
      <c r="O61" s="24" t="str">
        <f t="shared" si="3"/>
        <v>KAKAMEGA</v>
      </c>
    </row>
    <row r="62" spans="2:15">
      <c r="B62" s="18" t="s">
        <v>204</v>
      </c>
      <c r="C62" s="17">
        <v>81184</v>
      </c>
      <c r="D62" s="17">
        <v>19</v>
      </c>
      <c r="E62" s="17">
        <f t="shared" si="2"/>
        <v>4272.84210526316</v>
      </c>
      <c r="F62" s="17">
        <v>0</v>
      </c>
      <c r="G62" s="22">
        <v>3</v>
      </c>
      <c r="H62" s="22">
        <v>5</v>
      </c>
      <c r="I62" s="22">
        <v>9</v>
      </c>
      <c r="J62" s="22">
        <v>1</v>
      </c>
      <c r="K62" s="20">
        <v>0.814814814814815</v>
      </c>
      <c r="L62" s="20">
        <v>0.814814814814815</v>
      </c>
      <c r="M62" s="20">
        <v>0.319587628865979</v>
      </c>
      <c r="N62" s="23" t="s">
        <v>205</v>
      </c>
      <c r="O62" s="24" t="str">
        <f t="shared" si="3"/>
        <v>KAKAMEGA</v>
      </c>
    </row>
    <row r="63" spans="1:15">
      <c r="A63" s="15"/>
      <c r="B63" s="18" t="s">
        <v>206</v>
      </c>
      <c r="C63" s="17">
        <v>6000</v>
      </c>
      <c r="D63" s="17">
        <v>2</v>
      </c>
      <c r="E63" s="17">
        <f t="shared" si="2"/>
        <v>3000</v>
      </c>
      <c r="F63" s="17">
        <v>0</v>
      </c>
      <c r="G63" s="22">
        <v>1</v>
      </c>
      <c r="H63" s="22">
        <v>2</v>
      </c>
      <c r="I63" s="22">
        <v>9</v>
      </c>
      <c r="J63" s="22">
        <v>0</v>
      </c>
      <c r="K63" s="20">
        <v>0.833333333333333</v>
      </c>
      <c r="L63" s="20">
        <v>0.833333333333333</v>
      </c>
      <c r="M63" s="20">
        <v>0.322222222222222</v>
      </c>
      <c r="N63" s="23" t="s">
        <v>207</v>
      </c>
      <c r="O63" s="24" t="str">
        <f t="shared" si="3"/>
        <v>KAKAMEGA</v>
      </c>
    </row>
    <row r="64" spans="2:15">
      <c r="B64" s="18" t="s">
        <v>208</v>
      </c>
      <c r="C64" s="17">
        <v>0</v>
      </c>
      <c r="D64" s="17">
        <v>0</v>
      </c>
      <c r="E64" s="17" t="str">
        <f t="shared" si="2"/>
        <v/>
      </c>
      <c r="F64" s="17">
        <v>0</v>
      </c>
      <c r="G64" s="22">
        <v>0</v>
      </c>
      <c r="H64" s="22">
        <v>0</v>
      </c>
      <c r="I64" s="22">
        <v>8</v>
      </c>
      <c r="J64" s="22">
        <v>0</v>
      </c>
      <c r="K64" s="20">
        <v>0.65625</v>
      </c>
      <c r="L64" s="20">
        <v>0.65625</v>
      </c>
      <c r="M64" s="20">
        <v>0.490909090909091</v>
      </c>
      <c r="N64" s="23" t="s">
        <v>209</v>
      </c>
      <c r="O64" s="24" t="str">
        <f t="shared" si="3"/>
        <v>KAKAMEGA</v>
      </c>
    </row>
    <row r="65" spans="2:15">
      <c r="B65" s="18" t="s">
        <v>210</v>
      </c>
      <c r="C65" s="17">
        <v>14950</v>
      </c>
      <c r="D65" s="17">
        <v>1</v>
      </c>
      <c r="E65" s="17">
        <f t="shared" si="2"/>
        <v>14950</v>
      </c>
      <c r="F65" s="17">
        <v>0</v>
      </c>
      <c r="G65" s="22">
        <v>0</v>
      </c>
      <c r="H65" s="22">
        <v>1</v>
      </c>
      <c r="I65" s="22">
        <v>2</v>
      </c>
      <c r="J65" s="22">
        <v>0</v>
      </c>
      <c r="K65" s="20">
        <v>1</v>
      </c>
      <c r="L65" s="20">
        <v>1</v>
      </c>
      <c r="M65" s="20">
        <v>0</v>
      </c>
      <c r="N65" s="23" t="s">
        <v>108</v>
      </c>
      <c r="O65" s="24" t="str">
        <f t="shared" si="3"/>
        <v>KAKAMEGA</v>
      </c>
    </row>
    <row r="66" spans="2:15">
      <c r="B66" s="18" t="s">
        <v>211</v>
      </c>
      <c r="C66" s="17">
        <v>0</v>
      </c>
      <c r="D66" s="17">
        <v>0</v>
      </c>
      <c r="E66" s="17" t="str">
        <f t="shared" si="2"/>
        <v/>
      </c>
      <c r="F66" s="17">
        <v>0</v>
      </c>
      <c r="G66" s="22">
        <v>0</v>
      </c>
      <c r="H66" s="22">
        <v>0</v>
      </c>
      <c r="I66" s="22">
        <v>1</v>
      </c>
      <c r="J66" s="22">
        <v>0</v>
      </c>
      <c r="K66" s="20">
        <v>0.8</v>
      </c>
      <c r="L66" s="20">
        <v>0.8</v>
      </c>
      <c r="M66" s="20">
        <v>0.334470989761092</v>
      </c>
      <c r="N66" s="23" t="s">
        <v>121</v>
      </c>
      <c r="O66" s="24" t="str">
        <f t="shared" si="3"/>
        <v>KERICHO</v>
      </c>
    </row>
    <row r="67" spans="2:15">
      <c r="B67" s="18" t="s">
        <v>212</v>
      </c>
      <c r="C67" s="17">
        <v>30450</v>
      </c>
      <c r="D67" s="17">
        <v>1</v>
      </c>
      <c r="E67" s="17">
        <f t="shared" si="2"/>
        <v>30450</v>
      </c>
      <c r="F67" s="17">
        <v>30450</v>
      </c>
      <c r="G67" s="22">
        <v>2</v>
      </c>
      <c r="H67" s="22">
        <v>1</v>
      </c>
      <c r="I67" s="22">
        <v>8</v>
      </c>
      <c r="J67" s="22">
        <v>0</v>
      </c>
      <c r="K67" s="20">
        <v>0.60655737704918</v>
      </c>
      <c r="L67" s="20">
        <v>0.60655737704918</v>
      </c>
      <c r="M67" s="20">
        <v>0.529411764705882</v>
      </c>
      <c r="N67" s="23" t="s">
        <v>213</v>
      </c>
      <c r="O67" s="24" t="str">
        <f t="shared" si="3"/>
        <v>KERICHO</v>
      </c>
    </row>
    <row r="68" spans="2:15">
      <c r="B68" s="18" t="s">
        <v>214</v>
      </c>
      <c r="C68" s="17">
        <v>29950</v>
      </c>
      <c r="D68" s="17">
        <v>1</v>
      </c>
      <c r="E68" s="17">
        <f t="shared" si="2"/>
        <v>29950</v>
      </c>
      <c r="F68" s="17">
        <v>0</v>
      </c>
      <c r="G68" s="22">
        <v>2</v>
      </c>
      <c r="H68" s="22">
        <v>1</v>
      </c>
      <c r="I68" s="22">
        <v>10</v>
      </c>
      <c r="J68" s="22">
        <v>0</v>
      </c>
      <c r="K68" s="20">
        <v>0.662790697674419</v>
      </c>
      <c r="L68" s="20">
        <v>0.662790697674419</v>
      </c>
      <c r="M68" s="20">
        <v>0.614035087719298</v>
      </c>
      <c r="N68" s="23" t="s">
        <v>215</v>
      </c>
      <c r="O68" s="24" t="str">
        <f t="shared" si="3"/>
        <v>KERICHO</v>
      </c>
    </row>
    <row r="69" spans="1:15">
      <c r="A69" s="15"/>
      <c r="B69" s="18" t="s">
        <v>216</v>
      </c>
      <c r="C69" s="17">
        <v>20350</v>
      </c>
      <c r="D69" s="17">
        <v>6</v>
      </c>
      <c r="E69" s="17">
        <f t="shared" ref="E69:E100" si="4">IFERROR(C69/D69,"")</f>
        <v>3391.66666666667</v>
      </c>
      <c r="F69" s="17">
        <v>0</v>
      </c>
      <c r="G69" s="22">
        <v>3</v>
      </c>
      <c r="H69" s="22">
        <v>1</v>
      </c>
      <c r="I69" s="22">
        <v>12</v>
      </c>
      <c r="J69" s="22">
        <v>1</v>
      </c>
      <c r="K69" s="20">
        <v>0.785714285714286</v>
      </c>
      <c r="L69" s="20">
        <v>0.785714285714286</v>
      </c>
      <c r="M69" s="20">
        <v>0.333333333333333</v>
      </c>
      <c r="N69" s="23" t="s">
        <v>217</v>
      </c>
      <c r="O69" s="24" t="str">
        <f t="shared" ref="O69:O100" si="5">TRIM(LEFT(B69,FIND("UNIT",B69)-1))</f>
        <v>KERICHO</v>
      </c>
    </row>
    <row r="70" spans="2:15">
      <c r="B70" s="18" t="s">
        <v>218</v>
      </c>
      <c r="C70" s="17">
        <v>0</v>
      </c>
      <c r="D70" s="17">
        <v>0</v>
      </c>
      <c r="E70" s="17" t="str">
        <f t="shared" si="4"/>
        <v/>
      </c>
      <c r="F70" s="17">
        <v>0</v>
      </c>
      <c r="G70" s="22">
        <v>3</v>
      </c>
      <c r="H70" s="22">
        <v>0</v>
      </c>
      <c r="I70" s="22">
        <v>16</v>
      </c>
      <c r="J70" s="22">
        <v>1</v>
      </c>
      <c r="K70" s="20">
        <v>0.7</v>
      </c>
      <c r="L70" s="20">
        <v>0.7</v>
      </c>
      <c r="M70" s="20">
        <v>0.456310679611651</v>
      </c>
      <c r="N70" s="23" t="s">
        <v>219</v>
      </c>
      <c r="O70" s="24" t="str">
        <f t="shared" si="5"/>
        <v>KERICHO</v>
      </c>
    </row>
    <row r="71" spans="2:15">
      <c r="B71" s="18" t="s">
        <v>220</v>
      </c>
      <c r="C71" s="17">
        <v>0</v>
      </c>
      <c r="D71" s="17">
        <v>0</v>
      </c>
      <c r="E71" s="17" t="str">
        <f t="shared" si="4"/>
        <v/>
      </c>
      <c r="F71" s="17">
        <v>0</v>
      </c>
      <c r="G71" s="22">
        <v>1</v>
      </c>
      <c r="H71" s="22">
        <v>0</v>
      </c>
      <c r="I71" s="22">
        <v>7</v>
      </c>
      <c r="J71" s="22">
        <v>0</v>
      </c>
      <c r="K71" s="20">
        <v>0.849056603773585</v>
      </c>
      <c r="L71" s="20">
        <v>0.849056603773585</v>
      </c>
      <c r="M71" s="20">
        <v>0.418367346938776</v>
      </c>
      <c r="N71" s="23" t="s">
        <v>221</v>
      </c>
      <c r="O71" s="24" t="str">
        <f t="shared" si="5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4"/>
        <v/>
      </c>
      <c r="F72" s="17">
        <v>0</v>
      </c>
      <c r="G72" s="22">
        <v>0</v>
      </c>
      <c r="H72" s="22">
        <v>0</v>
      </c>
      <c r="I72" s="22">
        <v>0</v>
      </c>
      <c r="J72" s="22">
        <v>0</v>
      </c>
      <c r="K72" s="20">
        <v>0</v>
      </c>
      <c r="L72" s="20">
        <v>0</v>
      </c>
      <c r="M72" s="20">
        <v>0</v>
      </c>
      <c r="N72" s="23" t="s">
        <v>108</v>
      </c>
      <c r="O72" s="24" t="str">
        <f t="shared" si="5"/>
        <v>KERICHO</v>
      </c>
    </row>
    <row r="73" spans="1:15">
      <c r="A73" s="15"/>
      <c r="B73" s="18" t="s">
        <v>223</v>
      </c>
      <c r="C73" s="17">
        <v>5000</v>
      </c>
      <c r="D73" s="17">
        <v>1</v>
      </c>
      <c r="E73" s="17">
        <f t="shared" si="4"/>
        <v>5000</v>
      </c>
      <c r="F73" s="17">
        <v>0</v>
      </c>
      <c r="G73" s="22">
        <v>2</v>
      </c>
      <c r="H73" s="22">
        <v>1</v>
      </c>
      <c r="I73" s="22">
        <v>8</v>
      </c>
      <c r="J73" s="22">
        <v>0</v>
      </c>
      <c r="K73" s="20">
        <v>0.380952380952381</v>
      </c>
      <c r="L73" s="20">
        <v>0.380952380952381</v>
      </c>
      <c r="M73" s="20">
        <v>0</v>
      </c>
      <c r="N73" s="23" t="s">
        <v>224</v>
      </c>
      <c r="O73" s="24" t="str">
        <f t="shared" si="5"/>
        <v>KISII</v>
      </c>
    </row>
    <row r="74" spans="2:15">
      <c r="B74" s="18" t="s">
        <v>225</v>
      </c>
      <c r="C74" s="17">
        <v>2500</v>
      </c>
      <c r="D74" s="17">
        <v>1</v>
      </c>
      <c r="E74" s="17">
        <f t="shared" si="4"/>
        <v>2500</v>
      </c>
      <c r="F74" s="17">
        <v>0</v>
      </c>
      <c r="G74" s="22">
        <v>0</v>
      </c>
      <c r="H74" s="22">
        <v>1</v>
      </c>
      <c r="I74" s="22">
        <v>18</v>
      </c>
      <c r="J74" s="22">
        <v>0</v>
      </c>
      <c r="K74" s="20">
        <v>0.596491228070175</v>
      </c>
      <c r="L74" s="20">
        <v>0.596491228070175</v>
      </c>
      <c r="M74" s="20">
        <v>0.351851851851852</v>
      </c>
      <c r="N74" s="23" t="s">
        <v>37</v>
      </c>
      <c r="O74" s="24" t="str">
        <f t="shared" si="5"/>
        <v>KISII</v>
      </c>
    </row>
    <row r="75" spans="2:15">
      <c r="B75" s="18" t="s">
        <v>226</v>
      </c>
      <c r="C75" s="17">
        <v>0</v>
      </c>
      <c r="D75" s="17">
        <v>0</v>
      </c>
      <c r="E75" s="17" t="str">
        <f t="shared" si="4"/>
        <v/>
      </c>
      <c r="F75" s="17">
        <v>0</v>
      </c>
      <c r="G75" s="22">
        <v>0</v>
      </c>
      <c r="H75" s="22">
        <v>0</v>
      </c>
      <c r="I75" s="22">
        <v>3</v>
      </c>
      <c r="J75" s="22">
        <v>0</v>
      </c>
      <c r="K75" s="20">
        <v>0.625</v>
      </c>
      <c r="L75" s="20">
        <v>0.625</v>
      </c>
      <c r="M75" s="20">
        <v>0.275</v>
      </c>
      <c r="N75" s="23" t="s">
        <v>227</v>
      </c>
      <c r="O75" s="24" t="str">
        <f t="shared" si="5"/>
        <v>KISII</v>
      </c>
    </row>
    <row r="76" spans="2:15">
      <c r="B76" s="18" t="s">
        <v>228</v>
      </c>
      <c r="C76" s="17">
        <v>0</v>
      </c>
      <c r="D76" s="17">
        <v>0</v>
      </c>
      <c r="E76" s="17" t="str">
        <f t="shared" si="4"/>
        <v/>
      </c>
      <c r="F76" s="17">
        <v>0</v>
      </c>
      <c r="G76" s="22">
        <v>0</v>
      </c>
      <c r="H76" s="22">
        <v>0</v>
      </c>
      <c r="I76" s="22">
        <v>9</v>
      </c>
      <c r="J76" s="22">
        <v>0</v>
      </c>
      <c r="K76" s="20">
        <v>0.48</v>
      </c>
      <c r="L76" s="20">
        <v>0.48</v>
      </c>
      <c r="M76" s="20">
        <v>0.229357798165138</v>
      </c>
      <c r="N76" s="23" t="s">
        <v>229</v>
      </c>
      <c r="O76" s="24" t="str">
        <f t="shared" si="5"/>
        <v>KISII</v>
      </c>
    </row>
    <row r="77" spans="2:15">
      <c r="B77" s="18" t="s">
        <v>230</v>
      </c>
      <c r="C77" s="17">
        <v>0</v>
      </c>
      <c r="D77" s="17">
        <v>0</v>
      </c>
      <c r="E77" s="17" t="str">
        <f t="shared" si="4"/>
        <v/>
      </c>
      <c r="F77" s="17">
        <v>0</v>
      </c>
      <c r="G77" s="22">
        <v>2</v>
      </c>
      <c r="H77" s="22">
        <v>0</v>
      </c>
      <c r="I77" s="22">
        <v>9</v>
      </c>
      <c r="J77" s="22">
        <v>0</v>
      </c>
      <c r="K77" s="20">
        <v>0.632352941176471</v>
      </c>
      <c r="L77" s="20">
        <v>0.632352941176471</v>
      </c>
      <c r="M77" s="20">
        <v>0.8</v>
      </c>
      <c r="N77" s="23" t="s">
        <v>231</v>
      </c>
      <c r="O77" s="24" t="str">
        <f t="shared" si="5"/>
        <v>KISII</v>
      </c>
    </row>
    <row r="78" spans="2:15">
      <c r="B78" s="18" t="s">
        <v>232</v>
      </c>
      <c r="C78" s="17">
        <v>0</v>
      </c>
      <c r="D78" s="17">
        <v>0</v>
      </c>
      <c r="E78" s="17" t="str">
        <f t="shared" si="4"/>
        <v/>
      </c>
      <c r="F78" s="17">
        <v>0</v>
      </c>
      <c r="G78" s="22">
        <v>2</v>
      </c>
      <c r="H78" s="22">
        <v>0</v>
      </c>
      <c r="I78" s="22">
        <v>15</v>
      </c>
      <c r="J78" s="22">
        <v>0</v>
      </c>
      <c r="K78" s="20">
        <v>0.5625</v>
      </c>
      <c r="L78" s="20">
        <v>0.5625</v>
      </c>
      <c r="M78" s="20">
        <v>0.215189873417722</v>
      </c>
      <c r="N78" s="23" t="s">
        <v>233</v>
      </c>
      <c r="O78" s="24" t="str">
        <f t="shared" si="5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4"/>
        <v/>
      </c>
      <c r="F79" s="17">
        <v>0</v>
      </c>
      <c r="G79" s="22">
        <v>0</v>
      </c>
      <c r="H79" s="22">
        <v>0</v>
      </c>
      <c r="I79" s="22">
        <v>0</v>
      </c>
      <c r="J79" s="22">
        <v>0</v>
      </c>
      <c r="K79" s="20">
        <v>0</v>
      </c>
      <c r="L79" s="20">
        <v>0</v>
      </c>
      <c r="M79" s="20">
        <v>0</v>
      </c>
      <c r="N79" s="23" t="s">
        <v>108</v>
      </c>
      <c r="O79" s="24" t="str">
        <f t="shared" si="5"/>
        <v>KISII</v>
      </c>
    </row>
    <row r="80" spans="2:15">
      <c r="B80" s="18" t="s">
        <v>235</v>
      </c>
      <c r="C80" s="17">
        <v>16900</v>
      </c>
      <c r="D80" s="17">
        <v>4</v>
      </c>
      <c r="E80" s="17">
        <f t="shared" si="4"/>
        <v>4225</v>
      </c>
      <c r="F80" s="17">
        <v>0</v>
      </c>
      <c r="G80" s="22">
        <v>1</v>
      </c>
      <c r="H80" s="22">
        <v>3</v>
      </c>
      <c r="I80" s="22">
        <v>13</v>
      </c>
      <c r="J80" s="22">
        <v>0</v>
      </c>
      <c r="K80" s="20">
        <v>0.807017543859649</v>
      </c>
      <c r="L80" s="20">
        <v>0.807017543859649</v>
      </c>
      <c r="M80" s="20">
        <v>0.448529411764706</v>
      </c>
      <c r="N80" s="23" t="s">
        <v>236</v>
      </c>
      <c r="O80" s="24" t="str">
        <f t="shared" si="5"/>
        <v>KISUMU</v>
      </c>
    </row>
    <row r="81" spans="2:15">
      <c r="B81" s="18" t="s">
        <v>237</v>
      </c>
      <c r="C81" s="17">
        <v>11945</v>
      </c>
      <c r="D81" s="17">
        <v>2</v>
      </c>
      <c r="E81" s="17">
        <f t="shared" si="4"/>
        <v>5972.5</v>
      </c>
      <c r="F81" s="17">
        <v>9950</v>
      </c>
      <c r="G81" s="22">
        <v>1</v>
      </c>
      <c r="H81" s="22">
        <v>2</v>
      </c>
      <c r="I81" s="22">
        <v>8</v>
      </c>
      <c r="J81" s="22">
        <v>1</v>
      </c>
      <c r="K81" s="20">
        <v>0.725</v>
      </c>
      <c r="L81" s="20">
        <v>0.725</v>
      </c>
      <c r="M81" s="20">
        <v>0.558139534883721</v>
      </c>
      <c r="N81" s="23" t="s">
        <v>238</v>
      </c>
      <c r="O81" s="24" t="str">
        <f t="shared" si="5"/>
        <v>KISUMU</v>
      </c>
    </row>
    <row r="82" spans="2:15">
      <c r="B82" s="18" t="s">
        <v>239</v>
      </c>
      <c r="C82" s="17">
        <v>7950</v>
      </c>
      <c r="D82" s="17">
        <v>2</v>
      </c>
      <c r="E82" s="17">
        <f t="shared" si="4"/>
        <v>3975</v>
      </c>
      <c r="F82" s="17">
        <v>0</v>
      </c>
      <c r="G82" s="22">
        <v>1</v>
      </c>
      <c r="H82" s="22">
        <v>1</v>
      </c>
      <c r="I82" s="22">
        <v>11</v>
      </c>
      <c r="J82" s="22">
        <v>1</v>
      </c>
      <c r="K82" s="20">
        <v>0.82258064516129</v>
      </c>
      <c r="L82" s="20">
        <v>0.82258064516129</v>
      </c>
      <c r="M82" s="20">
        <v>0.592857142857143</v>
      </c>
      <c r="N82" s="23" t="s">
        <v>121</v>
      </c>
      <c r="O82" s="24" t="str">
        <f t="shared" si="5"/>
        <v>KISUMU</v>
      </c>
    </row>
    <row r="83" spans="2:15">
      <c r="B83" s="18" t="s">
        <v>240</v>
      </c>
      <c r="C83" s="17">
        <v>15000</v>
      </c>
      <c r="D83" s="17">
        <v>2</v>
      </c>
      <c r="E83" s="17">
        <f t="shared" si="4"/>
        <v>7500</v>
      </c>
      <c r="F83" s="17">
        <v>15000</v>
      </c>
      <c r="G83" s="22">
        <v>1</v>
      </c>
      <c r="H83" s="22">
        <v>1</v>
      </c>
      <c r="I83" s="22">
        <v>9</v>
      </c>
      <c r="J83" s="22">
        <v>1</v>
      </c>
      <c r="K83" s="20">
        <v>0.583333333333333</v>
      </c>
      <c r="L83" s="20">
        <v>0.583333333333333</v>
      </c>
      <c r="M83" s="20">
        <v>0.666666666666667</v>
      </c>
      <c r="N83" s="23" t="s">
        <v>241</v>
      </c>
      <c r="O83" s="24" t="str">
        <f t="shared" si="5"/>
        <v>KISUMU</v>
      </c>
    </row>
    <row r="84" spans="1:15">
      <c r="A84" s="15"/>
      <c r="B84" s="18" t="s">
        <v>242</v>
      </c>
      <c r="C84" s="17">
        <v>22850</v>
      </c>
      <c r="D84" s="17">
        <v>4</v>
      </c>
      <c r="E84" s="17">
        <f t="shared" si="4"/>
        <v>5712.5</v>
      </c>
      <c r="F84" s="17">
        <v>0</v>
      </c>
      <c r="G84" s="22">
        <v>2</v>
      </c>
      <c r="H84" s="22">
        <v>2</v>
      </c>
      <c r="I84" s="22">
        <v>9</v>
      </c>
      <c r="J84" s="22">
        <v>0</v>
      </c>
      <c r="K84" s="20">
        <v>0.582089552238806</v>
      </c>
      <c r="L84" s="20">
        <v>0.582089552238806</v>
      </c>
      <c r="M84" s="20">
        <v>0.634782608695652</v>
      </c>
      <c r="N84" s="23" t="s">
        <v>243</v>
      </c>
      <c r="O84" s="24" t="str">
        <f t="shared" si="5"/>
        <v>KISUMU</v>
      </c>
    </row>
    <row r="85" spans="2:15">
      <c r="B85" s="18" t="s">
        <v>244</v>
      </c>
      <c r="C85" s="17">
        <v>7450</v>
      </c>
      <c r="D85" s="17">
        <v>2</v>
      </c>
      <c r="E85" s="17">
        <f t="shared" si="4"/>
        <v>3725</v>
      </c>
      <c r="F85" s="17">
        <v>0</v>
      </c>
      <c r="G85" s="22">
        <v>0</v>
      </c>
      <c r="H85" s="22">
        <v>2</v>
      </c>
      <c r="I85" s="22">
        <v>5</v>
      </c>
      <c r="J85" s="22">
        <v>0</v>
      </c>
      <c r="K85" s="20">
        <v>0.846153846153846</v>
      </c>
      <c r="L85" s="20">
        <v>0.846153846153846</v>
      </c>
      <c r="M85" s="20">
        <v>0.425531914893617</v>
      </c>
      <c r="N85" s="23" t="s">
        <v>245</v>
      </c>
      <c r="O85" s="24" t="str">
        <f t="shared" si="5"/>
        <v>KISUMU</v>
      </c>
    </row>
    <row r="86" spans="2:15">
      <c r="B86" s="18" t="s">
        <v>246</v>
      </c>
      <c r="C86" s="17">
        <v>2494</v>
      </c>
      <c r="D86" s="17">
        <v>1</v>
      </c>
      <c r="E86" s="17">
        <f t="shared" si="4"/>
        <v>2494</v>
      </c>
      <c r="F86" s="17">
        <v>0</v>
      </c>
      <c r="G86" s="22">
        <v>0</v>
      </c>
      <c r="H86" s="22">
        <v>1</v>
      </c>
      <c r="I86" s="22">
        <v>6</v>
      </c>
      <c r="J86" s="22">
        <v>0</v>
      </c>
      <c r="K86" s="20">
        <v>0.818181818181818</v>
      </c>
      <c r="L86" s="20">
        <v>0.818181818181818</v>
      </c>
      <c r="M86" s="20">
        <v>0.357142857142857</v>
      </c>
      <c r="N86" s="23" t="s">
        <v>247</v>
      </c>
      <c r="O86" s="24" t="str">
        <f t="shared" si="5"/>
        <v>KISUMU</v>
      </c>
    </row>
    <row r="87" spans="1:15">
      <c r="A87" s="15"/>
      <c r="B87" s="18" t="s">
        <v>248</v>
      </c>
      <c r="C87" s="17">
        <v>0</v>
      </c>
      <c r="D87" s="17">
        <v>0</v>
      </c>
      <c r="E87" s="17" t="str">
        <f t="shared" si="4"/>
        <v/>
      </c>
      <c r="F87" s="17">
        <v>0</v>
      </c>
      <c r="G87" s="22">
        <v>1</v>
      </c>
      <c r="H87" s="22">
        <v>0</v>
      </c>
      <c r="I87" s="22">
        <v>8</v>
      </c>
      <c r="J87" s="22">
        <v>1</v>
      </c>
      <c r="K87" s="20">
        <v>0.72289156626506</v>
      </c>
      <c r="L87" s="20">
        <v>0.72289156626506</v>
      </c>
      <c r="M87" s="20">
        <v>0.45</v>
      </c>
      <c r="N87" s="23" t="s">
        <v>33</v>
      </c>
      <c r="O87" s="24" t="str">
        <f t="shared" si="5"/>
        <v>KITALE</v>
      </c>
    </row>
    <row r="88" spans="2:15">
      <c r="B88" s="18" t="s">
        <v>249</v>
      </c>
      <c r="C88" s="17">
        <v>5950</v>
      </c>
      <c r="D88" s="17">
        <v>1</v>
      </c>
      <c r="E88" s="17">
        <f t="shared" si="4"/>
        <v>5950</v>
      </c>
      <c r="F88" s="17">
        <v>0</v>
      </c>
      <c r="G88" s="22">
        <v>0</v>
      </c>
      <c r="H88" s="22">
        <v>1</v>
      </c>
      <c r="I88" s="22">
        <v>7</v>
      </c>
      <c r="J88" s="22">
        <v>0</v>
      </c>
      <c r="K88" s="20">
        <v>0.571428571428571</v>
      </c>
      <c r="L88" s="20">
        <v>0.571428571428571</v>
      </c>
      <c r="M88" s="20">
        <v>0.323809523809524</v>
      </c>
      <c r="N88" s="23" t="s">
        <v>250</v>
      </c>
      <c r="O88" s="24" t="str">
        <f t="shared" si="5"/>
        <v>KITALE</v>
      </c>
    </row>
    <row r="89" ht="14.5" spans="1:15">
      <c r="A89" s="4"/>
      <c r="B89" s="18" t="s">
        <v>251</v>
      </c>
      <c r="C89" s="17">
        <v>24850</v>
      </c>
      <c r="D89" s="17">
        <v>5</v>
      </c>
      <c r="E89" s="17">
        <f t="shared" si="4"/>
        <v>4970</v>
      </c>
      <c r="F89" s="17">
        <v>0</v>
      </c>
      <c r="G89" s="22">
        <v>3</v>
      </c>
      <c r="H89" s="22">
        <v>3</v>
      </c>
      <c r="I89" s="22">
        <v>10</v>
      </c>
      <c r="J89" s="22">
        <v>0</v>
      </c>
      <c r="K89" s="20">
        <v>0.568965517241379</v>
      </c>
      <c r="L89" s="20">
        <v>0.568965517241379</v>
      </c>
      <c r="M89" s="20">
        <v>0.388888888888889</v>
      </c>
      <c r="N89" s="23" t="s">
        <v>252</v>
      </c>
      <c r="O89" s="24" t="str">
        <f t="shared" si="5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4"/>
        <v/>
      </c>
      <c r="F90" s="17">
        <v>0</v>
      </c>
      <c r="G90" s="22">
        <v>0</v>
      </c>
      <c r="H90" s="22">
        <v>0</v>
      </c>
      <c r="I90" s="22">
        <v>2</v>
      </c>
      <c r="J90" s="22">
        <v>0</v>
      </c>
      <c r="K90" s="20">
        <v>0.333333333333333</v>
      </c>
      <c r="L90" s="20">
        <v>0.333333333333333</v>
      </c>
      <c r="M90" s="20">
        <v>0</v>
      </c>
      <c r="N90" s="23" t="s">
        <v>254</v>
      </c>
      <c r="O90" s="24" t="str">
        <f t="shared" si="5"/>
        <v>KITALE</v>
      </c>
    </row>
    <row r="91" spans="2:15">
      <c r="B91" s="18" t="s">
        <v>255</v>
      </c>
      <c r="C91" s="17">
        <v>0</v>
      </c>
      <c r="D91" s="17">
        <v>0</v>
      </c>
      <c r="E91" s="17" t="str">
        <f t="shared" si="4"/>
        <v/>
      </c>
      <c r="F91" s="17">
        <v>0</v>
      </c>
      <c r="G91" s="22">
        <v>0</v>
      </c>
      <c r="H91" s="22">
        <v>0</v>
      </c>
      <c r="I91" s="22">
        <v>3</v>
      </c>
      <c r="J91" s="22">
        <v>0</v>
      </c>
      <c r="K91" s="20">
        <v>0.5</v>
      </c>
      <c r="L91" s="20">
        <v>0.5</v>
      </c>
      <c r="M91" s="20">
        <v>0.373493975903614</v>
      </c>
      <c r="N91" s="23" t="s">
        <v>256</v>
      </c>
      <c r="O91" s="24" t="str">
        <f t="shared" si="5"/>
        <v>KITALE</v>
      </c>
    </row>
    <row r="92" spans="2:15">
      <c r="B92" s="18" t="s">
        <v>257</v>
      </c>
      <c r="C92" s="17">
        <v>37800</v>
      </c>
      <c r="D92" s="17">
        <v>6</v>
      </c>
      <c r="E92" s="17">
        <f t="shared" si="4"/>
        <v>6300</v>
      </c>
      <c r="F92" s="17">
        <v>35300</v>
      </c>
      <c r="G92" s="22">
        <v>1</v>
      </c>
      <c r="H92" s="22">
        <v>2</v>
      </c>
      <c r="I92" s="22">
        <v>8</v>
      </c>
      <c r="J92" s="22">
        <v>0</v>
      </c>
      <c r="K92" s="20">
        <v>0.657142857142857</v>
      </c>
      <c r="L92" s="20">
        <v>0.657142857142857</v>
      </c>
      <c r="M92" s="20">
        <v>0.272727272727273</v>
      </c>
      <c r="N92" s="23" t="s">
        <v>258</v>
      </c>
      <c r="O92" s="24" t="str">
        <f t="shared" si="5"/>
        <v>KITALE</v>
      </c>
    </row>
    <row r="93" spans="2:15">
      <c r="B93" s="18" t="s">
        <v>259</v>
      </c>
      <c r="C93" s="17">
        <v>3000</v>
      </c>
      <c r="D93" s="17">
        <v>1</v>
      </c>
      <c r="E93" s="17">
        <f t="shared" si="4"/>
        <v>3000</v>
      </c>
      <c r="F93" s="17">
        <v>3000</v>
      </c>
      <c r="G93" s="22">
        <v>0</v>
      </c>
      <c r="H93" s="22">
        <v>1</v>
      </c>
      <c r="I93" s="22">
        <v>1</v>
      </c>
      <c r="J93" s="22">
        <v>0</v>
      </c>
      <c r="K93" s="20">
        <v>1</v>
      </c>
      <c r="L93" s="20">
        <v>1</v>
      </c>
      <c r="M93" s="20">
        <v>0</v>
      </c>
      <c r="N93" s="23" t="s">
        <v>108</v>
      </c>
      <c r="O93" s="24" t="str">
        <f t="shared" si="5"/>
        <v>KITALE</v>
      </c>
    </row>
    <row r="94" spans="1:15">
      <c r="A94" s="15"/>
      <c r="B94" s="18" t="s">
        <v>260</v>
      </c>
      <c r="C94" s="17">
        <v>83690</v>
      </c>
      <c r="D94" s="17">
        <v>10</v>
      </c>
      <c r="E94" s="17">
        <f t="shared" si="4"/>
        <v>8369</v>
      </c>
      <c r="F94" s="17">
        <v>17950</v>
      </c>
      <c r="G94" s="22">
        <v>3</v>
      </c>
      <c r="H94" s="22">
        <v>6</v>
      </c>
      <c r="I94" s="22">
        <v>11</v>
      </c>
      <c r="J94" s="22">
        <v>2</v>
      </c>
      <c r="K94" s="20">
        <v>0.830769230769231</v>
      </c>
      <c r="L94" s="20">
        <v>0.830769230769231</v>
      </c>
      <c r="M94" s="20">
        <v>0.385106382978723</v>
      </c>
      <c r="N94" s="23" t="s">
        <v>261</v>
      </c>
      <c r="O94" s="24" t="str">
        <f t="shared" si="5"/>
        <v>KITENGELA</v>
      </c>
    </row>
    <row r="95" spans="1:15">
      <c r="A95" s="15"/>
      <c r="B95" s="18" t="s">
        <v>262</v>
      </c>
      <c r="C95" s="17">
        <v>371550</v>
      </c>
      <c r="D95" s="17">
        <v>9</v>
      </c>
      <c r="E95" s="17">
        <f t="shared" si="4"/>
        <v>41283.3333333333</v>
      </c>
      <c r="F95" s="17">
        <v>0</v>
      </c>
      <c r="G95" s="22">
        <v>2</v>
      </c>
      <c r="H95" s="22">
        <v>4</v>
      </c>
      <c r="I95" s="22">
        <v>7</v>
      </c>
      <c r="J95" s="22">
        <v>4</v>
      </c>
      <c r="K95" s="20">
        <v>0.850746268656716</v>
      </c>
      <c r="L95" s="20">
        <v>0.850746268656716</v>
      </c>
      <c r="M95" s="20">
        <v>0.242236024844721</v>
      </c>
      <c r="N95" s="23" t="s">
        <v>263</v>
      </c>
      <c r="O95" s="24" t="str">
        <f t="shared" si="5"/>
        <v>KITENGELA</v>
      </c>
    </row>
    <row r="96" spans="2:15">
      <c r="B96" s="18" t="s">
        <v>264</v>
      </c>
      <c r="C96" s="17">
        <v>0</v>
      </c>
      <c r="D96" s="17">
        <v>0</v>
      </c>
      <c r="E96" s="17" t="str">
        <f t="shared" si="4"/>
        <v/>
      </c>
      <c r="F96" s="17">
        <v>0</v>
      </c>
      <c r="G96" s="22">
        <v>0</v>
      </c>
      <c r="H96" s="22">
        <v>0</v>
      </c>
      <c r="I96" s="22">
        <v>7</v>
      </c>
      <c r="J96" s="22">
        <v>0</v>
      </c>
      <c r="K96" s="20">
        <v>0.59375</v>
      </c>
      <c r="L96" s="20">
        <v>0.59375</v>
      </c>
      <c r="M96" s="20">
        <v>0.454545454545455</v>
      </c>
      <c r="N96" s="23" t="s">
        <v>265</v>
      </c>
      <c r="O96" s="24" t="str">
        <f t="shared" si="5"/>
        <v>KITENGELA</v>
      </c>
    </row>
    <row r="97" spans="2:15">
      <c r="B97" s="18" t="s">
        <v>266</v>
      </c>
      <c r="C97" s="17">
        <v>0</v>
      </c>
      <c r="D97" s="17">
        <v>0</v>
      </c>
      <c r="E97" s="17" t="str">
        <f t="shared" si="4"/>
        <v/>
      </c>
      <c r="F97" s="17">
        <v>0</v>
      </c>
      <c r="G97" s="22">
        <v>0</v>
      </c>
      <c r="H97" s="22">
        <v>0</v>
      </c>
      <c r="I97" s="22">
        <v>3</v>
      </c>
      <c r="J97" s="22">
        <v>0</v>
      </c>
      <c r="K97" s="20">
        <v>0.533333333333333</v>
      </c>
      <c r="L97" s="20">
        <v>0.533333333333333</v>
      </c>
      <c r="M97" s="20">
        <v>0.1875</v>
      </c>
      <c r="N97" s="23" t="s">
        <v>121</v>
      </c>
      <c r="O97" s="24" t="str">
        <f t="shared" si="5"/>
        <v>KITENGELA</v>
      </c>
    </row>
    <row r="98" spans="2:15">
      <c r="B98" s="18" t="s">
        <v>267</v>
      </c>
      <c r="C98" s="17">
        <v>134099.8</v>
      </c>
      <c r="D98" s="17">
        <v>9</v>
      </c>
      <c r="E98" s="17">
        <f t="shared" si="4"/>
        <v>14899.9777777778</v>
      </c>
      <c r="F98" s="17">
        <v>0</v>
      </c>
      <c r="G98" s="22">
        <v>1</v>
      </c>
      <c r="H98" s="22">
        <v>6</v>
      </c>
      <c r="I98" s="22">
        <v>13</v>
      </c>
      <c r="J98" s="22">
        <v>1</v>
      </c>
      <c r="K98" s="20">
        <v>0.779220779220779</v>
      </c>
      <c r="L98" s="20">
        <v>0.779220779220779</v>
      </c>
      <c r="M98" s="20">
        <v>0.171717171717172</v>
      </c>
      <c r="N98" s="23" t="s">
        <v>268</v>
      </c>
      <c r="O98" s="24" t="str">
        <f t="shared" si="5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4"/>
        <v/>
      </c>
      <c r="F99" s="17">
        <v>0</v>
      </c>
      <c r="G99" s="22">
        <v>0</v>
      </c>
      <c r="H99" s="22">
        <v>0</v>
      </c>
      <c r="I99" s="22">
        <v>4</v>
      </c>
      <c r="J99" s="22">
        <v>0</v>
      </c>
      <c r="K99" s="20">
        <v>0.818181818181818</v>
      </c>
      <c r="L99" s="20">
        <v>0.818181818181818</v>
      </c>
      <c r="M99" s="20">
        <v>0</v>
      </c>
      <c r="N99" s="23" t="s">
        <v>270</v>
      </c>
      <c r="O99" s="24" t="str">
        <f t="shared" si="5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4"/>
        <v/>
      </c>
      <c r="F100" s="17">
        <v>0</v>
      </c>
      <c r="G100" s="22">
        <v>0</v>
      </c>
      <c r="H100" s="22">
        <v>0</v>
      </c>
      <c r="I100" s="22">
        <v>2</v>
      </c>
      <c r="J100" s="22">
        <v>0</v>
      </c>
      <c r="K100" s="20">
        <v>0.666666666666667</v>
      </c>
      <c r="L100" s="20">
        <v>0.666666666666667</v>
      </c>
      <c r="M100" s="20">
        <v>0.204379562043796</v>
      </c>
      <c r="N100" s="23" t="s">
        <v>272</v>
      </c>
      <c r="O100" s="24" t="str">
        <f t="shared" si="5"/>
        <v>KITENGELA</v>
      </c>
    </row>
    <row r="101" spans="2:15">
      <c r="B101" s="18" t="s">
        <v>273</v>
      </c>
      <c r="C101" s="17">
        <v>26800</v>
      </c>
      <c r="D101" s="17">
        <v>6</v>
      </c>
      <c r="E101" s="17">
        <f t="shared" ref="E101:E146" si="6">IFERROR(C101/D101,"")</f>
        <v>4466.66666666667</v>
      </c>
      <c r="F101" s="17">
        <v>0</v>
      </c>
      <c r="G101" s="22">
        <v>3</v>
      </c>
      <c r="H101" s="22">
        <v>3</v>
      </c>
      <c r="I101" s="22">
        <v>11</v>
      </c>
      <c r="J101" s="22">
        <v>2</v>
      </c>
      <c r="K101" s="20">
        <v>0.727848101265823</v>
      </c>
      <c r="L101" s="20">
        <v>0.727848101265823</v>
      </c>
      <c r="M101" s="20">
        <v>0.251396648044693</v>
      </c>
      <c r="N101" s="23" t="s">
        <v>274</v>
      </c>
      <c r="O101" s="24" t="str">
        <f t="shared" ref="O101:O145" si="7">TRIM(LEFT(B101,FIND("UNIT",B101)-1))</f>
        <v>MACHAKOS</v>
      </c>
    </row>
    <row r="102" spans="2:15">
      <c r="B102" s="18" t="s">
        <v>275</v>
      </c>
      <c r="C102" s="17">
        <v>0</v>
      </c>
      <c r="D102" s="17">
        <v>0</v>
      </c>
      <c r="E102" s="17" t="str">
        <f t="shared" si="6"/>
        <v/>
      </c>
      <c r="F102" s="17">
        <v>0</v>
      </c>
      <c r="G102" s="22">
        <v>1</v>
      </c>
      <c r="H102" s="22">
        <v>0</v>
      </c>
      <c r="I102" s="22">
        <v>3</v>
      </c>
      <c r="J102" s="22">
        <v>0</v>
      </c>
      <c r="K102" s="20">
        <v>0.866666666666667</v>
      </c>
      <c r="L102" s="20">
        <v>0.866666666666667</v>
      </c>
      <c r="M102" s="20">
        <v>0.450704225352113</v>
      </c>
      <c r="N102" s="23" t="s">
        <v>276</v>
      </c>
      <c r="O102" s="24" t="str">
        <f t="shared" si="7"/>
        <v>MACHAKOS</v>
      </c>
    </row>
    <row r="103" spans="1:15">
      <c r="A103" s="15"/>
      <c r="B103" s="18" t="s">
        <v>277</v>
      </c>
      <c r="C103" s="17">
        <v>3000</v>
      </c>
      <c r="D103" s="17">
        <v>1</v>
      </c>
      <c r="E103" s="17">
        <f t="shared" si="6"/>
        <v>3000</v>
      </c>
      <c r="F103" s="17">
        <v>0</v>
      </c>
      <c r="G103" s="22">
        <v>2</v>
      </c>
      <c r="H103" s="22">
        <v>1</v>
      </c>
      <c r="I103" s="22">
        <v>13</v>
      </c>
      <c r="J103" s="22">
        <v>1</v>
      </c>
      <c r="K103" s="20">
        <v>0.722222222222222</v>
      </c>
      <c r="L103" s="20">
        <v>0.722222222222222</v>
      </c>
      <c r="M103" s="20">
        <v>0.381578947368421</v>
      </c>
      <c r="N103" s="23" t="s">
        <v>278</v>
      </c>
      <c r="O103" s="24" t="str">
        <f t="shared" si="7"/>
        <v>MACHAKOS</v>
      </c>
    </row>
    <row r="104" spans="2:15">
      <c r="B104" s="18" t="s">
        <v>279</v>
      </c>
      <c r="C104" s="17">
        <v>52650</v>
      </c>
      <c r="D104" s="17">
        <v>9</v>
      </c>
      <c r="E104" s="17">
        <f t="shared" si="6"/>
        <v>5850</v>
      </c>
      <c r="F104" s="17">
        <v>0</v>
      </c>
      <c r="G104" s="22">
        <v>6</v>
      </c>
      <c r="H104" s="22">
        <v>4</v>
      </c>
      <c r="I104" s="22">
        <v>13</v>
      </c>
      <c r="J104" s="22">
        <v>3</v>
      </c>
      <c r="K104" s="20">
        <v>0.697115384615385</v>
      </c>
      <c r="L104" s="20">
        <v>0.697115384615385</v>
      </c>
      <c r="M104" s="20">
        <v>0.436363636363636</v>
      </c>
      <c r="N104" s="23" t="s">
        <v>280</v>
      </c>
      <c r="O104" s="24" t="str">
        <f t="shared" si="7"/>
        <v>MACHAKOS</v>
      </c>
    </row>
    <row r="105" spans="2:15">
      <c r="B105" s="18" t="s">
        <v>281</v>
      </c>
      <c r="C105" s="17">
        <v>4950</v>
      </c>
      <c r="D105" s="17">
        <v>1</v>
      </c>
      <c r="E105" s="17">
        <f t="shared" si="6"/>
        <v>4950</v>
      </c>
      <c r="F105" s="17">
        <v>0</v>
      </c>
      <c r="G105" s="22">
        <v>0</v>
      </c>
      <c r="H105" s="22">
        <v>1</v>
      </c>
      <c r="I105" s="22">
        <v>8</v>
      </c>
      <c r="J105" s="22">
        <v>0</v>
      </c>
      <c r="K105" s="20">
        <v>0.607142857142857</v>
      </c>
      <c r="L105" s="20">
        <v>0.607142857142857</v>
      </c>
      <c r="M105" s="20">
        <v>0.441379310344828</v>
      </c>
      <c r="N105" s="23" t="s">
        <v>121</v>
      </c>
      <c r="O105" s="24" t="str">
        <f t="shared" si="7"/>
        <v>MACHAKOS</v>
      </c>
    </row>
    <row r="106" spans="2:15">
      <c r="B106" s="18" t="s">
        <v>282</v>
      </c>
      <c r="C106" s="17">
        <v>4950</v>
      </c>
      <c r="D106" s="17">
        <v>1</v>
      </c>
      <c r="E106" s="17">
        <f t="shared" si="6"/>
        <v>4950</v>
      </c>
      <c r="F106" s="17">
        <v>4950</v>
      </c>
      <c r="G106" s="22">
        <v>1</v>
      </c>
      <c r="H106" s="22">
        <v>1</v>
      </c>
      <c r="I106" s="22">
        <v>10</v>
      </c>
      <c r="J106" s="22">
        <v>0</v>
      </c>
      <c r="K106" s="20">
        <v>0.529411764705882</v>
      </c>
      <c r="L106" s="20">
        <v>0.529411764705882</v>
      </c>
      <c r="M106" s="20">
        <v>0.117647058823529</v>
      </c>
      <c r="N106" s="23" t="s">
        <v>283</v>
      </c>
      <c r="O106" s="24" t="str">
        <f t="shared" si="7"/>
        <v>MACHAKOS</v>
      </c>
    </row>
    <row r="107" spans="2:15">
      <c r="B107" s="18" t="s">
        <v>284</v>
      </c>
      <c r="C107" s="17">
        <v>3000</v>
      </c>
      <c r="D107" s="17">
        <v>1</v>
      </c>
      <c r="E107" s="17">
        <f t="shared" si="6"/>
        <v>3000</v>
      </c>
      <c r="F107" s="17">
        <v>3000</v>
      </c>
      <c r="G107" s="22">
        <v>0</v>
      </c>
      <c r="H107" s="22">
        <v>1</v>
      </c>
      <c r="I107" s="22">
        <v>5</v>
      </c>
      <c r="J107" s="22">
        <v>0</v>
      </c>
      <c r="K107" s="20">
        <v>0.75</v>
      </c>
      <c r="L107" s="20">
        <v>0.75</v>
      </c>
      <c r="M107" s="20">
        <v>0.678571428571429</v>
      </c>
      <c r="N107" s="23" t="s">
        <v>285</v>
      </c>
      <c r="O107" s="24" t="str">
        <f t="shared" si="7"/>
        <v>MACHAKOS</v>
      </c>
    </row>
    <row r="108" ht="14.5" spans="1:15">
      <c r="A108" s="4"/>
      <c r="B108" s="18" t="s">
        <v>286</v>
      </c>
      <c r="C108" s="17">
        <v>74988</v>
      </c>
      <c r="D108" s="17">
        <v>14</v>
      </c>
      <c r="E108" s="17">
        <f t="shared" si="6"/>
        <v>5356.28571428571</v>
      </c>
      <c r="F108" s="17">
        <v>0</v>
      </c>
      <c r="G108" s="22">
        <v>4</v>
      </c>
      <c r="H108" s="22">
        <v>5</v>
      </c>
      <c r="I108" s="22">
        <v>9</v>
      </c>
      <c r="J108" s="22">
        <v>2</v>
      </c>
      <c r="K108" s="20">
        <v>0.785714285714286</v>
      </c>
      <c r="L108" s="20">
        <v>0.785714285714286</v>
      </c>
      <c r="M108" s="20">
        <v>0.387147335423198</v>
      </c>
      <c r="N108" s="23" t="s">
        <v>287</v>
      </c>
      <c r="O108" s="24" t="str">
        <f t="shared" si="7"/>
        <v>MALINDI</v>
      </c>
    </row>
    <row r="109" spans="2:15">
      <c r="B109" s="18" t="s">
        <v>288</v>
      </c>
      <c r="C109" s="17">
        <v>0</v>
      </c>
      <c r="D109" s="17">
        <v>0</v>
      </c>
      <c r="E109" s="17" t="str">
        <f t="shared" si="6"/>
        <v/>
      </c>
      <c r="F109" s="17">
        <v>0</v>
      </c>
      <c r="G109" s="22">
        <v>2</v>
      </c>
      <c r="H109" s="22">
        <v>0</v>
      </c>
      <c r="I109" s="22">
        <v>5</v>
      </c>
      <c r="J109" s="22">
        <v>0</v>
      </c>
      <c r="K109" s="20">
        <v>0.733333333333333</v>
      </c>
      <c r="L109" s="20">
        <v>0.733333333333333</v>
      </c>
      <c r="M109" s="20">
        <v>0.425233644859813</v>
      </c>
      <c r="N109" s="23" t="s">
        <v>121</v>
      </c>
      <c r="O109" s="24" t="str">
        <f t="shared" si="7"/>
        <v>MALINDI</v>
      </c>
    </row>
    <row r="110" spans="2:15">
      <c r="B110" s="18" t="s">
        <v>289</v>
      </c>
      <c r="C110" s="17">
        <v>46650</v>
      </c>
      <c r="D110" s="17">
        <v>8</v>
      </c>
      <c r="E110" s="17">
        <f t="shared" si="6"/>
        <v>5831.25</v>
      </c>
      <c r="F110" s="17">
        <v>42700</v>
      </c>
      <c r="G110" s="22">
        <v>4</v>
      </c>
      <c r="H110" s="22">
        <v>2</v>
      </c>
      <c r="I110" s="22">
        <v>12</v>
      </c>
      <c r="J110" s="22">
        <v>0</v>
      </c>
      <c r="K110" s="20">
        <v>0.60952380952381</v>
      </c>
      <c r="L110" s="20">
        <v>0.60952380952381</v>
      </c>
      <c r="M110" s="20">
        <v>0.285714285714286</v>
      </c>
      <c r="N110" s="23" t="s">
        <v>290</v>
      </c>
      <c r="O110" s="24" t="str">
        <f t="shared" si="7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6"/>
        <v/>
      </c>
      <c r="F111" s="17">
        <v>0</v>
      </c>
      <c r="G111" s="22">
        <v>0</v>
      </c>
      <c r="H111" s="22">
        <v>0</v>
      </c>
      <c r="I111" s="22">
        <v>6</v>
      </c>
      <c r="J111" s="22">
        <v>0</v>
      </c>
      <c r="K111" s="20">
        <v>0.583333333333333</v>
      </c>
      <c r="L111" s="20">
        <v>0.583333333333333</v>
      </c>
      <c r="M111" s="20">
        <v>0.327868852459016</v>
      </c>
      <c r="N111" s="23" t="s">
        <v>292</v>
      </c>
      <c r="O111" s="24" t="str">
        <f t="shared" si="7"/>
        <v>MALINDI</v>
      </c>
    </row>
    <row r="112" spans="2:15">
      <c r="B112" s="18" t="s">
        <v>293</v>
      </c>
      <c r="C112" s="17">
        <v>20388</v>
      </c>
      <c r="D112" s="17">
        <v>6</v>
      </c>
      <c r="E112" s="17">
        <f t="shared" si="6"/>
        <v>3398</v>
      </c>
      <c r="F112" s="17">
        <v>0</v>
      </c>
      <c r="G112" s="22">
        <v>1</v>
      </c>
      <c r="H112" s="22">
        <v>4</v>
      </c>
      <c r="I112" s="22">
        <v>5</v>
      </c>
      <c r="J112" s="22">
        <v>0</v>
      </c>
      <c r="K112" s="20">
        <v>0.828571428571429</v>
      </c>
      <c r="L112" s="20">
        <v>0.828571428571429</v>
      </c>
      <c r="M112" s="20">
        <v>0.416666666666667</v>
      </c>
      <c r="N112" s="23" t="s">
        <v>294</v>
      </c>
      <c r="O112" s="24" t="str">
        <f t="shared" si="7"/>
        <v>MALINDI</v>
      </c>
    </row>
    <row r="113" spans="2:15">
      <c r="B113" s="18" t="s">
        <v>295</v>
      </c>
      <c r="C113" s="17">
        <v>2500</v>
      </c>
      <c r="D113" s="17">
        <v>1</v>
      </c>
      <c r="E113" s="17">
        <f t="shared" si="6"/>
        <v>2500</v>
      </c>
      <c r="F113" s="17">
        <v>0</v>
      </c>
      <c r="G113" s="22">
        <v>1</v>
      </c>
      <c r="H113" s="22">
        <v>1</v>
      </c>
      <c r="I113" s="22">
        <v>8</v>
      </c>
      <c r="J113" s="22">
        <v>0</v>
      </c>
      <c r="K113" s="20">
        <v>0.45</v>
      </c>
      <c r="L113" s="20">
        <v>0.45</v>
      </c>
      <c r="M113" s="20">
        <v>0.709677419354839</v>
      </c>
      <c r="N113" s="23" t="s">
        <v>296</v>
      </c>
      <c r="O113" s="24" t="str">
        <f t="shared" si="7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6"/>
        <v/>
      </c>
      <c r="F114" s="17">
        <v>0</v>
      </c>
      <c r="G114" s="22">
        <v>0</v>
      </c>
      <c r="H114" s="22">
        <v>0</v>
      </c>
      <c r="I114" s="22">
        <v>2</v>
      </c>
      <c r="J114" s="22">
        <v>0</v>
      </c>
      <c r="K114" s="20">
        <v>1</v>
      </c>
      <c r="L114" s="20">
        <v>1</v>
      </c>
      <c r="M114" s="20">
        <v>0</v>
      </c>
      <c r="N114" s="23" t="s">
        <v>298</v>
      </c>
      <c r="O114" s="24" t="str">
        <f t="shared" si="7"/>
        <v>MALINDI</v>
      </c>
    </row>
    <row r="115" ht="14.5" spans="1:15">
      <c r="A115" s="4"/>
      <c r="B115" s="18" t="s">
        <v>299</v>
      </c>
      <c r="C115" s="17">
        <v>18350</v>
      </c>
      <c r="D115" s="17">
        <v>3</v>
      </c>
      <c r="E115" s="17">
        <f t="shared" si="6"/>
        <v>6116.66666666667</v>
      </c>
      <c r="F115" s="17">
        <v>0</v>
      </c>
      <c r="G115" s="22">
        <v>4</v>
      </c>
      <c r="H115" s="22">
        <v>3</v>
      </c>
      <c r="I115" s="22">
        <v>12</v>
      </c>
      <c r="J115" s="22">
        <v>0</v>
      </c>
      <c r="K115" s="20">
        <v>0.683168316831683</v>
      </c>
      <c r="L115" s="20">
        <v>0.683168316831683</v>
      </c>
      <c r="M115" s="20">
        <v>0.511022044088176</v>
      </c>
      <c r="N115" s="23" t="s">
        <v>300</v>
      </c>
      <c r="O115" s="24" t="str">
        <f t="shared" si="7"/>
        <v>MERU</v>
      </c>
    </row>
    <row r="116" spans="1:15">
      <c r="A116" s="15"/>
      <c r="B116" s="18" t="s">
        <v>301</v>
      </c>
      <c r="C116" s="17">
        <v>34950</v>
      </c>
      <c r="D116" s="17">
        <v>3</v>
      </c>
      <c r="E116" s="17">
        <f t="shared" si="6"/>
        <v>11650</v>
      </c>
      <c r="F116" s="17">
        <v>0</v>
      </c>
      <c r="G116" s="22">
        <v>3</v>
      </c>
      <c r="H116" s="22">
        <v>1</v>
      </c>
      <c r="I116" s="22">
        <v>9</v>
      </c>
      <c r="J116" s="22">
        <v>2</v>
      </c>
      <c r="K116" s="20">
        <v>0.809160305343512</v>
      </c>
      <c r="L116" s="20">
        <v>0.809160305343512</v>
      </c>
      <c r="M116" s="20">
        <v>0.496932515337423</v>
      </c>
      <c r="N116" s="23" t="s">
        <v>302</v>
      </c>
      <c r="O116" s="24" t="str">
        <f t="shared" si="7"/>
        <v>MERU</v>
      </c>
    </row>
    <row r="117" spans="2:15">
      <c r="B117" s="18" t="s">
        <v>303</v>
      </c>
      <c r="C117" s="17">
        <v>82650</v>
      </c>
      <c r="D117" s="17">
        <v>9</v>
      </c>
      <c r="E117" s="17">
        <f t="shared" si="6"/>
        <v>9183.33333333333</v>
      </c>
      <c r="F117" s="17">
        <v>62700</v>
      </c>
      <c r="G117" s="22">
        <v>2</v>
      </c>
      <c r="H117" s="22">
        <v>2</v>
      </c>
      <c r="I117" s="22">
        <v>11</v>
      </c>
      <c r="J117" s="22">
        <v>1</v>
      </c>
      <c r="K117" s="20">
        <v>0.663551401869159</v>
      </c>
      <c r="L117" s="20">
        <v>0.663551401869159</v>
      </c>
      <c r="M117" s="20">
        <v>0.789473684210526</v>
      </c>
      <c r="N117" s="23" t="s">
        <v>304</v>
      </c>
      <c r="O117" s="24" t="str">
        <f t="shared" si="7"/>
        <v>MERU</v>
      </c>
    </row>
    <row r="118" spans="2:15">
      <c r="B118" s="18" t="s">
        <v>305</v>
      </c>
      <c r="C118" s="17">
        <v>3000</v>
      </c>
      <c r="D118" s="17">
        <v>1</v>
      </c>
      <c r="E118" s="17">
        <f t="shared" si="6"/>
        <v>3000</v>
      </c>
      <c r="F118" s="17">
        <v>0</v>
      </c>
      <c r="G118" s="22">
        <v>1</v>
      </c>
      <c r="H118" s="22">
        <v>1</v>
      </c>
      <c r="I118" s="22">
        <v>3</v>
      </c>
      <c r="J118" s="22">
        <v>0</v>
      </c>
      <c r="K118" s="20">
        <v>0.551724137931035</v>
      </c>
      <c r="L118" s="20">
        <v>0.551724137931035</v>
      </c>
      <c r="M118" s="20">
        <v>0</v>
      </c>
      <c r="N118" s="23" t="s">
        <v>121</v>
      </c>
      <c r="O118" s="24" t="str">
        <f t="shared" si="7"/>
        <v>MERU</v>
      </c>
    </row>
    <row r="119" spans="1:15">
      <c r="A119" s="15"/>
      <c r="B119" s="18" t="s">
        <v>306</v>
      </c>
      <c r="C119" s="17">
        <v>108850</v>
      </c>
      <c r="D119" s="17">
        <v>21</v>
      </c>
      <c r="E119" s="17">
        <f t="shared" si="6"/>
        <v>5183.33333333333</v>
      </c>
      <c r="F119" s="17">
        <v>0</v>
      </c>
      <c r="G119" s="22">
        <v>5</v>
      </c>
      <c r="H119" s="22">
        <v>4</v>
      </c>
      <c r="I119" s="22">
        <v>16</v>
      </c>
      <c r="J119" s="22">
        <v>4</v>
      </c>
      <c r="K119" s="20">
        <v>0.767272727272727</v>
      </c>
      <c r="L119" s="20">
        <v>0.767272727272727</v>
      </c>
      <c r="M119" s="20">
        <v>0.475409836065574</v>
      </c>
      <c r="N119" s="23" t="s">
        <v>307</v>
      </c>
      <c r="O119" s="24" t="str">
        <f t="shared" si="7"/>
        <v>MERU</v>
      </c>
    </row>
    <row r="120" ht="14.5" spans="1:15">
      <c r="A120" s="4"/>
      <c r="B120" s="18" t="s">
        <v>308</v>
      </c>
      <c r="C120" s="17">
        <v>14900</v>
      </c>
      <c r="D120" s="17">
        <v>2</v>
      </c>
      <c r="E120" s="17">
        <f t="shared" si="6"/>
        <v>7450</v>
      </c>
      <c r="F120" s="17">
        <v>0</v>
      </c>
      <c r="G120" s="22">
        <v>1</v>
      </c>
      <c r="H120" s="22">
        <v>1</v>
      </c>
      <c r="I120" s="22">
        <v>6</v>
      </c>
      <c r="J120" s="22">
        <v>1</v>
      </c>
      <c r="K120" s="20">
        <v>0.78125</v>
      </c>
      <c r="L120" s="20">
        <v>0.78125</v>
      </c>
      <c r="M120" s="20">
        <v>0.356275303643725</v>
      </c>
      <c r="N120" s="23" t="s">
        <v>309</v>
      </c>
      <c r="O120" s="24" t="str">
        <f t="shared" si="7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6"/>
        <v/>
      </c>
      <c r="F121" s="17">
        <v>0</v>
      </c>
      <c r="G121" s="22">
        <v>0</v>
      </c>
      <c r="H121" s="22">
        <v>0</v>
      </c>
      <c r="I121" s="22">
        <v>1</v>
      </c>
      <c r="J121" s="22">
        <v>0</v>
      </c>
      <c r="K121" s="20">
        <v>0.25</v>
      </c>
      <c r="L121" s="20">
        <v>0.25</v>
      </c>
      <c r="M121" s="20">
        <v>0.232558139534884</v>
      </c>
      <c r="N121" s="23" t="s">
        <v>121</v>
      </c>
      <c r="O121" s="24" t="str">
        <f t="shared" si="7"/>
        <v>MERU</v>
      </c>
    </row>
    <row r="122" spans="1:15">
      <c r="A122" s="15"/>
      <c r="B122" s="18" t="s">
        <v>311</v>
      </c>
      <c r="C122" s="17">
        <v>47890</v>
      </c>
      <c r="D122" s="17">
        <v>7</v>
      </c>
      <c r="E122" s="17">
        <f t="shared" si="6"/>
        <v>6841.42857142857</v>
      </c>
      <c r="F122" s="17">
        <v>26945</v>
      </c>
      <c r="G122" s="22">
        <v>3</v>
      </c>
      <c r="H122" s="22">
        <v>5</v>
      </c>
      <c r="I122" s="22">
        <v>12</v>
      </c>
      <c r="J122" s="22">
        <v>1</v>
      </c>
      <c r="K122" s="20">
        <v>0.664233576642336</v>
      </c>
      <c r="L122" s="20">
        <v>0.664233576642336</v>
      </c>
      <c r="M122" s="20">
        <v>0.441767068273092</v>
      </c>
      <c r="N122" s="23" t="s">
        <v>312</v>
      </c>
      <c r="O122" s="24" t="str">
        <f t="shared" si="7"/>
        <v>MOI AVENUE 2</v>
      </c>
    </row>
    <row r="123" spans="2:15">
      <c r="B123" s="18" t="s">
        <v>313</v>
      </c>
      <c r="C123" s="17">
        <v>25500</v>
      </c>
      <c r="D123" s="17">
        <v>3</v>
      </c>
      <c r="E123" s="17">
        <f t="shared" si="6"/>
        <v>8500</v>
      </c>
      <c r="F123" s="17">
        <v>19950</v>
      </c>
      <c r="G123" s="22">
        <v>3</v>
      </c>
      <c r="H123" s="22">
        <v>2</v>
      </c>
      <c r="I123" s="22">
        <v>14</v>
      </c>
      <c r="J123" s="22">
        <v>0</v>
      </c>
      <c r="K123" s="20">
        <v>0.820224719101124</v>
      </c>
      <c r="L123" s="20">
        <v>0.820224719101124</v>
      </c>
      <c r="M123" s="20">
        <v>0.416666666666667</v>
      </c>
      <c r="N123" s="23" t="s">
        <v>314</v>
      </c>
      <c r="O123" s="24" t="str">
        <f t="shared" si="7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6"/>
        <v/>
      </c>
      <c r="F124" s="17">
        <v>0</v>
      </c>
      <c r="G124" s="22">
        <v>0</v>
      </c>
      <c r="H124" s="22">
        <v>0</v>
      </c>
      <c r="I124" s="22">
        <v>2</v>
      </c>
      <c r="J124" s="22">
        <v>0</v>
      </c>
      <c r="K124" s="20">
        <v>0.571428571428571</v>
      </c>
      <c r="L124" s="20">
        <v>0.571428571428571</v>
      </c>
      <c r="M124" s="20">
        <v>0.515463917525773</v>
      </c>
      <c r="N124" s="23" t="s">
        <v>316</v>
      </c>
      <c r="O124" s="24" t="str">
        <f t="shared" si="7"/>
        <v>MOI AVENUE 2</v>
      </c>
    </row>
    <row r="125" spans="2:15">
      <c r="B125" s="18" t="s">
        <v>317</v>
      </c>
      <c r="C125" s="17">
        <v>9950</v>
      </c>
      <c r="D125" s="17">
        <v>1</v>
      </c>
      <c r="E125" s="17">
        <f t="shared" si="6"/>
        <v>9950</v>
      </c>
      <c r="F125" s="17">
        <v>0</v>
      </c>
      <c r="G125" s="22">
        <v>1</v>
      </c>
      <c r="H125" s="22">
        <v>1</v>
      </c>
      <c r="I125" s="22">
        <v>11</v>
      </c>
      <c r="J125" s="22">
        <v>2</v>
      </c>
      <c r="K125" s="20">
        <v>0.721153846153846</v>
      </c>
      <c r="L125" s="20">
        <v>0.721153846153846</v>
      </c>
      <c r="M125" s="20">
        <v>0.416666666666667</v>
      </c>
      <c r="N125" s="23" t="s">
        <v>318</v>
      </c>
      <c r="O125" s="24" t="str">
        <f t="shared" si="7"/>
        <v>MOI AVENUE 2</v>
      </c>
    </row>
    <row r="126" spans="2:15">
      <c r="B126" s="18" t="s">
        <v>319</v>
      </c>
      <c r="C126" s="17">
        <v>0</v>
      </c>
      <c r="D126" s="17">
        <v>0</v>
      </c>
      <c r="E126" s="17" t="str">
        <f t="shared" si="6"/>
        <v/>
      </c>
      <c r="F126" s="17">
        <v>0</v>
      </c>
      <c r="G126" s="22">
        <v>0</v>
      </c>
      <c r="H126" s="22">
        <v>0</v>
      </c>
      <c r="I126" s="22">
        <v>2</v>
      </c>
      <c r="J126" s="22">
        <v>0</v>
      </c>
      <c r="K126" s="20">
        <v>0.428571428571429</v>
      </c>
      <c r="L126" s="20">
        <v>0.428571428571429</v>
      </c>
      <c r="M126" s="20">
        <v>0.315789473684211</v>
      </c>
      <c r="N126" s="23" t="s">
        <v>121</v>
      </c>
      <c r="O126" s="24" t="str">
        <f t="shared" si="7"/>
        <v>MOI AVENUE 2</v>
      </c>
    </row>
    <row r="127" spans="2:15">
      <c r="B127" s="18" t="s">
        <v>320</v>
      </c>
      <c r="C127" s="17">
        <v>5075</v>
      </c>
      <c r="D127" s="17">
        <v>1</v>
      </c>
      <c r="E127" s="17">
        <f t="shared" si="6"/>
        <v>5075</v>
      </c>
      <c r="F127" s="17">
        <v>0</v>
      </c>
      <c r="G127" s="22">
        <v>1</v>
      </c>
      <c r="H127" s="22">
        <v>1</v>
      </c>
      <c r="I127" s="22">
        <v>11</v>
      </c>
      <c r="J127" s="22">
        <v>1</v>
      </c>
      <c r="K127" s="20">
        <v>0.903508771929825</v>
      </c>
      <c r="L127" s="20">
        <v>0.903508771929825</v>
      </c>
      <c r="M127" s="20">
        <v>0.172413793103448</v>
      </c>
      <c r="N127" s="23" t="s">
        <v>321</v>
      </c>
      <c r="O127" s="24" t="str">
        <f t="shared" si="7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6"/>
        <v/>
      </c>
      <c r="F128" s="17">
        <v>0</v>
      </c>
      <c r="G128" s="22">
        <v>0</v>
      </c>
      <c r="H128" s="22">
        <v>0</v>
      </c>
      <c r="I128" s="22">
        <v>0</v>
      </c>
      <c r="J128" s="22">
        <v>0</v>
      </c>
      <c r="K128" s="20">
        <v>0</v>
      </c>
      <c r="L128" s="20">
        <v>0</v>
      </c>
      <c r="M128" s="20">
        <v>0</v>
      </c>
      <c r="N128" s="23" t="s">
        <v>108</v>
      </c>
      <c r="O128" s="24" t="str">
        <f t="shared" si="7"/>
        <v>MOI AVENUE 2</v>
      </c>
    </row>
    <row r="129" spans="2:16">
      <c r="B129" s="18" t="s">
        <v>323</v>
      </c>
      <c r="C129" s="17">
        <v>1437600</v>
      </c>
      <c r="D129" s="17">
        <v>19</v>
      </c>
      <c r="E129" s="17">
        <f t="shared" si="6"/>
        <v>75663.1578947368</v>
      </c>
      <c r="F129" s="17">
        <v>0</v>
      </c>
      <c r="G129" s="22">
        <v>5</v>
      </c>
      <c r="H129" s="22">
        <v>7</v>
      </c>
      <c r="I129" s="22">
        <v>12</v>
      </c>
      <c r="J129" s="22">
        <v>5</v>
      </c>
      <c r="K129" s="20">
        <v>0.763020833333333</v>
      </c>
      <c r="L129" s="20">
        <v>0.763020833333333</v>
      </c>
      <c r="M129" s="20">
        <v>0.444444444444444</v>
      </c>
      <c r="N129" s="23" t="s">
        <v>324</v>
      </c>
      <c r="O129" s="24" t="str">
        <f t="shared" si="7"/>
        <v>MOI AVENUE</v>
      </c>
      <c r="P129" s="5" t="b">
        <f>O129='Performance-September 2024'!A2</f>
        <v>1</v>
      </c>
    </row>
    <row r="130" spans="2:15">
      <c r="B130" s="18" t="s">
        <v>325</v>
      </c>
      <c r="C130" s="17">
        <v>87580</v>
      </c>
      <c r="D130" s="17">
        <v>12</v>
      </c>
      <c r="E130" s="17">
        <f t="shared" si="6"/>
        <v>7298.33333333333</v>
      </c>
      <c r="F130" s="17">
        <v>64700</v>
      </c>
      <c r="G130" s="22">
        <v>2</v>
      </c>
      <c r="H130" s="22">
        <v>7</v>
      </c>
      <c r="I130" s="22">
        <v>13</v>
      </c>
      <c r="J130" s="22">
        <v>1</v>
      </c>
      <c r="K130" s="20">
        <v>0.730061349693252</v>
      </c>
      <c r="L130" s="20">
        <v>0.730061349693252</v>
      </c>
      <c r="M130" s="20">
        <v>0.423167848699764</v>
      </c>
      <c r="N130" s="23" t="s">
        <v>326</v>
      </c>
      <c r="O130" s="24" t="str">
        <f t="shared" si="7"/>
        <v>MOI AVENUE</v>
      </c>
    </row>
    <row r="131" ht="14.5" spans="1:15">
      <c r="A131" s="4"/>
      <c r="B131" s="18" t="s">
        <v>327</v>
      </c>
      <c r="C131" s="17">
        <v>342950</v>
      </c>
      <c r="D131" s="17">
        <v>23</v>
      </c>
      <c r="E131" s="17">
        <f t="shared" si="6"/>
        <v>14910.8695652174</v>
      </c>
      <c r="F131" s="17">
        <v>252450</v>
      </c>
      <c r="G131" s="22">
        <v>5</v>
      </c>
      <c r="H131" s="22">
        <v>9</v>
      </c>
      <c r="I131" s="22">
        <v>16</v>
      </c>
      <c r="J131" s="22">
        <v>2</v>
      </c>
      <c r="K131" s="20">
        <v>0.71957671957672</v>
      </c>
      <c r="L131" s="20">
        <v>0.71957671957672</v>
      </c>
      <c r="M131" s="20">
        <v>0.408759124087591</v>
      </c>
      <c r="N131" s="23" t="s">
        <v>328</v>
      </c>
      <c r="O131" s="24" t="str">
        <f t="shared" si="7"/>
        <v>MOI AVENUE</v>
      </c>
    </row>
    <row r="132" ht="14.5" spans="1:15">
      <c r="A132" s="4"/>
      <c r="B132" s="18" t="s">
        <v>329</v>
      </c>
      <c r="C132" s="17">
        <v>73150</v>
      </c>
      <c r="D132" s="17">
        <v>11</v>
      </c>
      <c r="E132" s="17">
        <f t="shared" si="6"/>
        <v>6650</v>
      </c>
      <c r="F132" s="17">
        <v>14850</v>
      </c>
      <c r="G132" s="22">
        <v>5</v>
      </c>
      <c r="H132" s="22">
        <v>7</v>
      </c>
      <c r="I132" s="22">
        <v>15</v>
      </c>
      <c r="J132" s="22">
        <v>2</v>
      </c>
      <c r="K132" s="20">
        <v>0.771186440677966</v>
      </c>
      <c r="L132" s="20">
        <v>0.771186440677966</v>
      </c>
      <c r="M132" s="20">
        <v>0.38121546961326</v>
      </c>
      <c r="N132" s="23" t="s">
        <v>330</v>
      </c>
      <c r="O132" s="24" t="str">
        <f t="shared" si="7"/>
        <v>MOI AVENUE</v>
      </c>
    </row>
    <row r="133" spans="2:15">
      <c r="B133" s="18" t="s">
        <v>331</v>
      </c>
      <c r="C133" s="17">
        <v>81745</v>
      </c>
      <c r="D133" s="17">
        <v>7</v>
      </c>
      <c r="E133" s="17">
        <f t="shared" si="6"/>
        <v>11677.8571428571</v>
      </c>
      <c r="F133" s="17">
        <v>0</v>
      </c>
      <c r="G133" s="22">
        <v>4</v>
      </c>
      <c r="H133" s="22">
        <v>7</v>
      </c>
      <c r="I133" s="22">
        <v>12</v>
      </c>
      <c r="J133" s="22">
        <v>1</v>
      </c>
      <c r="K133" s="20">
        <v>0.728476821192053</v>
      </c>
      <c r="L133" s="20">
        <v>0.728476821192053</v>
      </c>
      <c r="M133" s="20">
        <v>0.473282442748092</v>
      </c>
      <c r="N133" s="23" t="s">
        <v>332</v>
      </c>
      <c r="O133" s="24" t="str">
        <f t="shared" si="7"/>
        <v>MOI AVENUE</v>
      </c>
    </row>
    <row r="134" spans="1:15">
      <c r="A134" s="15"/>
      <c r="B134" s="18" t="s">
        <v>333</v>
      </c>
      <c r="C134" s="17">
        <v>436245</v>
      </c>
      <c r="D134" s="17">
        <v>26</v>
      </c>
      <c r="E134" s="17">
        <f t="shared" si="6"/>
        <v>16778.6538461538</v>
      </c>
      <c r="F134" s="17">
        <v>81200</v>
      </c>
      <c r="G134" s="22">
        <v>4</v>
      </c>
      <c r="H134" s="22">
        <v>7</v>
      </c>
      <c r="I134" s="22">
        <v>14</v>
      </c>
      <c r="J134" s="22">
        <v>3</v>
      </c>
      <c r="K134" s="20">
        <v>0.781362007168459</v>
      </c>
      <c r="L134" s="20">
        <v>0.781362007168459</v>
      </c>
      <c r="M134" s="20">
        <v>0.37037037037037</v>
      </c>
      <c r="N134" s="23" t="s">
        <v>334</v>
      </c>
      <c r="O134" s="24" t="str">
        <f t="shared" si="7"/>
        <v>MOI AVENUE</v>
      </c>
    </row>
    <row r="135" spans="2:15">
      <c r="B135" s="18" t="s">
        <v>335</v>
      </c>
      <c r="C135" s="17">
        <v>152350</v>
      </c>
      <c r="D135" s="17">
        <v>17</v>
      </c>
      <c r="E135" s="17">
        <f t="shared" si="6"/>
        <v>8961.76470588235</v>
      </c>
      <c r="F135" s="17">
        <v>8950</v>
      </c>
      <c r="G135" s="22">
        <v>8</v>
      </c>
      <c r="H135" s="22">
        <v>7</v>
      </c>
      <c r="I135" s="22">
        <v>19</v>
      </c>
      <c r="J135" s="22">
        <v>1</v>
      </c>
      <c r="K135" s="20">
        <v>0.757692307692308</v>
      </c>
      <c r="L135" s="20">
        <v>0.757692307692308</v>
      </c>
      <c r="M135" s="20">
        <v>0.409836065573771</v>
      </c>
      <c r="N135" s="23" t="s">
        <v>336</v>
      </c>
      <c r="O135" s="24" t="str">
        <f t="shared" si="7"/>
        <v>MOI AVENUE</v>
      </c>
    </row>
    <row r="136" spans="2:15">
      <c r="B136" s="18" t="s">
        <v>337</v>
      </c>
      <c r="C136" s="17">
        <v>193285</v>
      </c>
      <c r="D136" s="17">
        <v>19</v>
      </c>
      <c r="E136" s="17">
        <f t="shared" si="6"/>
        <v>10172.8947368421</v>
      </c>
      <c r="F136" s="17">
        <v>89700</v>
      </c>
      <c r="G136" s="22">
        <v>4</v>
      </c>
      <c r="H136" s="22">
        <v>7</v>
      </c>
      <c r="I136" s="22">
        <v>15</v>
      </c>
      <c r="J136" s="22">
        <v>3</v>
      </c>
      <c r="K136" s="20">
        <v>0.783898305084746</v>
      </c>
      <c r="L136" s="20">
        <v>0.783898305084746</v>
      </c>
      <c r="M136" s="20">
        <v>0.48062015503876</v>
      </c>
      <c r="N136" s="23" t="s">
        <v>338</v>
      </c>
      <c r="O136" s="24" t="str">
        <f t="shared" si="7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6"/>
        <v/>
      </c>
      <c r="F137" s="17">
        <v>0</v>
      </c>
      <c r="G137" s="22">
        <v>0</v>
      </c>
      <c r="H137" s="22">
        <v>0</v>
      </c>
      <c r="I137" s="22">
        <v>0</v>
      </c>
      <c r="J137" s="22">
        <v>0</v>
      </c>
      <c r="K137" s="20">
        <v>0</v>
      </c>
      <c r="L137" s="20">
        <v>0</v>
      </c>
      <c r="M137" s="20">
        <v>0.395348837209302</v>
      </c>
      <c r="N137" s="23" t="s">
        <v>121</v>
      </c>
      <c r="O137" s="24" t="str">
        <f t="shared" si="7"/>
        <v>MOI AVENUE</v>
      </c>
    </row>
    <row r="138" spans="2:15">
      <c r="B138" s="18" t="s">
        <v>340</v>
      </c>
      <c r="C138" s="17">
        <v>9950</v>
      </c>
      <c r="D138" s="17">
        <v>1</v>
      </c>
      <c r="E138" s="17">
        <f t="shared" si="6"/>
        <v>9950</v>
      </c>
      <c r="F138" s="17">
        <v>0</v>
      </c>
      <c r="G138" s="22">
        <v>3</v>
      </c>
      <c r="H138" s="22">
        <v>1</v>
      </c>
      <c r="I138" s="22">
        <v>17</v>
      </c>
      <c r="J138" s="22">
        <v>1</v>
      </c>
      <c r="K138" s="20">
        <v>0.70059880239521</v>
      </c>
      <c r="L138" s="20">
        <v>0.70059880239521</v>
      </c>
      <c r="M138" s="20">
        <v>0.334975369458128</v>
      </c>
      <c r="N138" s="23" t="s">
        <v>341</v>
      </c>
      <c r="O138" s="24" t="str">
        <f t="shared" si="7"/>
        <v>MOI AVENUE</v>
      </c>
    </row>
    <row r="139" spans="2:15">
      <c r="B139" s="18" t="s">
        <v>342</v>
      </c>
      <c r="C139" s="17">
        <v>3000</v>
      </c>
      <c r="D139" s="17">
        <v>1</v>
      </c>
      <c r="E139" s="17">
        <f t="shared" si="6"/>
        <v>3000</v>
      </c>
      <c r="F139" s="17">
        <v>0</v>
      </c>
      <c r="G139" s="22">
        <v>1</v>
      </c>
      <c r="H139" s="22">
        <v>1</v>
      </c>
      <c r="I139" s="22">
        <v>9</v>
      </c>
      <c r="J139" s="22">
        <v>0</v>
      </c>
      <c r="K139" s="20">
        <v>0.719298245614035</v>
      </c>
      <c r="L139" s="20">
        <v>0.719298245614035</v>
      </c>
      <c r="M139" s="20">
        <v>0.379958246346555</v>
      </c>
      <c r="N139" s="23" t="s">
        <v>343</v>
      </c>
      <c r="O139" s="24" t="str">
        <f t="shared" si="7"/>
        <v>MOMBASA</v>
      </c>
    </row>
    <row r="140" spans="2:15">
      <c r="B140" s="18" t="s">
        <v>344</v>
      </c>
      <c r="C140" s="17">
        <v>4950</v>
      </c>
      <c r="D140" s="17">
        <v>1</v>
      </c>
      <c r="E140" s="17">
        <f t="shared" si="6"/>
        <v>4950</v>
      </c>
      <c r="F140" s="17">
        <v>0</v>
      </c>
      <c r="G140" s="22">
        <v>2</v>
      </c>
      <c r="H140" s="22">
        <v>1</v>
      </c>
      <c r="I140" s="22">
        <v>10</v>
      </c>
      <c r="J140" s="22">
        <v>0</v>
      </c>
      <c r="K140" s="20">
        <v>0.597222222222222</v>
      </c>
      <c r="L140" s="20">
        <v>0.597222222222222</v>
      </c>
      <c r="M140" s="20">
        <v>0.428571428571429</v>
      </c>
      <c r="N140" s="23" t="s">
        <v>345</v>
      </c>
      <c r="O140" s="24" t="str">
        <f t="shared" si="7"/>
        <v>MOMBASA</v>
      </c>
    </row>
    <row r="141" spans="2:15">
      <c r="B141" s="18" t="s">
        <v>346</v>
      </c>
      <c r="C141" s="17">
        <v>5195</v>
      </c>
      <c r="D141" s="17">
        <v>2</v>
      </c>
      <c r="E141" s="17">
        <f t="shared" si="6"/>
        <v>2597.5</v>
      </c>
      <c r="F141" s="17">
        <v>0</v>
      </c>
      <c r="G141" s="22">
        <v>1</v>
      </c>
      <c r="H141" s="22">
        <v>2</v>
      </c>
      <c r="I141" s="22">
        <v>6</v>
      </c>
      <c r="J141" s="22">
        <v>0</v>
      </c>
      <c r="K141" s="20">
        <v>0.571428571428571</v>
      </c>
      <c r="L141" s="20">
        <v>0.571428571428571</v>
      </c>
      <c r="M141" s="20">
        <v>0.6</v>
      </c>
      <c r="N141" s="23" t="s">
        <v>121</v>
      </c>
      <c r="O141" s="24" t="str">
        <f t="shared" si="7"/>
        <v>MOMBASA</v>
      </c>
    </row>
    <row r="142" spans="1:15">
      <c r="A142" s="19"/>
      <c r="B142" s="18" t="s">
        <v>347</v>
      </c>
      <c r="C142" s="17">
        <v>5450</v>
      </c>
      <c r="D142" s="17">
        <v>2</v>
      </c>
      <c r="E142" s="17">
        <f t="shared" si="6"/>
        <v>2725</v>
      </c>
      <c r="F142" s="17">
        <v>0</v>
      </c>
      <c r="G142" s="22">
        <v>3</v>
      </c>
      <c r="H142" s="22">
        <v>1</v>
      </c>
      <c r="I142" s="22">
        <v>8</v>
      </c>
      <c r="J142" s="22">
        <v>0</v>
      </c>
      <c r="K142" s="20">
        <v>0.77027027027027</v>
      </c>
      <c r="L142" s="20">
        <v>0.77027027027027</v>
      </c>
      <c r="M142" s="20">
        <v>0.46875</v>
      </c>
      <c r="N142" s="23" t="s">
        <v>348</v>
      </c>
      <c r="O142" s="24" t="str">
        <f t="shared" si="7"/>
        <v>MOMBASA</v>
      </c>
    </row>
    <row r="143" spans="1:15">
      <c r="A143" s="15"/>
      <c r="B143" s="18" t="s">
        <v>349</v>
      </c>
      <c r="C143" s="17">
        <v>8900</v>
      </c>
      <c r="D143" s="17">
        <v>3</v>
      </c>
      <c r="E143" s="17">
        <f t="shared" si="6"/>
        <v>2966.66666666667</v>
      </c>
      <c r="F143" s="17">
        <v>5900</v>
      </c>
      <c r="G143" s="22">
        <v>0</v>
      </c>
      <c r="H143" s="22">
        <v>2</v>
      </c>
      <c r="I143" s="22">
        <v>10</v>
      </c>
      <c r="J143" s="22">
        <v>0</v>
      </c>
      <c r="K143" s="20">
        <v>0.645161290322581</v>
      </c>
      <c r="L143" s="20">
        <v>0.645161290322581</v>
      </c>
      <c r="M143" s="20">
        <v>0.39622641509434</v>
      </c>
      <c r="N143" s="23" t="s">
        <v>350</v>
      </c>
      <c r="O143" s="24" t="str">
        <f t="shared" si="7"/>
        <v>MOMBASA</v>
      </c>
    </row>
    <row r="144" spans="2:15">
      <c r="B144" s="18" t="s">
        <v>351</v>
      </c>
      <c r="C144" s="17">
        <v>0</v>
      </c>
      <c r="D144" s="17">
        <v>0</v>
      </c>
      <c r="E144" s="17" t="str">
        <f t="shared" si="6"/>
        <v/>
      </c>
      <c r="F144" s="17">
        <v>0</v>
      </c>
      <c r="G144" s="22">
        <v>2</v>
      </c>
      <c r="H144" s="22">
        <v>0</v>
      </c>
      <c r="I144" s="22">
        <v>7</v>
      </c>
      <c r="J144" s="22">
        <v>1</v>
      </c>
      <c r="K144" s="20">
        <v>0.338983050847458</v>
      </c>
      <c r="L144" s="20">
        <v>0.338983050847458</v>
      </c>
      <c r="M144" s="20">
        <v>0.481481481481481</v>
      </c>
      <c r="N144" s="23" t="s">
        <v>352</v>
      </c>
      <c r="O144" s="24" t="str">
        <f t="shared" si="7"/>
        <v>MOMBASA</v>
      </c>
    </row>
    <row r="145" spans="2:15">
      <c r="B145" s="18" t="s">
        <v>353</v>
      </c>
      <c r="C145" s="17">
        <v>0</v>
      </c>
      <c r="D145" s="17">
        <v>0</v>
      </c>
      <c r="E145" s="17" t="str">
        <f t="shared" si="6"/>
        <v/>
      </c>
      <c r="F145" s="17">
        <v>0</v>
      </c>
      <c r="G145" s="22">
        <v>0</v>
      </c>
      <c r="H145" s="22">
        <v>0</v>
      </c>
      <c r="I145" s="22">
        <v>2</v>
      </c>
      <c r="J145" s="22">
        <v>0</v>
      </c>
      <c r="K145" s="20">
        <v>0.666666666666667</v>
      </c>
      <c r="L145" s="20">
        <v>0.666666666666667</v>
      </c>
      <c r="M145" s="20">
        <v>0.625</v>
      </c>
      <c r="N145" s="23" t="s">
        <v>354</v>
      </c>
      <c r="O145" s="24" t="str">
        <f t="shared" si="7"/>
        <v>MOMBASA</v>
      </c>
    </row>
    <row r="146" spans="2:15">
      <c r="B146" s="18" t="s">
        <v>355</v>
      </c>
      <c r="C146" s="17">
        <v>28290</v>
      </c>
      <c r="D146" s="17">
        <v>8</v>
      </c>
      <c r="E146" s="17">
        <f t="shared" si="6"/>
        <v>3536.25</v>
      </c>
      <c r="F146" s="17">
        <v>9950</v>
      </c>
      <c r="G146" s="22">
        <v>3</v>
      </c>
      <c r="H146" s="22">
        <v>4</v>
      </c>
      <c r="I146" s="22">
        <v>7</v>
      </c>
      <c r="J146" s="22">
        <v>0</v>
      </c>
      <c r="K146" s="20"/>
      <c r="L146" s="20"/>
      <c r="M146" s="20"/>
      <c r="N146" s="23"/>
      <c r="O146" s="24"/>
    </row>
    <row r="147" spans="2:15">
      <c r="B147" s="18" t="s">
        <v>356</v>
      </c>
      <c r="C147" s="17">
        <v>0</v>
      </c>
      <c r="D147" s="17">
        <v>0</v>
      </c>
      <c r="E147" s="17" t="str">
        <f t="shared" ref="E147:E166" si="8">IFERROR(C147/D147,"")</f>
        <v/>
      </c>
      <c r="F147" s="17">
        <v>0</v>
      </c>
      <c r="G147" s="22">
        <v>0</v>
      </c>
      <c r="H147" s="22">
        <v>0</v>
      </c>
      <c r="I147" s="22">
        <v>0</v>
      </c>
      <c r="J147" s="22">
        <v>0</v>
      </c>
      <c r="K147" s="20">
        <v>0</v>
      </c>
      <c r="L147" s="20">
        <v>0</v>
      </c>
      <c r="M147" s="20">
        <v>0.247058823529412</v>
      </c>
      <c r="N147" s="23" t="s">
        <v>121</v>
      </c>
      <c r="O147" s="24" t="str">
        <f t="shared" ref="O147:O165" si="9">TRIM(LEFT(B147,FIND("UNIT",B147)-1))</f>
        <v>NAKURU</v>
      </c>
    </row>
    <row r="148" spans="2:15">
      <c r="B148" s="18" t="s">
        <v>357</v>
      </c>
      <c r="C148" s="17">
        <v>12450</v>
      </c>
      <c r="D148" s="17">
        <v>2</v>
      </c>
      <c r="E148" s="17">
        <f t="shared" si="8"/>
        <v>6225</v>
      </c>
      <c r="F148" s="17">
        <v>2500</v>
      </c>
      <c r="G148" s="22">
        <v>1</v>
      </c>
      <c r="H148" s="22">
        <v>2</v>
      </c>
      <c r="I148" s="22">
        <v>3</v>
      </c>
      <c r="J148" s="22">
        <v>0</v>
      </c>
      <c r="K148" s="20">
        <v>0.7</v>
      </c>
      <c r="L148" s="20">
        <v>0.7</v>
      </c>
      <c r="M148" s="20">
        <v>0.25</v>
      </c>
      <c r="N148" s="23" t="s">
        <v>358</v>
      </c>
      <c r="O148" s="24" t="str">
        <f t="shared" si="9"/>
        <v>NAKURU</v>
      </c>
    </row>
    <row r="149" spans="2:15">
      <c r="B149" s="18" t="s">
        <v>359</v>
      </c>
      <c r="C149" s="17">
        <v>6050</v>
      </c>
      <c r="D149" s="17">
        <v>1</v>
      </c>
      <c r="E149" s="17">
        <f t="shared" si="8"/>
        <v>6050</v>
      </c>
      <c r="F149" s="17">
        <v>0</v>
      </c>
      <c r="G149" s="22">
        <v>2</v>
      </c>
      <c r="H149" s="22">
        <v>1</v>
      </c>
      <c r="I149" s="22">
        <v>8</v>
      </c>
      <c r="J149" s="22">
        <v>1</v>
      </c>
      <c r="K149" s="20">
        <v>0.627118644067797</v>
      </c>
      <c r="L149" s="20">
        <v>0.627118644067797</v>
      </c>
      <c r="M149" s="20">
        <v>0.378378378378378</v>
      </c>
      <c r="N149" s="23" t="s">
        <v>57</v>
      </c>
      <c r="O149" s="24" t="str">
        <f t="shared" si="9"/>
        <v>NAKURU</v>
      </c>
    </row>
    <row r="150" spans="2:15">
      <c r="B150" s="18" t="s">
        <v>360</v>
      </c>
      <c r="C150" s="17">
        <v>0</v>
      </c>
      <c r="D150" s="17">
        <v>0</v>
      </c>
      <c r="E150" s="17" t="str">
        <f t="shared" si="8"/>
        <v/>
      </c>
      <c r="F150" s="17">
        <v>0</v>
      </c>
      <c r="G150" s="22">
        <v>1</v>
      </c>
      <c r="H150" s="22">
        <v>0</v>
      </c>
      <c r="I150" s="22">
        <v>3</v>
      </c>
      <c r="J150" s="22">
        <v>0</v>
      </c>
      <c r="K150" s="20">
        <v>0.458333333333333</v>
      </c>
      <c r="L150" s="20">
        <v>0.458333333333333</v>
      </c>
      <c r="M150" s="20">
        <v>0.333333333333333</v>
      </c>
      <c r="N150" s="23" t="s">
        <v>121</v>
      </c>
      <c r="O150" s="24" t="str">
        <f t="shared" si="9"/>
        <v>NAKURU</v>
      </c>
    </row>
    <row r="151" spans="2:15">
      <c r="B151" s="18" t="s">
        <v>361</v>
      </c>
      <c r="C151" s="17">
        <v>22350</v>
      </c>
      <c r="D151" s="17">
        <v>5</v>
      </c>
      <c r="E151" s="17">
        <f t="shared" si="8"/>
        <v>4470</v>
      </c>
      <c r="F151" s="17">
        <v>0</v>
      </c>
      <c r="G151" s="22">
        <v>2</v>
      </c>
      <c r="H151" s="22">
        <v>1</v>
      </c>
      <c r="I151" s="22">
        <v>9</v>
      </c>
      <c r="J151" s="22">
        <v>0</v>
      </c>
      <c r="K151" s="20">
        <v>0.880434782608696</v>
      </c>
      <c r="L151" s="20">
        <v>0.880434782608696</v>
      </c>
      <c r="M151" s="20">
        <v>0.5</v>
      </c>
      <c r="N151" s="23" t="s">
        <v>362</v>
      </c>
      <c r="O151" s="24" t="str">
        <f t="shared" si="9"/>
        <v>NAKURU</v>
      </c>
    </row>
    <row r="152" spans="2:15">
      <c r="B152" s="18" t="s">
        <v>363</v>
      </c>
      <c r="C152" s="17">
        <v>5900</v>
      </c>
      <c r="D152" s="17">
        <v>2</v>
      </c>
      <c r="E152" s="17">
        <f t="shared" si="8"/>
        <v>2950</v>
      </c>
      <c r="F152" s="17">
        <v>2950</v>
      </c>
      <c r="G152" s="22">
        <v>0</v>
      </c>
      <c r="H152" s="22">
        <v>2</v>
      </c>
      <c r="I152" s="22">
        <v>5</v>
      </c>
      <c r="J152" s="22">
        <v>0</v>
      </c>
      <c r="K152" s="20">
        <v>0.714285714285714</v>
      </c>
      <c r="L152" s="20">
        <v>0.714285714285714</v>
      </c>
      <c r="M152" s="20">
        <v>0.516393442622951</v>
      </c>
      <c r="N152" s="23" t="s">
        <v>364</v>
      </c>
      <c r="O152" s="24" t="str">
        <f t="shared" si="9"/>
        <v>NAKURU</v>
      </c>
    </row>
    <row r="153" spans="1:15">
      <c r="A153" s="15"/>
      <c r="B153" s="18" t="s">
        <v>365</v>
      </c>
      <c r="C153" s="17">
        <v>0</v>
      </c>
      <c r="D153" s="17">
        <v>0</v>
      </c>
      <c r="E153" s="17" t="str">
        <f t="shared" si="8"/>
        <v/>
      </c>
      <c r="F153" s="17">
        <v>0</v>
      </c>
      <c r="G153" s="22">
        <v>0</v>
      </c>
      <c r="H153" s="22">
        <v>0</v>
      </c>
      <c r="I153" s="22">
        <v>0</v>
      </c>
      <c r="J153" s="22">
        <v>0</v>
      </c>
      <c r="K153" s="20">
        <v>1</v>
      </c>
      <c r="L153" s="20">
        <v>1</v>
      </c>
      <c r="M153" s="20">
        <v>0</v>
      </c>
      <c r="N153" s="23" t="s">
        <v>366</v>
      </c>
      <c r="O153" s="24" t="str">
        <f t="shared" si="9"/>
        <v>NAKURU</v>
      </c>
    </row>
    <row r="154" spans="2:15">
      <c r="B154" s="18" t="s">
        <v>367</v>
      </c>
      <c r="C154" s="17">
        <v>0</v>
      </c>
      <c r="D154" s="17">
        <v>0</v>
      </c>
      <c r="E154" s="17" t="str">
        <f t="shared" si="8"/>
        <v/>
      </c>
      <c r="F154" s="17">
        <v>0</v>
      </c>
      <c r="G154" s="22">
        <v>0</v>
      </c>
      <c r="H154" s="22">
        <v>0</v>
      </c>
      <c r="I154" s="22">
        <v>0</v>
      </c>
      <c r="J154" s="22">
        <v>0</v>
      </c>
      <c r="K154" s="20">
        <v>0</v>
      </c>
      <c r="L154" s="20">
        <v>0</v>
      </c>
      <c r="M154" s="20">
        <v>0</v>
      </c>
      <c r="N154" s="23" t="s">
        <v>121</v>
      </c>
      <c r="O154" s="24" t="str">
        <f t="shared" si="9"/>
        <v>NANYUKI</v>
      </c>
    </row>
    <row r="155" spans="2:15">
      <c r="B155" s="18" t="s">
        <v>368</v>
      </c>
      <c r="C155" s="17">
        <v>0</v>
      </c>
      <c r="D155" s="17">
        <v>0</v>
      </c>
      <c r="E155" s="17" t="str">
        <f t="shared" si="8"/>
        <v/>
      </c>
      <c r="F155" s="17">
        <v>0</v>
      </c>
      <c r="G155" s="22">
        <v>0</v>
      </c>
      <c r="H155" s="22">
        <v>0</v>
      </c>
      <c r="I155" s="22">
        <v>0</v>
      </c>
      <c r="J155" s="22">
        <v>0</v>
      </c>
      <c r="K155" s="20">
        <v>0</v>
      </c>
      <c r="L155" s="20">
        <v>0</v>
      </c>
      <c r="M155" s="20">
        <v>0</v>
      </c>
      <c r="N155" s="23" t="s">
        <v>121</v>
      </c>
      <c r="O155" s="24" t="str">
        <f t="shared" si="9"/>
        <v>NANYUKI</v>
      </c>
    </row>
    <row r="156" spans="2:15">
      <c r="B156" s="18" t="s">
        <v>369</v>
      </c>
      <c r="C156" s="17">
        <v>0</v>
      </c>
      <c r="D156" s="17">
        <v>0</v>
      </c>
      <c r="E156" s="17" t="str">
        <f t="shared" si="8"/>
        <v/>
      </c>
      <c r="F156" s="17">
        <v>0</v>
      </c>
      <c r="G156" s="22">
        <v>0</v>
      </c>
      <c r="H156" s="22">
        <v>0</v>
      </c>
      <c r="I156" s="22">
        <v>0</v>
      </c>
      <c r="J156" s="22">
        <v>0</v>
      </c>
      <c r="K156" s="20">
        <v>0</v>
      </c>
      <c r="L156" s="20">
        <v>0</v>
      </c>
      <c r="M156" s="20">
        <v>0</v>
      </c>
      <c r="N156" s="23" t="s">
        <v>121</v>
      </c>
      <c r="O156" s="24" t="str">
        <f t="shared" si="9"/>
        <v>NANYUKI</v>
      </c>
    </row>
    <row r="157" spans="1:15">
      <c r="A157" s="15"/>
      <c r="B157" s="18" t="s">
        <v>370</v>
      </c>
      <c r="C157" s="17">
        <v>5000</v>
      </c>
      <c r="D157" s="17">
        <v>2</v>
      </c>
      <c r="E157" s="17">
        <f t="shared" si="8"/>
        <v>2500</v>
      </c>
      <c r="F157" s="17">
        <v>0</v>
      </c>
      <c r="G157" s="22">
        <v>0</v>
      </c>
      <c r="H157" s="22">
        <v>1</v>
      </c>
      <c r="I157" s="22">
        <v>5</v>
      </c>
      <c r="J157" s="22">
        <v>0</v>
      </c>
      <c r="K157" s="20">
        <v>0.6</v>
      </c>
      <c r="L157" s="20">
        <v>0.6</v>
      </c>
      <c r="M157" s="20">
        <v>0.536633663366337</v>
      </c>
      <c r="N157" s="23" t="s">
        <v>371</v>
      </c>
      <c r="O157" s="24" t="str">
        <f t="shared" si="9"/>
        <v>NGONG ROAD</v>
      </c>
    </row>
    <row r="158" spans="2:15">
      <c r="B158" s="18" t="s">
        <v>372</v>
      </c>
      <c r="C158" s="17">
        <v>0</v>
      </c>
      <c r="D158" s="17">
        <v>0</v>
      </c>
      <c r="E158" s="17" t="str">
        <f t="shared" si="8"/>
        <v/>
      </c>
      <c r="F158" s="17">
        <v>0</v>
      </c>
      <c r="G158" s="22">
        <v>0</v>
      </c>
      <c r="H158" s="22">
        <v>0</v>
      </c>
      <c r="I158" s="22">
        <v>1</v>
      </c>
      <c r="J158" s="22">
        <v>0</v>
      </c>
      <c r="K158" s="20">
        <v>0</v>
      </c>
      <c r="L158" s="20">
        <v>0</v>
      </c>
      <c r="M158" s="20">
        <v>0.111111111111111</v>
      </c>
      <c r="N158" s="23" t="s">
        <v>373</v>
      </c>
      <c r="O158" s="24" t="str">
        <f t="shared" si="9"/>
        <v>NGONG ROAD</v>
      </c>
    </row>
    <row r="159" spans="2:15">
      <c r="B159" s="18" t="s">
        <v>374</v>
      </c>
      <c r="C159" s="17">
        <v>26450</v>
      </c>
      <c r="D159" s="17">
        <v>4</v>
      </c>
      <c r="E159" s="17">
        <f t="shared" si="8"/>
        <v>6612.5</v>
      </c>
      <c r="F159" s="17">
        <v>26450</v>
      </c>
      <c r="G159" s="22">
        <v>1</v>
      </c>
      <c r="H159" s="22">
        <v>1</v>
      </c>
      <c r="I159" s="22">
        <v>4</v>
      </c>
      <c r="J159" s="22">
        <v>0</v>
      </c>
      <c r="K159" s="20">
        <v>0.727272727272727</v>
      </c>
      <c r="L159" s="20">
        <v>0.727272727272727</v>
      </c>
      <c r="M159" s="20">
        <v>0.619565217391304</v>
      </c>
      <c r="N159" s="23" t="s">
        <v>375</v>
      </c>
      <c r="O159" s="24" t="str">
        <f t="shared" si="9"/>
        <v>NGONG ROAD</v>
      </c>
    </row>
    <row r="160" spans="2:15">
      <c r="B160" s="18" t="s">
        <v>376</v>
      </c>
      <c r="C160" s="17">
        <v>310350</v>
      </c>
      <c r="D160" s="17">
        <v>13</v>
      </c>
      <c r="E160" s="17">
        <f t="shared" si="8"/>
        <v>23873.0769230769</v>
      </c>
      <c r="F160" s="17">
        <v>0</v>
      </c>
      <c r="G160" s="22">
        <v>1</v>
      </c>
      <c r="H160" s="22">
        <v>1</v>
      </c>
      <c r="I160" s="22">
        <v>5</v>
      </c>
      <c r="J160" s="22">
        <v>1</v>
      </c>
      <c r="K160" s="20">
        <v>0.752808988764045</v>
      </c>
      <c r="L160" s="20">
        <v>0.752808988764045</v>
      </c>
      <c r="M160" s="20">
        <v>0.521739130434783</v>
      </c>
      <c r="N160" s="23" t="s">
        <v>377</v>
      </c>
      <c r="O160" s="24" t="str">
        <f t="shared" si="9"/>
        <v>NGONG ROAD</v>
      </c>
    </row>
    <row r="161" spans="2:15">
      <c r="B161" s="18" t="s">
        <v>378</v>
      </c>
      <c r="C161" s="17">
        <v>3000</v>
      </c>
      <c r="D161" s="17">
        <v>1</v>
      </c>
      <c r="E161" s="17">
        <f t="shared" si="8"/>
        <v>3000</v>
      </c>
      <c r="F161" s="17">
        <v>0</v>
      </c>
      <c r="G161" s="22">
        <v>0</v>
      </c>
      <c r="H161" s="22">
        <v>1</v>
      </c>
      <c r="I161" s="22">
        <v>2</v>
      </c>
      <c r="J161" s="22">
        <v>0</v>
      </c>
      <c r="K161" s="20">
        <v>0.875</v>
      </c>
      <c r="L161" s="20">
        <v>0.875</v>
      </c>
      <c r="M161" s="20">
        <v>0.307692307692308</v>
      </c>
      <c r="N161" s="23" t="s">
        <v>121</v>
      </c>
      <c r="O161" s="24" t="str">
        <f t="shared" si="9"/>
        <v>NGONG ROAD</v>
      </c>
    </row>
    <row r="162" spans="2:15">
      <c r="B162" s="18" t="s">
        <v>379</v>
      </c>
      <c r="C162" s="17">
        <v>0</v>
      </c>
      <c r="D162" s="17">
        <v>0</v>
      </c>
      <c r="E162" s="17" t="str">
        <f t="shared" si="8"/>
        <v/>
      </c>
      <c r="F162" s="17">
        <v>0</v>
      </c>
      <c r="G162" s="22">
        <v>0</v>
      </c>
      <c r="H162" s="22">
        <v>0</v>
      </c>
      <c r="I162" s="22">
        <v>6</v>
      </c>
      <c r="J162" s="22">
        <v>0</v>
      </c>
      <c r="K162" s="20">
        <v>0.764705882352941</v>
      </c>
      <c r="L162" s="20">
        <v>0.764705882352941</v>
      </c>
      <c r="M162" s="20">
        <v>0.25</v>
      </c>
      <c r="N162" s="23" t="s">
        <v>380</v>
      </c>
      <c r="O162" s="24" t="str">
        <f t="shared" si="9"/>
        <v>NGONG ROAD</v>
      </c>
    </row>
    <row r="163" spans="2:15">
      <c r="B163" s="18" t="s">
        <v>381</v>
      </c>
      <c r="C163" s="17">
        <v>24859.6666666667</v>
      </c>
      <c r="D163" s="17">
        <v>3</v>
      </c>
      <c r="E163" s="17">
        <f t="shared" si="8"/>
        <v>8286.55555555556</v>
      </c>
      <c r="F163" s="17">
        <v>0</v>
      </c>
      <c r="G163" s="22">
        <v>3</v>
      </c>
      <c r="H163" s="22">
        <v>3</v>
      </c>
      <c r="I163" s="22">
        <v>14</v>
      </c>
      <c r="J163" s="22">
        <v>0</v>
      </c>
      <c r="K163" s="20">
        <v>0.705882352941177</v>
      </c>
      <c r="L163" s="20">
        <v>0.705882352941177</v>
      </c>
      <c r="M163" s="20">
        <v>0.3</v>
      </c>
      <c r="N163" s="23" t="s">
        <v>382</v>
      </c>
      <c r="O163" s="24" t="str">
        <f t="shared" si="9"/>
        <v>NGONG ROAD</v>
      </c>
    </row>
    <row r="164" spans="2:15">
      <c r="B164" s="18" t="s">
        <v>383</v>
      </c>
      <c r="C164" s="17">
        <v>59550</v>
      </c>
      <c r="D164" s="17">
        <v>14</v>
      </c>
      <c r="E164" s="17">
        <f t="shared" si="8"/>
        <v>4253.57142857143</v>
      </c>
      <c r="F164" s="17">
        <v>59550</v>
      </c>
      <c r="G164" s="22">
        <v>1</v>
      </c>
      <c r="H164" s="22">
        <v>1</v>
      </c>
      <c r="I164" s="22">
        <v>1</v>
      </c>
      <c r="J164" s="22">
        <v>0</v>
      </c>
      <c r="K164" s="20"/>
      <c r="L164" s="20"/>
      <c r="M164" s="20"/>
      <c r="N164" s="23"/>
      <c r="O164" s="24"/>
    </row>
    <row r="165" spans="2:15">
      <c r="B165" s="18" t="s">
        <v>384</v>
      </c>
      <c r="C165" s="17">
        <v>15900</v>
      </c>
      <c r="D165" s="17">
        <v>2</v>
      </c>
      <c r="E165" s="17">
        <f t="shared" si="8"/>
        <v>7950</v>
      </c>
      <c r="F165" s="17">
        <v>0</v>
      </c>
      <c r="G165" s="22">
        <v>2</v>
      </c>
      <c r="H165" s="22">
        <v>2</v>
      </c>
      <c r="I165" s="22">
        <v>10</v>
      </c>
      <c r="J165" s="22">
        <v>0</v>
      </c>
      <c r="K165" s="20">
        <v>0.691489361702128</v>
      </c>
      <c r="L165" s="20">
        <v>0.691489361702128</v>
      </c>
      <c r="M165" s="20">
        <v>0.40612777053455</v>
      </c>
      <c r="N165" s="23" t="s">
        <v>61</v>
      </c>
      <c r="O165" s="24" t="str">
        <f>TRIM(LEFT(B165,FIND("UNIT",B165)-1))</f>
        <v>NYERI</v>
      </c>
    </row>
    <row r="166" spans="2:15">
      <c r="B166" s="18" t="s">
        <v>385</v>
      </c>
      <c r="C166" s="17">
        <v>17700</v>
      </c>
      <c r="D166" s="17">
        <v>3</v>
      </c>
      <c r="E166" s="17">
        <f t="shared" si="8"/>
        <v>5900</v>
      </c>
      <c r="F166" s="17">
        <v>7750</v>
      </c>
      <c r="G166" s="22">
        <v>1</v>
      </c>
      <c r="H166" s="22">
        <v>3</v>
      </c>
      <c r="I166" s="22">
        <v>8</v>
      </c>
      <c r="J166" s="22">
        <v>0</v>
      </c>
      <c r="K166" s="20">
        <v>0.763636363636364</v>
      </c>
      <c r="L166" s="20">
        <v>0.763636363636364</v>
      </c>
      <c r="M166" s="20">
        <v>0.37696335078534</v>
      </c>
      <c r="N166" s="23" t="s">
        <v>386</v>
      </c>
      <c r="O166" s="24" t="str">
        <f>TRIM(LEFT(B166,FIND("UNIT",B166)-1))</f>
        <v>NYERI</v>
      </c>
    </row>
    <row r="167" spans="2:15">
      <c r="B167" s="18" t="s">
        <v>387</v>
      </c>
      <c r="C167" s="17">
        <v>28150</v>
      </c>
      <c r="D167" s="17">
        <v>7</v>
      </c>
      <c r="E167" s="17">
        <f t="shared" ref="E167:E185" si="10">IFERROR(C167/D167,"")</f>
        <v>4021.42857142857</v>
      </c>
      <c r="F167" s="17">
        <v>0</v>
      </c>
      <c r="G167" s="22">
        <v>3</v>
      </c>
      <c r="H167" s="22">
        <v>3</v>
      </c>
      <c r="I167" s="22">
        <v>11</v>
      </c>
      <c r="J167" s="22">
        <v>0</v>
      </c>
      <c r="K167" s="20">
        <v>0.819277108433735</v>
      </c>
      <c r="L167" s="20">
        <v>0.819277108433735</v>
      </c>
      <c r="M167" s="20">
        <v>0.50381679389313</v>
      </c>
      <c r="N167" s="23" t="s">
        <v>388</v>
      </c>
      <c r="O167" s="24" t="str">
        <f t="shared" ref="O167:O199" si="11">TRIM(LEFT(B167,FIND("UNIT",B167)-1))</f>
        <v>NYERI</v>
      </c>
    </row>
    <row r="168" spans="2:15">
      <c r="B168" s="18" t="s">
        <v>389</v>
      </c>
      <c r="C168" s="17">
        <v>60950</v>
      </c>
      <c r="D168" s="17">
        <v>9</v>
      </c>
      <c r="E168" s="17">
        <f t="shared" si="10"/>
        <v>6772.22222222222</v>
      </c>
      <c r="F168" s="17">
        <v>14950</v>
      </c>
      <c r="G168" s="22">
        <v>2</v>
      </c>
      <c r="H168" s="22">
        <v>6</v>
      </c>
      <c r="I168" s="22">
        <v>12</v>
      </c>
      <c r="J168" s="22">
        <v>0</v>
      </c>
      <c r="K168" s="20">
        <v>0.732558139534884</v>
      </c>
      <c r="L168" s="20">
        <v>0.732558139534884</v>
      </c>
      <c r="M168" s="20">
        <v>0.587301587301587</v>
      </c>
      <c r="N168" s="23" t="s">
        <v>390</v>
      </c>
      <c r="O168" s="24" t="str">
        <f t="shared" si="11"/>
        <v>NYERI</v>
      </c>
    </row>
    <row r="169" spans="1:15">
      <c r="A169" s="19"/>
      <c r="B169" s="18" t="s">
        <v>391</v>
      </c>
      <c r="C169" s="17">
        <v>0</v>
      </c>
      <c r="D169" s="17">
        <v>0</v>
      </c>
      <c r="E169" s="17" t="str">
        <f t="shared" si="10"/>
        <v/>
      </c>
      <c r="F169" s="17">
        <v>0</v>
      </c>
      <c r="G169" s="22">
        <v>0</v>
      </c>
      <c r="H169" s="22">
        <v>0</v>
      </c>
      <c r="I169" s="22">
        <v>2</v>
      </c>
      <c r="J169" s="22">
        <v>0</v>
      </c>
      <c r="K169" s="20">
        <v>1</v>
      </c>
      <c r="L169" s="20">
        <v>1</v>
      </c>
      <c r="M169" s="20">
        <v>0.455882352941176</v>
      </c>
      <c r="N169" s="23" t="s">
        <v>121</v>
      </c>
      <c r="O169" s="24" t="str">
        <f t="shared" si="11"/>
        <v>NYERI</v>
      </c>
    </row>
    <row r="170" spans="1:15">
      <c r="A170" s="19"/>
      <c r="B170" s="18" t="s">
        <v>392</v>
      </c>
      <c r="C170" s="17">
        <v>0</v>
      </c>
      <c r="D170" s="17">
        <v>0</v>
      </c>
      <c r="E170" s="17" t="str">
        <f t="shared" si="10"/>
        <v/>
      </c>
      <c r="F170" s="17">
        <v>0</v>
      </c>
      <c r="G170" s="22">
        <v>0</v>
      </c>
      <c r="H170" s="22">
        <v>0</v>
      </c>
      <c r="I170" s="22">
        <v>1</v>
      </c>
      <c r="J170" s="22">
        <v>0</v>
      </c>
      <c r="K170" s="20">
        <v>1</v>
      </c>
      <c r="L170" s="20">
        <v>1</v>
      </c>
      <c r="M170" s="20">
        <v>0.538461538461538</v>
      </c>
      <c r="N170" s="23" t="s">
        <v>121</v>
      </c>
      <c r="O170" s="24" t="str">
        <f t="shared" si="11"/>
        <v>NYERI</v>
      </c>
    </row>
    <row r="171" spans="1:15">
      <c r="A171" s="19"/>
      <c r="B171" s="18" t="s">
        <v>393</v>
      </c>
      <c r="C171" s="17">
        <v>29900</v>
      </c>
      <c r="D171" s="17">
        <v>2</v>
      </c>
      <c r="E171" s="17">
        <f t="shared" si="10"/>
        <v>14950</v>
      </c>
      <c r="F171" s="17">
        <v>0</v>
      </c>
      <c r="G171" s="22">
        <v>0</v>
      </c>
      <c r="H171" s="22">
        <v>1</v>
      </c>
      <c r="I171" s="22">
        <v>1</v>
      </c>
      <c r="J171" s="22">
        <v>0</v>
      </c>
      <c r="K171" s="20">
        <v>1</v>
      </c>
      <c r="L171" s="20">
        <v>1</v>
      </c>
      <c r="M171" s="20">
        <v>0</v>
      </c>
      <c r="N171" s="23" t="s">
        <v>108</v>
      </c>
      <c r="O171" s="24" t="str">
        <f t="shared" si="11"/>
        <v>NYERI</v>
      </c>
    </row>
    <row r="172" spans="1:15">
      <c r="A172" s="15"/>
      <c r="B172" s="18" t="s">
        <v>394</v>
      </c>
      <c r="C172" s="17">
        <v>316200</v>
      </c>
      <c r="D172" s="17">
        <v>4</v>
      </c>
      <c r="E172" s="17">
        <f t="shared" si="10"/>
        <v>79050</v>
      </c>
      <c r="F172" s="17">
        <v>0</v>
      </c>
      <c r="G172" s="22">
        <v>4</v>
      </c>
      <c r="H172" s="22">
        <v>1</v>
      </c>
      <c r="I172" s="22">
        <v>9</v>
      </c>
      <c r="J172" s="22">
        <v>2</v>
      </c>
      <c r="K172" s="20">
        <v>0.75</v>
      </c>
      <c r="L172" s="20">
        <v>0.75</v>
      </c>
      <c r="M172" s="20">
        <v>0.412291933418694</v>
      </c>
      <c r="N172" s="23" t="s">
        <v>395</v>
      </c>
      <c r="O172" s="24" t="str">
        <f t="shared" si="11"/>
        <v>THIKA</v>
      </c>
    </row>
    <row r="173" spans="1:15">
      <c r="A173" s="15"/>
      <c r="B173" s="18" t="s">
        <v>396</v>
      </c>
      <c r="C173" s="17">
        <v>199900</v>
      </c>
      <c r="D173" s="17">
        <v>2</v>
      </c>
      <c r="E173" s="17">
        <f t="shared" si="10"/>
        <v>99950</v>
      </c>
      <c r="F173" s="17">
        <v>0</v>
      </c>
      <c r="G173" s="22">
        <v>1</v>
      </c>
      <c r="H173" s="22">
        <v>1</v>
      </c>
      <c r="I173" s="22">
        <v>10</v>
      </c>
      <c r="J173" s="22">
        <v>1</v>
      </c>
      <c r="K173" s="20">
        <v>0.613333333333333</v>
      </c>
      <c r="L173" s="20">
        <v>0.613333333333333</v>
      </c>
      <c r="M173" s="20">
        <v>0.609090909090909</v>
      </c>
      <c r="N173" s="23" t="s">
        <v>397</v>
      </c>
      <c r="O173" s="24" t="str">
        <f t="shared" si="11"/>
        <v>THIKA</v>
      </c>
    </row>
    <row r="174" spans="1:15">
      <c r="A174" s="15"/>
      <c r="B174" s="18" t="s">
        <v>398</v>
      </c>
      <c r="C174" s="17">
        <v>13950</v>
      </c>
      <c r="D174" s="17">
        <v>3</v>
      </c>
      <c r="E174" s="17">
        <f t="shared" si="10"/>
        <v>4650</v>
      </c>
      <c r="F174" s="17">
        <v>5000</v>
      </c>
      <c r="G174" s="22">
        <v>1</v>
      </c>
      <c r="H174" s="22">
        <v>3</v>
      </c>
      <c r="I174" s="22">
        <v>11</v>
      </c>
      <c r="J174" s="22">
        <v>0</v>
      </c>
      <c r="K174" s="20">
        <v>0.587301587301587</v>
      </c>
      <c r="L174" s="20">
        <v>0.587301587301587</v>
      </c>
      <c r="M174" s="20">
        <v>0.6</v>
      </c>
      <c r="N174" s="23" t="s">
        <v>399</v>
      </c>
      <c r="O174" s="24" t="str">
        <f t="shared" si="11"/>
        <v>THIKA</v>
      </c>
    </row>
    <row r="175" spans="1:15">
      <c r="A175" s="15"/>
      <c r="B175" s="18" t="s">
        <v>400</v>
      </c>
      <c r="C175" s="17">
        <v>62800</v>
      </c>
      <c r="D175" s="17">
        <v>9</v>
      </c>
      <c r="E175" s="17">
        <f t="shared" si="10"/>
        <v>6977.77777777778</v>
      </c>
      <c r="F175" s="17">
        <v>0</v>
      </c>
      <c r="G175" s="22">
        <v>3</v>
      </c>
      <c r="H175" s="22">
        <v>3</v>
      </c>
      <c r="I175" s="22">
        <v>11</v>
      </c>
      <c r="J175" s="22">
        <v>0</v>
      </c>
      <c r="K175" s="20">
        <v>0.642201834862385</v>
      </c>
      <c r="L175" s="20">
        <v>0.642201834862385</v>
      </c>
      <c r="M175" s="20">
        <v>0.284090909090909</v>
      </c>
      <c r="N175" s="23" t="s">
        <v>401</v>
      </c>
      <c r="O175" s="24" t="str">
        <f t="shared" si="11"/>
        <v>THIKA</v>
      </c>
    </row>
    <row r="176" spans="1:15">
      <c r="A176" s="15"/>
      <c r="B176" s="18" t="s">
        <v>402</v>
      </c>
      <c r="C176" s="17">
        <v>5000</v>
      </c>
      <c r="D176" s="17">
        <v>2</v>
      </c>
      <c r="E176" s="17">
        <f t="shared" si="10"/>
        <v>2500</v>
      </c>
      <c r="F176" s="17">
        <v>2500</v>
      </c>
      <c r="G176" s="22">
        <v>1</v>
      </c>
      <c r="H176" s="22">
        <v>2</v>
      </c>
      <c r="I176" s="22">
        <v>8</v>
      </c>
      <c r="J176" s="22">
        <v>0</v>
      </c>
      <c r="K176" s="20">
        <v>0.716981132075472</v>
      </c>
      <c r="L176" s="20">
        <v>0.716981132075472</v>
      </c>
      <c r="M176" s="20">
        <v>0.613636363636364</v>
      </c>
      <c r="N176" s="23" t="s">
        <v>403</v>
      </c>
      <c r="O176" s="24" t="str">
        <f t="shared" si="11"/>
        <v>THIKA</v>
      </c>
    </row>
    <row r="177" spans="1:15">
      <c r="A177" s="15"/>
      <c r="B177" s="18" t="s">
        <v>404</v>
      </c>
      <c r="C177" s="17">
        <v>5450</v>
      </c>
      <c r="D177" s="17">
        <v>2</v>
      </c>
      <c r="E177" s="17">
        <f t="shared" si="10"/>
        <v>2725</v>
      </c>
      <c r="F177" s="17">
        <v>5450</v>
      </c>
      <c r="G177" s="22">
        <v>0</v>
      </c>
      <c r="H177" s="22">
        <v>1</v>
      </c>
      <c r="I177" s="22">
        <v>6</v>
      </c>
      <c r="J177" s="22">
        <v>0</v>
      </c>
      <c r="K177" s="20">
        <v>0.695652173913044</v>
      </c>
      <c r="L177" s="20">
        <v>0.695652173913044</v>
      </c>
      <c r="M177" s="20">
        <v>0.577464788732394</v>
      </c>
      <c r="N177" s="23" t="s">
        <v>405</v>
      </c>
      <c r="O177" s="24" t="str">
        <f t="shared" si="11"/>
        <v>THIKA</v>
      </c>
    </row>
    <row r="178" spans="1:15">
      <c r="A178" s="15"/>
      <c r="B178" s="18" t="s">
        <v>406</v>
      </c>
      <c r="C178" s="17">
        <v>0</v>
      </c>
      <c r="D178" s="17">
        <v>0</v>
      </c>
      <c r="E178" s="17" t="str">
        <f t="shared" si="10"/>
        <v/>
      </c>
      <c r="F178" s="17">
        <v>0</v>
      </c>
      <c r="G178" s="22">
        <v>0</v>
      </c>
      <c r="H178" s="22">
        <v>0</v>
      </c>
      <c r="I178" s="22">
        <v>1</v>
      </c>
      <c r="J178" s="22">
        <v>0</v>
      </c>
      <c r="K178" s="20">
        <v>1</v>
      </c>
      <c r="L178" s="20">
        <v>1</v>
      </c>
      <c r="M178" s="20">
        <v>0</v>
      </c>
      <c r="N178" s="23" t="s">
        <v>121</v>
      </c>
      <c r="O178" s="24" t="str">
        <f t="shared" si="11"/>
        <v>THIKA</v>
      </c>
    </row>
    <row r="179" spans="2:15">
      <c r="B179" s="18" t="s">
        <v>407</v>
      </c>
      <c r="C179" s="17">
        <v>3000</v>
      </c>
      <c r="D179" s="17">
        <v>1</v>
      </c>
      <c r="E179" s="17">
        <f t="shared" si="10"/>
        <v>3000</v>
      </c>
      <c r="F179" s="17">
        <v>0</v>
      </c>
      <c r="G179" s="22">
        <v>3</v>
      </c>
      <c r="H179" s="22">
        <v>1</v>
      </c>
      <c r="I179" s="22">
        <v>4</v>
      </c>
      <c r="J179" s="22">
        <v>0</v>
      </c>
      <c r="K179" s="20">
        <v>0.795180722891566</v>
      </c>
      <c r="L179" s="20">
        <v>0.795180722891566</v>
      </c>
      <c r="M179" s="20">
        <v>0.491561181434599</v>
      </c>
      <c r="N179" s="23" t="s">
        <v>408</v>
      </c>
      <c r="O179" s="24" t="str">
        <f t="shared" si="11"/>
        <v>VOI</v>
      </c>
    </row>
    <row r="180" spans="2:15">
      <c r="B180" s="18" t="s">
        <v>409</v>
      </c>
      <c r="C180" s="17">
        <v>3950</v>
      </c>
      <c r="D180" s="17">
        <v>1</v>
      </c>
      <c r="E180" s="17">
        <f t="shared" si="10"/>
        <v>3950</v>
      </c>
      <c r="F180" s="17">
        <v>0</v>
      </c>
      <c r="G180" s="22">
        <v>3</v>
      </c>
      <c r="H180" s="22">
        <v>1</v>
      </c>
      <c r="I180" s="22">
        <v>8</v>
      </c>
      <c r="J180" s="22">
        <v>0</v>
      </c>
      <c r="K180" s="20">
        <v>0.790123456790123</v>
      </c>
      <c r="L180" s="20">
        <v>0.790123456790123</v>
      </c>
      <c r="M180" s="20">
        <v>0.528571428571429</v>
      </c>
      <c r="N180" s="23" t="s">
        <v>410</v>
      </c>
      <c r="O180" s="24" t="str">
        <f t="shared" si="11"/>
        <v>VOI</v>
      </c>
    </row>
    <row r="181" spans="2:15">
      <c r="B181" s="18" t="s">
        <v>411</v>
      </c>
      <c r="C181" s="17">
        <v>4000</v>
      </c>
      <c r="D181" s="17">
        <v>1</v>
      </c>
      <c r="E181" s="17">
        <f t="shared" si="10"/>
        <v>4000</v>
      </c>
      <c r="F181" s="17">
        <v>4000</v>
      </c>
      <c r="G181" s="22">
        <v>1</v>
      </c>
      <c r="H181" s="22">
        <v>1</v>
      </c>
      <c r="I181" s="22">
        <v>7</v>
      </c>
      <c r="J181" s="22">
        <v>1</v>
      </c>
      <c r="K181" s="20">
        <v>0.738461538461539</v>
      </c>
      <c r="L181" s="20">
        <v>0.738461538461539</v>
      </c>
      <c r="M181" s="20">
        <v>0.342105263157895</v>
      </c>
      <c r="N181" s="23" t="s">
        <v>412</v>
      </c>
      <c r="O181" s="24" t="str">
        <f t="shared" si="11"/>
        <v>VOI</v>
      </c>
    </row>
    <row r="182" spans="2:15">
      <c r="B182" s="18" t="s">
        <v>413</v>
      </c>
      <c r="C182" s="17">
        <v>23750</v>
      </c>
      <c r="D182" s="17">
        <v>5</v>
      </c>
      <c r="E182" s="17">
        <f t="shared" si="10"/>
        <v>4750</v>
      </c>
      <c r="F182" s="17">
        <v>23750</v>
      </c>
      <c r="G182" s="22">
        <v>1</v>
      </c>
      <c r="H182" s="22">
        <v>1</v>
      </c>
      <c r="I182" s="22">
        <v>6</v>
      </c>
      <c r="J182" s="22">
        <v>0</v>
      </c>
      <c r="K182" s="20">
        <v>0.789473684210526</v>
      </c>
      <c r="L182" s="20">
        <v>0.789473684210526</v>
      </c>
      <c r="M182" s="20">
        <v>0.615384615384615</v>
      </c>
      <c r="N182" s="23" t="s">
        <v>414</v>
      </c>
      <c r="O182" s="24" t="str">
        <f t="shared" si="11"/>
        <v>VOI</v>
      </c>
    </row>
    <row r="183" spans="2:15">
      <c r="B183" s="18" t="s">
        <v>415</v>
      </c>
      <c r="C183" s="17">
        <v>0</v>
      </c>
      <c r="D183" s="17">
        <v>0</v>
      </c>
      <c r="E183" s="17" t="str">
        <f t="shared" si="10"/>
        <v/>
      </c>
      <c r="F183" s="17">
        <v>0</v>
      </c>
      <c r="G183" s="22">
        <v>0</v>
      </c>
      <c r="H183" s="22">
        <v>0</v>
      </c>
      <c r="I183" s="22">
        <v>0</v>
      </c>
      <c r="J183" s="22">
        <v>0</v>
      </c>
      <c r="K183" s="20">
        <v>0</v>
      </c>
      <c r="L183" s="20">
        <v>0</v>
      </c>
      <c r="M183" s="20">
        <v>0</v>
      </c>
      <c r="N183" s="23" t="s">
        <v>121</v>
      </c>
      <c r="O183" s="24" t="str">
        <f t="shared" si="11"/>
        <v>VOI</v>
      </c>
    </row>
    <row r="184" spans="1:15">
      <c r="A184" s="15"/>
      <c r="B184" s="18" t="s">
        <v>416</v>
      </c>
      <c r="C184" s="17">
        <v>0</v>
      </c>
      <c r="D184" s="17">
        <v>0</v>
      </c>
      <c r="E184" s="17" t="str">
        <f t="shared" si="10"/>
        <v/>
      </c>
      <c r="F184" s="17">
        <v>0</v>
      </c>
      <c r="G184" s="22">
        <v>0</v>
      </c>
      <c r="H184" s="22">
        <v>0</v>
      </c>
      <c r="I184" s="22">
        <v>0</v>
      </c>
      <c r="J184" s="22">
        <v>0</v>
      </c>
      <c r="K184" s="20">
        <v>0</v>
      </c>
      <c r="L184" s="20">
        <v>0</v>
      </c>
      <c r="M184" s="20">
        <v>0</v>
      </c>
      <c r="N184" s="23" t="s">
        <v>121</v>
      </c>
      <c r="O184" s="24" t="str">
        <f t="shared" si="11"/>
        <v>VOI</v>
      </c>
    </row>
    <row r="185" spans="1:15">
      <c r="A185" s="15"/>
      <c r="B185" s="18" t="s">
        <v>417</v>
      </c>
      <c r="C185" s="17">
        <v>0</v>
      </c>
      <c r="D185" s="17">
        <v>0</v>
      </c>
      <c r="E185" s="17" t="str">
        <f t="shared" si="10"/>
        <v/>
      </c>
      <c r="F185" s="17">
        <v>0</v>
      </c>
      <c r="G185" s="22">
        <v>0</v>
      </c>
      <c r="H185" s="22">
        <v>0</v>
      </c>
      <c r="I185" s="22">
        <v>0</v>
      </c>
      <c r="J185" s="22">
        <v>0</v>
      </c>
      <c r="K185" s="20">
        <v>0</v>
      </c>
      <c r="L185" s="20">
        <v>0</v>
      </c>
      <c r="M185" s="20">
        <v>0</v>
      </c>
      <c r="N185" s="23" t="s">
        <v>108</v>
      </c>
      <c r="O185" s="24" t="str">
        <f t="shared" si="11"/>
        <v>VOI</v>
      </c>
    </row>
    <row r="186" spans="1:15">
      <c r="A186" s="15"/>
      <c r="B186" s="18" t="s">
        <v>418</v>
      </c>
      <c r="C186" s="17">
        <v>66183.3</v>
      </c>
      <c r="D186" s="17">
        <v>4</v>
      </c>
      <c r="E186" s="17">
        <f t="shared" ref="E186:E199" si="12">IFERROR(C186/D186,"")</f>
        <v>16545.825</v>
      </c>
      <c r="F186" s="17">
        <v>0</v>
      </c>
      <c r="G186" s="22">
        <v>3</v>
      </c>
      <c r="H186" s="22">
        <v>4</v>
      </c>
      <c r="I186" s="22">
        <v>19</v>
      </c>
      <c r="J186" s="22">
        <v>1</v>
      </c>
      <c r="K186" s="20">
        <v>0.585585585585586</v>
      </c>
      <c r="L186" s="20">
        <v>0.585585585585586</v>
      </c>
      <c r="M186" s="20" t="s">
        <v>419</v>
      </c>
      <c r="N186" s="23" t="s">
        <v>420</v>
      </c>
      <c r="O186" s="24" t="str">
        <f t="shared" si="11"/>
        <v>WESTLANDS 2</v>
      </c>
    </row>
    <row r="187" spans="1:15">
      <c r="A187" s="15"/>
      <c r="B187" s="18" t="s">
        <v>421</v>
      </c>
      <c r="C187" s="17">
        <v>0</v>
      </c>
      <c r="D187" s="17">
        <v>0</v>
      </c>
      <c r="E187" s="17" t="str">
        <f t="shared" si="12"/>
        <v/>
      </c>
      <c r="F187" s="17">
        <v>0</v>
      </c>
      <c r="G187" s="22">
        <v>0</v>
      </c>
      <c r="H187" s="22">
        <v>0</v>
      </c>
      <c r="I187" s="22">
        <v>1</v>
      </c>
      <c r="J187" s="22">
        <v>0</v>
      </c>
      <c r="K187" s="20">
        <v>0</v>
      </c>
      <c r="L187" s="20">
        <v>0</v>
      </c>
      <c r="M187" s="20">
        <v>0.277777777777778</v>
      </c>
      <c r="N187" s="23" t="s">
        <v>121</v>
      </c>
      <c r="O187" s="24" t="str">
        <f t="shared" si="11"/>
        <v>WESTLANDS 2</v>
      </c>
    </row>
    <row r="188" spans="1:15">
      <c r="A188" s="15"/>
      <c r="B188" s="18" t="s">
        <v>422</v>
      </c>
      <c r="C188" s="17">
        <v>12193</v>
      </c>
      <c r="D188" s="17">
        <v>3</v>
      </c>
      <c r="E188" s="17">
        <f t="shared" si="12"/>
        <v>4064.33333333333</v>
      </c>
      <c r="F188" s="17">
        <v>8043</v>
      </c>
      <c r="G188" s="22">
        <v>2</v>
      </c>
      <c r="H188" s="22">
        <v>2</v>
      </c>
      <c r="I188" s="22">
        <v>16</v>
      </c>
      <c r="J188" s="22">
        <v>0</v>
      </c>
      <c r="K188" s="20">
        <v>0.573770491803279</v>
      </c>
      <c r="L188" s="20">
        <v>0.573770491803279</v>
      </c>
      <c r="M188" s="20">
        <v>0.363636363636364</v>
      </c>
      <c r="N188" s="23" t="s">
        <v>423</v>
      </c>
      <c r="O188" s="24" t="str">
        <f t="shared" si="11"/>
        <v>WESTLANDS 2</v>
      </c>
    </row>
    <row r="189" spans="1:15">
      <c r="A189" s="15"/>
      <c r="B189" s="18" t="s">
        <v>424</v>
      </c>
      <c r="C189" s="17">
        <v>0</v>
      </c>
      <c r="D189" s="17">
        <v>0</v>
      </c>
      <c r="E189" s="17" t="str">
        <f t="shared" si="12"/>
        <v/>
      </c>
      <c r="F189" s="17">
        <v>0</v>
      </c>
      <c r="G189" s="22">
        <v>0</v>
      </c>
      <c r="H189" s="22">
        <v>0</v>
      </c>
      <c r="I189" s="22">
        <v>2</v>
      </c>
      <c r="J189" s="22">
        <v>0</v>
      </c>
      <c r="K189" s="20">
        <v>1</v>
      </c>
      <c r="L189" s="20">
        <v>1</v>
      </c>
      <c r="M189" s="20">
        <v>0.375</v>
      </c>
      <c r="N189" s="23" t="s">
        <v>425</v>
      </c>
      <c r="O189" s="24" t="str">
        <f t="shared" si="11"/>
        <v>WESTLANDS 2</v>
      </c>
    </row>
    <row r="190" spans="1:15">
      <c r="A190" s="15"/>
      <c r="B190" s="18" t="s">
        <v>426</v>
      </c>
      <c r="C190" s="17">
        <v>0</v>
      </c>
      <c r="D190" s="17">
        <v>0</v>
      </c>
      <c r="E190" s="17" t="str">
        <f t="shared" si="12"/>
        <v/>
      </c>
      <c r="F190" s="17">
        <v>0</v>
      </c>
      <c r="G190" s="22">
        <v>0</v>
      </c>
      <c r="H190" s="22">
        <v>0</v>
      </c>
      <c r="I190" s="22">
        <v>0</v>
      </c>
      <c r="J190" s="22">
        <v>0</v>
      </c>
      <c r="K190" s="20">
        <v>0</v>
      </c>
      <c r="L190" s="20">
        <v>0</v>
      </c>
      <c r="M190" s="20">
        <v>0</v>
      </c>
      <c r="N190" s="23" t="s">
        <v>121</v>
      </c>
      <c r="O190" s="24" t="str">
        <f t="shared" si="11"/>
        <v>WESTLANDS 2</v>
      </c>
    </row>
    <row r="191" spans="1:15">
      <c r="A191" s="15"/>
      <c r="B191" s="18" t="s">
        <v>427</v>
      </c>
      <c r="C191" s="17">
        <v>0</v>
      </c>
      <c r="D191" s="17">
        <v>0</v>
      </c>
      <c r="E191" s="17" t="str">
        <f t="shared" si="12"/>
        <v/>
      </c>
      <c r="F191" s="17">
        <v>0</v>
      </c>
      <c r="G191" s="22">
        <v>0</v>
      </c>
      <c r="H191" s="22">
        <v>0</v>
      </c>
      <c r="I191" s="22">
        <v>0</v>
      </c>
      <c r="J191" s="22">
        <v>0</v>
      </c>
      <c r="K191" s="20">
        <v>0</v>
      </c>
      <c r="L191" s="20">
        <v>0</v>
      </c>
      <c r="M191" s="20">
        <v>0.173913043478261</v>
      </c>
      <c r="N191" s="23" t="s">
        <v>121</v>
      </c>
      <c r="O191" s="24" t="str">
        <f t="shared" si="11"/>
        <v>WESTLANDS 2</v>
      </c>
    </row>
    <row r="192" spans="1:15">
      <c r="A192" s="15"/>
      <c r="B192" s="18" t="s">
        <v>428</v>
      </c>
      <c r="C192" s="17">
        <v>0</v>
      </c>
      <c r="D192" s="17">
        <v>0</v>
      </c>
      <c r="E192" s="17" t="str">
        <f t="shared" si="12"/>
        <v/>
      </c>
      <c r="F192" s="17">
        <v>0</v>
      </c>
      <c r="G192" s="22">
        <v>0</v>
      </c>
      <c r="H192" s="22">
        <v>0</v>
      </c>
      <c r="I192" s="22">
        <v>0</v>
      </c>
      <c r="J192" s="22">
        <v>0</v>
      </c>
      <c r="K192" s="20">
        <v>0</v>
      </c>
      <c r="L192" s="20">
        <v>0</v>
      </c>
      <c r="M192" s="20">
        <v>0</v>
      </c>
      <c r="N192" s="23" t="s">
        <v>121</v>
      </c>
      <c r="O192" s="24" t="str">
        <f t="shared" si="11"/>
        <v>WESTLANDS 2</v>
      </c>
    </row>
    <row r="193" spans="1:15">
      <c r="A193" s="15"/>
      <c r="B193" s="18" t="s">
        <v>429</v>
      </c>
      <c r="C193" s="17">
        <v>39900</v>
      </c>
      <c r="D193" s="17">
        <v>4</v>
      </c>
      <c r="E193" s="17">
        <f t="shared" si="12"/>
        <v>9975</v>
      </c>
      <c r="F193" s="17">
        <v>4950</v>
      </c>
      <c r="G193" s="22">
        <v>1</v>
      </c>
      <c r="H193" s="22">
        <v>2</v>
      </c>
      <c r="I193" s="22">
        <v>3</v>
      </c>
      <c r="J193" s="22">
        <v>0</v>
      </c>
      <c r="K193" s="20">
        <v>0.957446808510638</v>
      </c>
      <c r="L193" s="20">
        <v>0.957446808510638</v>
      </c>
      <c r="M193" s="20">
        <v>0.385350318471338</v>
      </c>
      <c r="N193" s="23" t="s">
        <v>430</v>
      </c>
      <c r="O193" s="24" t="str">
        <f t="shared" si="11"/>
        <v>WESTLANDS</v>
      </c>
    </row>
    <row r="194" spans="1:15">
      <c r="A194" s="15"/>
      <c r="B194" s="18" t="s">
        <v>431</v>
      </c>
      <c r="C194" s="17">
        <v>9950</v>
      </c>
      <c r="D194" s="17">
        <v>1</v>
      </c>
      <c r="E194" s="17">
        <f t="shared" si="12"/>
        <v>9950</v>
      </c>
      <c r="F194" s="17">
        <v>0</v>
      </c>
      <c r="G194" s="22">
        <v>0</v>
      </c>
      <c r="H194" s="22">
        <v>1</v>
      </c>
      <c r="I194" s="22">
        <v>9</v>
      </c>
      <c r="J194" s="22">
        <v>0</v>
      </c>
      <c r="K194" s="20">
        <v>0.6875</v>
      </c>
      <c r="L194" s="20">
        <v>0.6875</v>
      </c>
      <c r="M194" s="20">
        <v>0.407407407407407</v>
      </c>
      <c r="N194" s="23" t="s">
        <v>432</v>
      </c>
      <c r="O194" s="24" t="str">
        <f t="shared" si="11"/>
        <v>WESTLANDS</v>
      </c>
    </row>
    <row r="195" spans="1:15">
      <c r="A195" s="15"/>
      <c r="B195" s="18" t="s">
        <v>433</v>
      </c>
      <c r="C195" s="17">
        <v>5050</v>
      </c>
      <c r="D195" s="17">
        <v>1</v>
      </c>
      <c r="E195" s="17">
        <f t="shared" si="12"/>
        <v>5050</v>
      </c>
      <c r="F195" s="17">
        <v>0</v>
      </c>
      <c r="G195" s="22">
        <v>0</v>
      </c>
      <c r="H195" s="22">
        <v>1</v>
      </c>
      <c r="I195" s="22">
        <v>6</v>
      </c>
      <c r="J195" s="22">
        <v>0</v>
      </c>
      <c r="K195" s="20">
        <v>0.692307692307692</v>
      </c>
      <c r="L195" s="20">
        <v>0.692307692307692</v>
      </c>
      <c r="M195" s="20">
        <v>0.24</v>
      </c>
      <c r="N195" s="23" t="s">
        <v>434</v>
      </c>
      <c r="O195" s="24" t="str">
        <f t="shared" si="11"/>
        <v>WESTLANDS</v>
      </c>
    </row>
    <row r="196" spans="1:15">
      <c r="A196" s="15"/>
      <c r="B196" s="18" t="s">
        <v>435</v>
      </c>
      <c r="C196" s="17">
        <v>10000</v>
      </c>
      <c r="D196" s="17">
        <v>2</v>
      </c>
      <c r="E196" s="17">
        <f t="shared" si="12"/>
        <v>5000</v>
      </c>
      <c r="F196" s="17">
        <v>10000</v>
      </c>
      <c r="G196" s="22">
        <v>1</v>
      </c>
      <c r="H196" s="22">
        <v>1</v>
      </c>
      <c r="I196" s="22">
        <v>4</v>
      </c>
      <c r="J196" s="22">
        <v>0</v>
      </c>
      <c r="K196" s="20">
        <v>0.733333333333333</v>
      </c>
      <c r="L196" s="20">
        <v>0.733333333333333</v>
      </c>
      <c r="M196" s="20">
        <v>0.117647058823529</v>
      </c>
      <c r="N196" s="23" t="s">
        <v>436</v>
      </c>
      <c r="O196" s="24" t="str">
        <f t="shared" si="11"/>
        <v>WESTLANDS</v>
      </c>
    </row>
    <row r="197" spans="1:15">
      <c r="A197" s="15"/>
      <c r="B197" s="18" t="s">
        <v>437</v>
      </c>
      <c r="C197" s="17">
        <v>0</v>
      </c>
      <c r="D197" s="17">
        <v>0</v>
      </c>
      <c r="E197" s="17" t="str">
        <f t="shared" si="12"/>
        <v/>
      </c>
      <c r="F197" s="17">
        <v>0</v>
      </c>
      <c r="G197" s="22">
        <v>0</v>
      </c>
      <c r="H197" s="22">
        <v>0</v>
      </c>
      <c r="I197" s="22">
        <v>0</v>
      </c>
      <c r="J197" s="22">
        <v>0</v>
      </c>
      <c r="K197" s="20">
        <v>0</v>
      </c>
      <c r="L197" s="20">
        <v>0</v>
      </c>
      <c r="M197" s="20">
        <v>0.25</v>
      </c>
      <c r="N197" s="23" t="s">
        <v>121</v>
      </c>
      <c r="O197" s="24" t="str">
        <f t="shared" si="11"/>
        <v>WESTLANDS</v>
      </c>
    </row>
    <row r="198" spans="1:15">
      <c r="A198" s="15"/>
      <c r="B198" s="18" t="s">
        <v>438</v>
      </c>
      <c r="C198" s="17">
        <v>0</v>
      </c>
      <c r="D198" s="17">
        <v>0</v>
      </c>
      <c r="E198" s="17" t="str">
        <f t="shared" si="12"/>
        <v/>
      </c>
      <c r="F198" s="17">
        <v>0</v>
      </c>
      <c r="G198" s="22">
        <v>0</v>
      </c>
      <c r="H198" s="22">
        <v>0</v>
      </c>
      <c r="I198" s="22">
        <v>0</v>
      </c>
      <c r="J198" s="22">
        <v>0</v>
      </c>
      <c r="K198" s="20">
        <v>0</v>
      </c>
      <c r="L198" s="20">
        <v>0</v>
      </c>
      <c r="M198" s="20">
        <v>0</v>
      </c>
      <c r="N198" s="23" t="s">
        <v>121</v>
      </c>
      <c r="O198" s="24" t="str">
        <f t="shared" si="11"/>
        <v>WESTLANDS</v>
      </c>
    </row>
    <row r="199" spans="1:15">
      <c r="A199" s="15"/>
      <c r="B199" s="18" t="s">
        <v>439</v>
      </c>
      <c r="C199" s="17">
        <v>0</v>
      </c>
      <c r="D199" s="17">
        <v>0</v>
      </c>
      <c r="E199" s="17" t="str">
        <f t="shared" si="12"/>
        <v/>
      </c>
      <c r="F199" s="17">
        <v>0</v>
      </c>
      <c r="G199" s="22">
        <v>0</v>
      </c>
      <c r="H199" s="22">
        <v>0</v>
      </c>
      <c r="I199" s="22">
        <v>0</v>
      </c>
      <c r="J199" s="22">
        <v>0</v>
      </c>
      <c r="K199" s="20">
        <v>0</v>
      </c>
      <c r="L199" s="20">
        <v>0</v>
      </c>
      <c r="M199" s="20">
        <v>0</v>
      </c>
      <c r="N199" s="23" t="s">
        <v>108</v>
      </c>
      <c r="O199" s="24" t="str">
        <f t="shared" si="11"/>
        <v>WESTLANDS</v>
      </c>
    </row>
  </sheetData>
  <autoFilter xmlns:etc="http://www.wps.cn/officeDocument/2017/etCustomData" ref="A3:O199" etc:filterBottomFollowUsedRange="0">
    <extLst/>
  </autoFilter>
  <mergeCells count="2">
    <mergeCell ref="B2:E2"/>
    <mergeCell ref="F2:G2"/>
  </mergeCells>
  <conditionalFormatting sqref="B1">
    <cfRule type="containsBlanks" dxfId="0" priority="80">
      <formula>LEN(TRIM(B1))=0</formula>
    </cfRule>
  </conditionalFormatting>
  <conditionalFormatting sqref="C1">
    <cfRule type="containsBlanks" dxfId="0" priority="87">
      <formula>LEN(TRIM(C1))=0</formula>
    </cfRule>
  </conditionalFormatting>
  <conditionalFormatting sqref="D1">
    <cfRule type="containsBlanks" dxfId="0" priority="81">
      <formula>LEN(TRIM(D1))=0</formula>
    </cfRule>
  </conditionalFormatting>
  <conditionalFormatting sqref="E1">
    <cfRule type="containsBlanks" dxfId="0" priority="82">
      <formula>LEN(TRIM(E1))=0</formula>
    </cfRule>
  </conditionalFormatting>
  <conditionalFormatting sqref="G1">
    <cfRule type="containsBlanks" dxfId="0" priority="89">
      <formula>LEN(TRIM(G1))=0</formula>
    </cfRule>
  </conditionalFormatting>
  <conditionalFormatting sqref="H1:I1">
    <cfRule type="containsBlanks" dxfId="0" priority="86">
      <formula>LEN(TRIM(H1))=0</formula>
    </cfRule>
  </conditionalFormatting>
  <conditionalFormatting sqref="J1">
    <cfRule type="containsBlanks" dxfId="0" priority="88">
      <formula>LEN(TRIM(J1))=0</formula>
    </cfRule>
  </conditionalFormatting>
  <conditionalFormatting sqref="K1">
    <cfRule type="containsBlanks" dxfId="0" priority="85">
      <formula>LEN(TRIM(K1))=0</formula>
    </cfRule>
  </conditionalFormatting>
  <conditionalFormatting sqref="L1">
    <cfRule type="containsBlanks" dxfId="0" priority="84">
      <formula>LEN(TRIM(L1))=0</formula>
    </cfRule>
  </conditionalFormatting>
  <conditionalFormatting sqref="M1">
    <cfRule type="containsBlanks" dxfId="0" priority="8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77">
      <formula>LEN(TRIM(H2))=0</formula>
    </cfRule>
  </conditionalFormatting>
  <conditionalFormatting sqref="J2">
    <cfRule type="containsBlanks" dxfId="0" priority="78">
      <formula>LEN(TRIM(J2))=0</formula>
    </cfRule>
  </conditionalFormatting>
  <conditionalFormatting sqref="K2">
    <cfRule type="containsBlanks" dxfId="0" priority="76">
      <formula>LEN(TRIM(K2))=0</formula>
    </cfRule>
  </conditionalFormatting>
  <conditionalFormatting sqref="L2">
    <cfRule type="containsBlanks" dxfId="0" priority="75">
      <formula>LEN(TRIM(L2))=0</formula>
    </cfRule>
  </conditionalFormatting>
  <conditionalFormatting sqref="M2">
    <cfRule type="containsBlanks" dxfId="0" priority="7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200:B485">
    <cfRule type="containsBlanks" dxfId="0" priority="64">
      <formula>LEN(TRIM(B200))=0</formula>
    </cfRule>
  </conditionalFormatting>
  <conditionalFormatting sqref="B486:B1048576">
    <cfRule type="containsBlanks" dxfId="0" priority="91">
      <formula>LEN(TRIM(B486))=0</formula>
    </cfRule>
  </conditionalFormatting>
  <conditionalFormatting sqref="C200:C1048576">
    <cfRule type="containsBlanks" dxfId="0" priority="98">
      <formula>LEN(TRIM(C200))=0</formula>
    </cfRule>
  </conditionalFormatting>
  <conditionalFormatting sqref="D200:D1048576">
    <cfRule type="containsBlanks" dxfId="0" priority="92">
      <formula>LEN(TRIM(D200))=0</formula>
    </cfRule>
  </conditionalFormatting>
  <conditionalFormatting sqref="E200:E1048576">
    <cfRule type="containsBlanks" dxfId="0" priority="93">
      <formula>LEN(TRIM(E200))=0</formula>
    </cfRule>
  </conditionalFormatting>
  <conditionalFormatting sqref="G200:G1048576">
    <cfRule type="containsBlanks" dxfId="0" priority="100">
      <formula>LEN(TRIM(G200))=0</formula>
    </cfRule>
  </conditionalFormatting>
  <conditionalFormatting sqref="J200:J1048576">
    <cfRule type="containsBlanks" dxfId="0" priority="99">
      <formula>LEN(TRIM(J200))=0</formula>
    </cfRule>
  </conditionalFormatting>
  <conditionalFormatting sqref="K200:K1048576">
    <cfRule type="containsBlanks" dxfId="0" priority="96">
      <formula>LEN(TRIM(K200))=0</formula>
    </cfRule>
  </conditionalFormatting>
  <conditionalFormatting sqref="L200:L1048576">
    <cfRule type="containsBlanks" dxfId="0" priority="95">
      <formula>LEN(TRIM(L200))=0</formula>
    </cfRule>
  </conditionalFormatting>
  <conditionalFormatting sqref="M200:M1048576">
    <cfRule type="containsBlanks" dxfId="0" priority="94">
      <formula>LEN(TRIM(M200))=0</formula>
    </cfRule>
  </conditionalFormatting>
  <conditionalFormatting sqref="O200:O1048576">
    <cfRule type="containsBlanks" dxfId="0" priority="4">
      <formula>LEN(TRIM(O200))=0</formula>
    </cfRule>
  </conditionalFormatting>
  <conditionalFormatting sqref="A1 F1 N1 P1:XFD1">
    <cfRule type="containsBlanks" dxfId="0" priority="90">
      <formula>LEN(TRIM(A1))=0</formula>
    </cfRule>
  </conditionalFormatting>
  <conditionalFormatting sqref="A2:A3 N2 P2:XFD3">
    <cfRule type="containsBlanks" dxfId="0" priority="79">
      <formula>LEN(TRIM(A2))=0</formula>
    </cfRule>
  </conditionalFormatting>
  <conditionalFormatting sqref="B2:B3 C3:N3">
    <cfRule type="containsBlanks" dxfId="0" priority="73">
      <formula>LEN(TRIM(B2))=0</formula>
    </cfRule>
  </conditionalFormatting>
  <conditionalFormatting sqref="A27:A32 A40:A46 A4:A19 A52:A57 A21:A25 A66:A71 A34:A38 A59:A64 A80:A85 A101:A113 A73:A78 A139:A146 A87:A99 A124:A137 A115:A122 P40:XFD46 P4:XFD19 P21:XFD25 P115:XFD122 P34:XFD38 P27:XFD32 P87:XFD99 P139:XFD146 P124:XFD137 N4:N1048576 P66:XFD71 P52:XFD57 P73:XFD78 P101:XFD113 P59:XFD64 P80:XFD85 P157:XFD162 P172:XFD175 P165:XFD170 P200:XFD1048576 P179:XFD179 A179 F200:F1048576 A165:A170 A172:A175 A200:A1048576 P148:XFD155 A157:A162 A148:A155">
    <cfRule type="containsBlanks" dxfId="0" priority="101">
      <formula>LEN(TRIM(A4))=0</formula>
    </cfRule>
  </conditionalFormatting>
  <conditionalFormatting sqref="A20 P20:XFD20">
    <cfRule type="containsBlanks" dxfId="0" priority="72">
      <formula>LEN(TRIM(A20))=0</formula>
    </cfRule>
  </conditionalFormatting>
  <conditionalFormatting sqref="A26 P26:XFD26">
    <cfRule type="containsBlanks" dxfId="0" priority="71">
      <formula>LEN(TRIM(A26))=0</formula>
    </cfRule>
  </conditionalFormatting>
  <conditionalFormatting sqref="A33 P33:XFD33">
    <cfRule type="containsBlanks" dxfId="0" priority="70">
      <formula>LEN(TRIM(A33))=0</formula>
    </cfRule>
  </conditionalFormatting>
  <conditionalFormatting sqref="A39 P39:XFD39">
    <cfRule type="containsBlanks" dxfId="0" priority="69">
      <formula>LEN(TRIM(A39))=0</formula>
    </cfRule>
  </conditionalFormatting>
  <conditionalFormatting sqref="A47 P47:XFD47">
    <cfRule type="containsBlanks" dxfId="0" priority="68">
      <formula>LEN(TRIM(A47))=0</formula>
    </cfRule>
  </conditionalFormatting>
  <conditionalFormatting sqref="A48 P48:XFD48">
    <cfRule type="containsBlanks" dxfId="0" priority="65">
      <formula>LEN(TRIM(A48))=0</formula>
    </cfRule>
  </conditionalFormatting>
  <conditionalFormatting sqref="A49 P49:XFD49">
    <cfRule type="containsBlanks" dxfId="0" priority="67">
      <formula>LEN(TRIM(A49))=0</formula>
    </cfRule>
  </conditionalFormatting>
  <conditionalFormatting sqref="A50 P50:XFD50">
    <cfRule type="containsBlanks" dxfId="0" priority="66">
      <formula>LEN(TRIM(A50))=0</formula>
    </cfRule>
  </conditionalFormatting>
  <conditionalFormatting sqref="A51 P51:XFD51">
    <cfRule type="containsBlanks" dxfId="0" priority="42">
      <formula>LEN(TRIM(A51))=0</formula>
    </cfRule>
  </conditionalFormatting>
  <conditionalFormatting sqref="A58 P58:XFD58">
    <cfRule type="containsBlanks" dxfId="0" priority="43">
      <formula>LEN(TRIM(A58))=0</formula>
    </cfRule>
  </conditionalFormatting>
  <conditionalFormatting sqref="A65 P65:XFD65">
    <cfRule type="containsBlanks" dxfId="0" priority="44">
      <formula>LEN(TRIM(A65))=0</formula>
    </cfRule>
  </conditionalFormatting>
  <conditionalFormatting sqref="A72 P72:XFD72">
    <cfRule type="containsBlanks" dxfId="0" priority="45">
      <formula>LEN(TRIM(A72))=0</formula>
    </cfRule>
  </conditionalFormatting>
  <conditionalFormatting sqref="A79 P79:XFD79">
    <cfRule type="containsBlanks" dxfId="0" priority="46">
      <formula>LEN(TRIM(A79))=0</formula>
    </cfRule>
  </conditionalFormatting>
  <conditionalFormatting sqref="A86 P86:XFD86">
    <cfRule type="containsBlanks" dxfId="0" priority="47">
      <formula>LEN(TRIM(A86))=0</formula>
    </cfRule>
  </conditionalFormatting>
  <conditionalFormatting sqref="A100 P100:XFD100">
    <cfRule type="containsBlanks" dxfId="0" priority="48">
      <formula>LEN(TRIM(A100))=0</formula>
    </cfRule>
  </conditionalFormatting>
  <conditionalFormatting sqref="A114 P114:XFD114">
    <cfRule type="containsBlanks" dxfId="0" priority="49">
      <formula>LEN(TRIM(A114))=0</formula>
    </cfRule>
  </conditionalFormatting>
  <conditionalFormatting sqref="A123 P123:XFD123">
    <cfRule type="containsBlanks" dxfId="0" priority="63">
      <formula>LEN(TRIM(A123))=0</formula>
    </cfRule>
  </conditionalFormatting>
  <conditionalFormatting sqref="A138 P138:XFD138">
    <cfRule type="containsBlanks" dxfId="0" priority="50">
      <formula>LEN(TRIM(A138))=0</formula>
    </cfRule>
  </conditionalFormatting>
  <conditionalFormatting sqref="A147 P147:XFD147">
    <cfRule type="containsBlanks" dxfId="0" priority="62">
      <formula>LEN(TRIM(A147))=0</formula>
    </cfRule>
  </conditionalFormatting>
  <conditionalFormatting sqref="A156 P156:XFD156">
    <cfRule type="containsBlanks" dxfId="0" priority="55">
      <formula>LEN(TRIM(A156))=0</formula>
    </cfRule>
  </conditionalFormatting>
  <conditionalFormatting sqref="A163:A164 P163:XFD164">
    <cfRule type="containsBlanks" dxfId="0" priority="54">
      <formula>LEN(TRIM(A163))=0</formula>
    </cfRule>
  </conditionalFormatting>
  <conditionalFormatting sqref="A171 P171:XFD171">
    <cfRule type="containsBlanks" dxfId="0" priority="53">
      <formula>LEN(TRIM(A171))=0</formula>
    </cfRule>
  </conditionalFormatting>
  <conditionalFormatting sqref="A176 P176:XFD176">
    <cfRule type="containsBlanks" dxfId="0" priority="61">
      <formula>LEN(TRIM(A176))=0</formula>
    </cfRule>
  </conditionalFormatting>
  <conditionalFormatting sqref="A177 P177:XFD177">
    <cfRule type="containsBlanks" dxfId="0" priority="56">
      <formula>LEN(TRIM(A177))=0</formula>
    </cfRule>
  </conditionalFormatting>
  <conditionalFormatting sqref="A178 P178:XFD178">
    <cfRule type="containsBlanks" dxfId="0" priority="52">
      <formula>LEN(TRIM(A178))=0</formula>
    </cfRule>
  </conditionalFormatting>
  <conditionalFormatting sqref="A180 P180:XFD180">
    <cfRule type="containsBlanks" dxfId="0" priority="60">
      <formula>LEN(TRIM(A180))=0</formula>
    </cfRule>
  </conditionalFormatting>
  <conditionalFormatting sqref="A181 P181:XFD181">
    <cfRule type="containsBlanks" dxfId="0" priority="59">
      <formula>LEN(TRIM(A181))=0</formula>
    </cfRule>
  </conditionalFormatting>
  <conditionalFormatting sqref="A182 P182:XFD182">
    <cfRule type="containsBlanks" dxfId="0" priority="58">
      <formula>LEN(TRIM(A182))=0</formula>
    </cfRule>
  </conditionalFormatting>
  <conditionalFormatting sqref="A183 P183:XFD183">
    <cfRule type="containsBlanks" dxfId="0" priority="57">
      <formula>LEN(TRIM(A183))=0</formula>
    </cfRule>
  </conditionalFormatting>
  <conditionalFormatting sqref="A184 P184:XFD184">
    <cfRule type="containsBlanks" dxfId="0" priority="26">
      <formula>LEN(TRIM(A184))=0</formula>
    </cfRule>
  </conditionalFormatting>
  <conditionalFormatting sqref="A185 P185:XFD185">
    <cfRule type="containsBlanks" dxfId="0" priority="25">
      <formula>LEN(TRIM(A185))=0</formula>
    </cfRule>
  </conditionalFormatting>
  <conditionalFormatting sqref="A186 P186:XFD186">
    <cfRule type="containsBlanks" dxfId="0" priority="24">
      <formula>LEN(TRIM(A186))=0</formula>
    </cfRule>
  </conditionalFormatting>
  <conditionalFormatting sqref="A187 P187:XFD187">
    <cfRule type="containsBlanks" dxfId="0" priority="23">
      <formula>LEN(TRIM(A187))=0</formula>
    </cfRule>
  </conditionalFormatting>
  <conditionalFormatting sqref="A188 P188:XFD188">
    <cfRule type="containsBlanks" dxfId="0" priority="22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20">
      <formula>LEN(TRIM(A190))=0</formula>
    </cfRule>
  </conditionalFormatting>
  <conditionalFormatting sqref="A191 P191:XFD191">
    <cfRule type="containsBlanks" dxfId="0" priority="19">
      <formula>LEN(TRIM(A191))=0</formula>
    </cfRule>
  </conditionalFormatting>
  <conditionalFormatting sqref="A192 P192:XFD192">
    <cfRule type="containsBlanks" dxfId="0" priority="18">
      <formula>LEN(TRIM(A192))=0</formula>
    </cfRule>
  </conditionalFormatting>
  <conditionalFormatting sqref="A193 P193:XFD193">
    <cfRule type="containsBlanks" dxfId="0" priority="17">
      <formula>LEN(TRIM(A193))=0</formula>
    </cfRule>
  </conditionalFormatting>
  <conditionalFormatting sqref="A194 P194:XFD194">
    <cfRule type="containsBlanks" dxfId="0" priority="16">
      <formula>LEN(TRIM(A194))=0</formula>
    </cfRule>
  </conditionalFormatting>
  <conditionalFormatting sqref="A195 P195:XFD195">
    <cfRule type="containsBlanks" dxfId="0" priority="15">
      <formula>LEN(TRIM(A195))=0</formula>
    </cfRule>
  </conditionalFormatting>
  <conditionalFormatting sqref="A196 P196:XFD196">
    <cfRule type="containsBlanks" dxfId="0" priority="14">
      <formula>LEN(TRIM(A196))=0</formula>
    </cfRule>
  </conditionalFormatting>
  <conditionalFormatting sqref="A197 P197:XFD197">
    <cfRule type="containsBlanks" dxfId="0" priority="13">
      <formula>LEN(TRIM(A197))=0</formula>
    </cfRule>
  </conditionalFormatting>
  <conditionalFormatting sqref="A198 P198:XFD198">
    <cfRule type="containsBlanks" dxfId="0" priority="12">
      <formula>LEN(TRIM(A198))=0</formula>
    </cfRule>
  </conditionalFormatting>
  <conditionalFormatting sqref="A199 P199:XFD199">
    <cfRule type="containsBlanks" dxfId="0" priority="10">
      <formula>LEN(TRIM(A199))=0</formula>
    </cfRule>
  </conditionalFormatting>
  <conditionalFormatting sqref="H200:I1048576">
    <cfRule type="containsBlanks" dxfId="0" priority="97">
      <formula>LEN(TRIM(H200))=0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O197"/>
  <sheetViews>
    <sheetView workbookViewId="0">
      <selection activeCell="F3" sqref="F3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7.7818181818182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10.2181818181818" style="7" customWidth="1"/>
    <col min="8" max="8" width="8" style="7" customWidth="1"/>
    <col min="9" max="9" width="10.5727272727273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33" style="5" customWidth="1"/>
    <col min="15" max="15" width="25.7181818181818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440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f>215400/12</f>
        <v>17950</v>
      </c>
      <c r="D4" s="17">
        <v>3</v>
      </c>
      <c r="E4" s="17">
        <f>IFERROR(C4/D4,"")</f>
        <v>5983.33333333333</v>
      </c>
      <c r="F4" s="17"/>
      <c r="G4" s="17">
        <v>2</v>
      </c>
      <c r="H4" s="17">
        <v>3</v>
      </c>
      <c r="I4" s="17">
        <v>16</v>
      </c>
      <c r="J4" s="17">
        <v>0</v>
      </c>
      <c r="K4" s="20">
        <v>0.696428571428571</v>
      </c>
      <c r="L4" s="20">
        <f>K4</f>
        <v>0.696428571428571</v>
      </c>
      <c r="M4" s="20">
        <v>0.291666666666667</v>
      </c>
      <c r="N4" s="21" t="s">
        <v>77</v>
      </c>
      <c r="O4" s="22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20">
        <v>0</v>
      </c>
      <c r="L5" s="20">
        <f t="shared" ref="L5:L36" si="1">K5</f>
        <v>0</v>
      </c>
      <c r="M5" s="20">
        <v>0</v>
      </c>
      <c r="N5" s="21" t="s">
        <v>65</v>
      </c>
      <c r="O5" s="22" t="str">
        <f t="shared" ref="O5:O36" si="2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20">
        <v>0</v>
      </c>
      <c r="L6" s="20">
        <f t="shared" si="1"/>
        <v>0</v>
      </c>
      <c r="M6" s="20">
        <v>0</v>
      </c>
      <c r="N6" s="21" t="s">
        <v>65</v>
      </c>
      <c r="O6" s="22" t="str">
        <f t="shared" si="2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20">
        <v>0</v>
      </c>
      <c r="L7" s="20">
        <f t="shared" si="1"/>
        <v>0</v>
      </c>
      <c r="M7" s="20">
        <v>0</v>
      </c>
      <c r="N7" s="21" t="s">
        <v>65</v>
      </c>
      <c r="O7" s="22" t="str">
        <f t="shared" si="2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20">
        <v>0</v>
      </c>
      <c r="L8" s="20">
        <f t="shared" si="1"/>
        <v>0</v>
      </c>
      <c r="M8" s="20">
        <v>0</v>
      </c>
      <c r="N8" s="21" t="s">
        <v>65</v>
      </c>
      <c r="O8" s="22" t="str">
        <f t="shared" si="2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20">
        <v>0</v>
      </c>
      <c r="L9" s="20">
        <f t="shared" si="1"/>
        <v>0</v>
      </c>
      <c r="M9" s="20">
        <v>0</v>
      </c>
      <c r="N9" s="21" t="s">
        <v>65</v>
      </c>
      <c r="O9" s="22" t="str">
        <f t="shared" si="2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20">
        <v>0</v>
      </c>
      <c r="L10" s="20">
        <f t="shared" si="1"/>
        <v>0</v>
      </c>
      <c r="M10" s="20">
        <v>0</v>
      </c>
      <c r="N10" s="21" t="s">
        <v>65</v>
      </c>
      <c r="O10" s="22" t="str">
        <f t="shared" si="2"/>
        <v>BANCASSURANCE</v>
      </c>
    </row>
    <row r="11" s="3" customFormat="1" ht="12.5" spans="1:15">
      <c r="A11" s="15"/>
      <c r="B11" s="18" t="s">
        <v>114</v>
      </c>
      <c r="C11" s="17">
        <v>13000</v>
      </c>
      <c r="D11" s="17">
        <v>2</v>
      </c>
      <c r="E11" s="17">
        <f t="shared" si="0"/>
        <v>6500</v>
      </c>
      <c r="F11" s="17">
        <v>0</v>
      </c>
      <c r="G11" s="17">
        <v>1</v>
      </c>
      <c r="H11" s="17">
        <v>2</v>
      </c>
      <c r="I11" s="17">
        <v>3</v>
      </c>
      <c r="J11" s="17">
        <v>0</v>
      </c>
      <c r="K11" s="20">
        <v>0.583333333333333</v>
      </c>
      <c r="L11" s="20">
        <f t="shared" si="1"/>
        <v>0.583333333333333</v>
      </c>
      <c r="M11" s="20">
        <v>0.368421052631579</v>
      </c>
      <c r="N11" s="21" t="s">
        <v>65</v>
      </c>
      <c r="O11" s="22" t="str">
        <f t="shared" si="2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17">
        <v>0</v>
      </c>
      <c r="H12" s="17">
        <v>0</v>
      </c>
      <c r="I12" s="17">
        <v>3</v>
      </c>
      <c r="J12" s="17">
        <v>0</v>
      </c>
      <c r="K12" s="20">
        <v>0.714285714285714</v>
      </c>
      <c r="L12" s="20">
        <f t="shared" si="1"/>
        <v>0.714285714285714</v>
      </c>
      <c r="M12" s="20">
        <v>0</v>
      </c>
      <c r="N12" s="21" t="s">
        <v>65</v>
      </c>
      <c r="O12" s="22" t="str">
        <f t="shared" si="2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20">
        <v>0</v>
      </c>
      <c r="L13" s="20">
        <f t="shared" si="1"/>
        <v>0</v>
      </c>
      <c r="M13" s="20">
        <v>0</v>
      </c>
      <c r="N13" s="21" t="s">
        <v>65</v>
      </c>
      <c r="O13" s="22" t="str">
        <f t="shared" si="2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20">
        <v>0.333333333333333</v>
      </c>
      <c r="L14" s="20">
        <f t="shared" si="1"/>
        <v>0.333333333333333</v>
      </c>
      <c r="M14" s="20">
        <v>1</v>
      </c>
      <c r="N14" s="21" t="s">
        <v>65</v>
      </c>
      <c r="O14" s="22" t="str">
        <f t="shared" si="2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17">
        <v>0</v>
      </c>
      <c r="H15" s="17">
        <v>0</v>
      </c>
      <c r="I15" s="17">
        <v>3</v>
      </c>
      <c r="J15" s="17">
        <v>0</v>
      </c>
      <c r="K15" s="20">
        <v>0.333333333333333</v>
      </c>
      <c r="L15" s="20">
        <f t="shared" si="1"/>
        <v>0.333333333333333</v>
      </c>
      <c r="M15" s="20">
        <v>0</v>
      </c>
      <c r="N15" s="21" t="s">
        <v>65</v>
      </c>
      <c r="O15" s="22" t="str">
        <f t="shared" si="2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20">
        <v>0.166666666666667</v>
      </c>
      <c r="L16" s="20">
        <f t="shared" si="1"/>
        <v>0.166666666666667</v>
      </c>
      <c r="M16" s="20">
        <v>0.5</v>
      </c>
      <c r="N16" s="21" t="s">
        <v>65</v>
      </c>
      <c r="O16" s="22" t="str">
        <f t="shared" si="2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20">
        <v>0</v>
      </c>
      <c r="L17" s="20">
        <f t="shared" si="1"/>
        <v>0</v>
      </c>
      <c r="M17" s="20">
        <v>0</v>
      </c>
      <c r="N17" s="21" t="s">
        <v>65</v>
      </c>
      <c r="O17" s="22" t="str">
        <f t="shared" si="2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20">
        <v>0</v>
      </c>
      <c r="L18" s="20">
        <f t="shared" si="1"/>
        <v>0</v>
      </c>
      <c r="M18" s="20">
        <v>0.2</v>
      </c>
      <c r="N18" s="21" t="s">
        <v>441</v>
      </c>
      <c r="O18" s="22" t="str">
        <f t="shared" si="2"/>
        <v>BURU BURU</v>
      </c>
    </row>
    <row r="19" s="3" customFormat="1" spans="1:15">
      <c r="A19" s="5"/>
      <c r="B19" s="18" t="s">
        <v>127</v>
      </c>
      <c r="C19" s="17">
        <v>6950</v>
      </c>
      <c r="D19" s="17">
        <v>2</v>
      </c>
      <c r="E19" s="17">
        <f t="shared" si="0"/>
        <v>3475</v>
      </c>
      <c r="F19" s="17">
        <v>0</v>
      </c>
      <c r="G19" s="17">
        <v>3</v>
      </c>
      <c r="H19" s="17">
        <v>2</v>
      </c>
      <c r="I19" s="17">
        <v>8</v>
      </c>
      <c r="J19" s="17">
        <v>0</v>
      </c>
      <c r="K19" s="20">
        <v>0.782608695652174</v>
      </c>
      <c r="L19" s="20">
        <f t="shared" si="1"/>
        <v>0.782608695652174</v>
      </c>
      <c r="M19" s="20">
        <v>0.592</v>
      </c>
      <c r="N19" s="21" t="s">
        <v>92</v>
      </c>
      <c r="O19" s="22" t="str">
        <f t="shared" si="2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20">
        <v>0</v>
      </c>
      <c r="L20" s="20">
        <f t="shared" si="1"/>
        <v>0</v>
      </c>
      <c r="M20" s="20">
        <v>0</v>
      </c>
      <c r="N20" s="21" t="s">
        <v>442</v>
      </c>
      <c r="O20" s="22" t="str">
        <f t="shared" si="2"/>
        <v>BURU BURU</v>
      </c>
    </row>
    <row r="21" s="3" customFormat="1" spans="1:15">
      <c r="A21" s="5"/>
      <c r="B21" s="18" t="s">
        <v>130</v>
      </c>
      <c r="C21" s="17">
        <v>4950</v>
      </c>
      <c r="D21" s="17">
        <v>1</v>
      </c>
      <c r="E21" s="17">
        <f t="shared" si="0"/>
        <v>4950</v>
      </c>
      <c r="F21" s="17">
        <v>0</v>
      </c>
      <c r="G21" s="17">
        <v>0</v>
      </c>
      <c r="H21" s="17">
        <v>1</v>
      </c>
      <c r="I21" s="17">
        <v>2</v>
      </c>
      <c r="J21" s="17">
        <v>0</v>
      </c>
      <c r="K21" s="20">
        <v>0.5</v>
      </c>
      <c r="L21" s="20">
        <f t="shared" si="1"/>
        <v>0.5</v>
      </c>
      <c r="M21" s="20">
        <v>0.40625</v>
      </c>
      <c r="N21" s="21" t="s">
        <v>443</v>
      </c>
      <c r="O21" s="22" t="str">
        <f t="shared" si="2"/>
        <v>BURU BURU</v>
      </c>
    </row>
    <row r="22" s="3" customFormat="1" spans="1:15">
      <c r="A22" s="5"/>
      <c r="B22" s="18" t="s">
        <v>131</v>
      </c>
      <c r="C22" s="17">
        <v>20000</v>
      </c>
      <c r="D22" s="17">
        <v>1</v>
      </c>
      <c r="E22" s="17">
        <f t="shared" si="0"/>
        <v>20000</v>
      </c>
      <c r="F22" s="17">
        <v>20000</v>
      </c>
      <c r="G22" s="17">
        <v>2</v>
      </c>
      <c r="H22" s="17">
        <v>1</v>
      </c>
      <c r="I22" s="17">
        <v>7</v>
      </c>
      <c r="J22" s="17">
        <v>0</v>
      </c>
      <c r="K22" s="20">
        <v>0.701754385964912</v>
      </c>
      <c r="L22" s="20">
        <f t="shared" si="1"/>
        <v>0.701754385964912</v>
      </c>
      <c r="M22" s="20">
        <v>0.550724637681159</v>
      </c>
      <c r="N22" s="21" t="s">
        <v>444</v>
      </c>
      <c r="O22" s="22" t="str">
        <f t="shared" si="2"/>
        <v>BURU BURU</v>
      </c>
    </row>
    <row r="23" s="3" customFormat="1" spans="1:15">
      <c r="A23" s="5"/>
      <c r="B23" s="18" t="s">
        <v>133</v>
      </c>
      <c r="C23" s="17">
        <v>5000</v>
      </c>
      <c r="D23" s="17">
        <v>1</v>
      </c>
      <c r="E23" s="17">
        <f t="shared" si="0"/>
        <v>5000</v>
      </c>
      <c r="F23" s="17">
        <v>0</v>
      </c>
      <c r="G23" s="17">
        <v>0</v>
      </c>
      <c r="H23" s="17">
        <v>1</v>
      </c>
      <c r="I23" s="17">
        <v>2</v>
      </c>
      <c r="J23" s="17">
        <v>0</v>
      </c>
      <c r="K23" s="20">
        <v>0.8</v>
      </c>
      <c r="L23" s="20">
        <f t="shared" si="1"/>
        <v>0.8</v>
      </c>
      <c r="M23" s="20">
        <v>0</v>
      </c>
      <c r="N23" s="21" t="s">
        <v>445</v>
      </c>
      <c r="O23" s="22" t="str">
        <f t="shared" si="2"/>
        <v>BURU BURU</v>
      </c>
    </row>
    <row r="24" s="3" customFormat="1" spans="1:15">
      <c r="A24" s="5"/>
      <c r="B24" s="18" t="s">
        <v>135</v>
      </c>
      <c r="C24" s="17">
        <v>15660</v>
      </c>
      <c r="D24" s="17">
        <v>4</v>
      </c>
      <c r="E24" s="17">
        <f t="shared" si="0"/>
        <v>3915</v>
      </c>
      <c r="F24" s="17">
        <v>1995</v>
      </c>
      <c r="G24" s="17">
        <v>2</v>
      </c>
      <c r="H24" s="17">
        <v>3</v>
      </c>
      <c r="I24" s="17">
        <v>8</v>
      </c>
      <c r="J24" s="17">
        <v>1</v>
      </c>
      <c r="K24" s="20">
        <v>0.793478260869565</v>
      </c>
      <c r="L24" s="20">
        <f t="shared" si="1"/>
        <v>0.793478260869565</v>
      </c>
      <c r="M24" s="20">
        <v>0.540540540540541</v>
      </c>
      <c r="N24" s="21" t="s">
        <v>446</v>
      </c>
      <c r="O24" s="22" t="str">
        <f t="shared" si="2"/>
        <v>CITY SQUARE</v>
      </c>
    </row>
    <row r="25" s="3" customFormat="1" spans="1:15">
      <c r="A25" s="5"/>
      <c r="B25" s="18" t="s">
        <v>137</v>
      </c>
      <c r="C25" s="17">
        <v>67444</v>
      </c>
      <c r="D25" s="17">
        <v>13</v>
      </c>
      <c r="E25" s="17">
        <f t="shared" si="0"/>
        <v>5188</v>
      </c>
      <c r="F25" s="17">
        <v>0</v>
      </c>
      <c r="G25" s="17">
        <v>2</v>
      </c>
      <c r="H25" s="17">
        <v>2</v>
      </c>
      <c r="I25" s="17">
        <v>8</v>
      </c>
      <c r="J25" s="17">
        <v>3</v>
      </c>
      <c r="K25" s="20">
        <v>0.880503144654088</v>
      </c>
      <c r="L25" s="20">
        <f t="shared" si="1"/>
        <v>0.880503144654088</v>
      </c>
      <c r="M25" s="20">
        <v>0.432432432432432</v>
      </c>
      <c r="N25" s="21" t="s">
        <v>447</v>
      </c>
      <c r="O25" s="22" t="str">
        <f t="shared" si="2"/>
        <v>CITY SQUARE</v>
      </c>
    </row>
    <row r="26" s="4" customFormat="1" ht="14.5" spans="1:15">
      <c r="A26" s="5"/>
      <c r="B26" s="18" t="s">
        <v>139</v>
      </c>
      <c r="C26" s="17">
        <v>123950</v>
      </c>
      <c r="D26" s="17">
        <v>19</v>
      </c>
      <c r="E26" s="17">
        <f t="shared" si="0"/>
        <v>6523.68421052632</v>
      </c>
      <c r="F26" s="17">
        <v>59250</v>
      </c>
      <c r="G26" s="17">
        <v>5</v>
      </c>
      <c r="H26" s="17">
        <v>3</v>
      </c>
      <c r="I26" s="17">
        <v>10</v>
      </c>
      <c r="J26" s="17">
        <v>3</v>
      </c>
      <c r="K26" s="20">
        <v>0.752427184466019</v>
      </c>
      <c r="L26" s="20">
        <f t="shared" si="1"/>
        <v>0.752427184466019</v>
      </c>
      <c r="M26" s="20">
        <v>0.352</v>
      </c>
      <c r="N26" s="21" t="s">
        <v>448</v>
      </c>
      <c r="O26" s="22" t="str">
        <f t="shared" si="2"/>
        <v>CITY SQUARE</v>
      </c>
    </row>
    <row r="27" s="3" customFormat="1" spans="1:15">
      <c r="A27" s="5"/>
      <c r="B27" s="18" t="s">
        <v>140</v>
      </c>
      <c r="C27" s="17">
        <v>5000</v>
      </c>
      <c r="D27" s="17">
        <v>1</v>
      </c>
      <c r="E27" s="17">
        <f t="shared" si="0"/>
        <v>5000</v>
      </c>
      <c r="F27" s="17">
        <v>0</v>
      </c>
      <c r="G27" s="17">
        <v>0</v>
      </c>
      <c r="H27" s="17">
        <v>1</v>
      </c>
      <c r="I27" s="17">
        <v>4</v>
      </c>
      <c r="J27" s="17">
        <v>0</v>
      </c>
      <c r="K27" s="20">
        <v>0.75</v>
      </c>
      <c r="L27" s="20">
        <f t="shared" si="1"/>
        <v>0.75</v>
      </c>
      <c r="M27" s="20">
        <v>0.307692307692308</v>
      </c>
      <c r="N27" s="21" t="s">
        <v>449</v>
      </c>
      <c r="O27" s="22" t="str">
        <f t="shared" si="2"/>
        <v>CITY SQUARE</v>
      </c>
    </row>
    <row r="28" s="3" customFormat="1" spans="1:15">
      <c r="A28" s="5"/>
      <c r="B28" s="18" t="s">
        <v>142</v>
      </c>
      <c r="C28" s="17">
        <v>0</v>
      </c>
      <c r="D28" s="17">
        <v>0</v>
      </c>
      <c r="E28" s="17" t="str">
        <f t="shared" si="0"/>
        <v/>
      </c>
      <c r="F28" s="17">
        <v>0</v>
      </c>
      <c r="G28" s="17">
        <v>0</v>
      </c>
      <c r="H28" s="17">
        <v>0</v>
      </c>
      <c r="I28" s="17">
        <v>4</v>
      </c>
      <c r="J28" s="17">
        <v>0</v>
      </c>
      <c r="K28" s="20">
        <v>0.3</v>
      </c>
      <c r="L28" s="20">
        <f t="shared" si="1"/>
        <v>0.3</v>
      </c>
      <c r="M28" s="20">
        <v>0.186440677966102</v>
      </c>
      <c r="N28" s="21" t="s">
        <v>450</v>
      </c>
      <c r="O28" s="22" t="str">
        <f t="shared" si="2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17">
        <v>0</v>
      </c>
      <c r="H29" s="17">
        <v>0</v>
      </c>
      <c r="I29" s="17">
        <v>6</v>
      </c>
      <c r="J29" s="17">
        <v>0</v>
      </c>
      <c r="K29" s="20">
        <v>0.607142857142857</v>
      </c>
      <c r="L29" s="20">
        <f t="shared" si="1"/>
        <v>0.607142857142857</v>
      </c>
      <c r="M29" s="20">
        <v>0.115384615384615</v>
      </c>
      <c r="N29" s="21" t="s">
        <v>451</v>
      </c>
      <c r="O29" s="22" t="str">
        <f t="shared" si="2"/>
        <v>CITY SQUARE</v>
      </c>
    </row>
    <row r="30" s="3" customFormat="1" ht="12.5" spans="1:15">
      <c r="A30" s="15"/>
      <c r="B30" s="18" t="s">
        <v>146</v>
      </c>
      <c r="C30" s="17">
        <v>0</v>
      </c>
      <c r="D30" s="17">
        <v>0</v>
      </c>
      <c r="E30" s="17" t="str">
        <f t="shared" si="0"/>
        <v/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0">
        <v>0</v>
      </c>
      <c r="L30" s="20">
        <f t="shared" si="1"/>
        <v>0</v>
      </c>
      <c r="M30" s="20">
        <v>0</v>
      </c>
      <c r="N30" s="21" t="s">
        <v>65</v>
      </c>
      <c r="O30" s="22" t="str">
        <f t="shared" si="2"/>
        <v>CITY SQUARE</v>
      </c>
    </row>
    <row r="31" s="3" customFormat="1" spans="1:15">
      <c r="A31" s="5"/>
      <c r="B31" s="18" t="s">
        <v>148</v>
      </c>
      <c r="C31" s="17">
        <v>12450</v>
      </c>
      <c r="D31" s="17">
        <v>2</v>
      </c>
      <c r="E31" s="17">
        <f t="shared" si="0"/>
        <v>6225</v>
      </c>
      <c r="F31" s="17">
        <v>9950</v>
      </c>
      <c r="G31" s="17">
        <v>3</v>
      </c>
      <c r="H31" s="17">
        <v>2</v>
      </c>
      <c r="I31" s="17">
        <v>11</v>
      </c>
      <c r="J31" s="17">
        <v>0</v>
      </c>
      <c r="K31" s="20">
        <v>0.675675675675676</v>
      </c>
      <c r="L31" s="20">
        <f t="shared" si="1"/>
        <v>0.675675675675676</v>
      </c>
      <c r="M31" s="20">
        <v>0.588235294117647</v>
      </c>
      <c r="N31" s="21" t="s">
        <v>149</v>
      </c>
      <c r="O31" s="22" t="str">
        <f t="shared" si="2"/>
        <v>ELDORET</v>
      </c>
    </row>
    <row r="32" s="3" customFormat="1" spans="1:15">
      <c r="A32" s="5"/>
      <c r="B32" s="18" t="s">
        <v>150</v>
      </c>
      <c r="C32" s="17">
        <v>52400</v>
      </c>
      <c r="D32" s="17">
        <v>7</v>
      </c>
      <c r="E32" s="17">
        <f t="shared" si="0"/>
        <v>7485.71428571429</v>
      </c>
      <c r="F32" s="17">
        <v>0</v>
      </c>
      <c r="G32" s="17">
        <v>1</v>
      </c>
      <c r="H32" s="17">
        <v>3</v>
      </c>
      <c r="I32" s="17">
        <v>8</v>
      </c>
      <c r="J32" s="17">
        <v>1</v>
      </c>
      <c r="K32" s="20">
        <v>0.901408450704225</v>
      </c>
      <c r="L32" s="20">
        <f t="shared" si="1"/>
        <v>0.901408450704225</v>
      </c>
      <c r="M32" s="20">
        <v>0.461538461538462</v>
      </c>
      <c r="N32" s="21" t="s">
        <v>151</v>
      </c>
      <c r="O32" s="22" t="str">
        <f t="shared" si="2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20">
        <v>0.48</v>
      </c>
      <c r="L33" s="20">
        <f t="shared" si="1"/>
        <v>0.48</v>
      </c>
      <c r="M33" s="20">
        <v>0</v>
      </c>
      <c r="N33" s="21" t="s">
        <v>452</v>
      </c>
      <c r="O33" s="22" t="str">
        <f t="shared" si="2"/>
        <v>ELDORET</v>
      </c>
    </row>
    <row r="34" s="3" customFormat="1" spans="1:15">
      <c r="A34" s="5"/>
      <c r="B34" s="18" t="s">
        <v>154</v>
      </c>
      <c r="C34" s="17">
        <v>40140</v>
      </c>
      <c r="D34" s="17">
        <v>13</v>
      </c>
      <c r="E34" s="17">
        <f t="shared" si="0"/>
        <v>3087.69230769231</v>
      </c>
      <c r="F34" s="17">
        <v>2950</v>
      </c>
      <c r="G34" s="17">
        <v>4</v>
      </c>
      <c r="H34" s="17">
        <v>7</v>
      </c>
      <c r="I34" s="17">
        <v>10</v>
      </c>
      <c r="J34" s="17">
        <v>1</v>
      </c>
      <c r="K34" s="20">
        <v>0.652777777777778</v>
      </c>
      <c r="L34" s="20">
        <f t="shared" si="1"/>
        <v>0.652777777777778</v>
      </c>
      <c r="M34" s="20">
        <v>0.545454545454545</v>
      </c>
      <c r="N34" s="21" t="s">
        <v>155</v>
      </c>
      <c r="O34" s="22" t="str">
        <f t="shared" si="2"/>
        <v>ELDORET</v>
      </c>
    </row>
    <row r="35" s="3" customFormat="1" spans="1:15">
      <c r="A35" s="5"/>
      <c r="B35" s="18" t="s">
        <v>156</v>
      </c>
      <c r="C35" s="17">
        <v>100085</v>
      </c>
      <c r="D35" s="17">
        <v>12</v>
      </c>
      <c r="E35" s="17">
        <f t="shared" si="0"/>
        <v>8340.41666666667</v>
      </c>
      <c r="F35" s="17">
        <v>86650</v>
      </c>
      <c r="G35" s="17">
        <v>2</v>
      </c>
      <c r="H35" s="17">
        <v>6</v>
      </c>
      <c r="I35" s="17">
        <v>8</v>
      </c>
      <c r="J35" s="17">
        <v>1</v>
      </c>
      <c r="K35" s="20">
        <v>0.677966101694915</v>
      </c>
      <c r="L35" s="20">
        <f t="shared" si="1"/>
        <v>0.677966101694915</v>
      </c>
      <c r="M35" s="20">
        <v>0.505263157894737</v>
      </c>
      <c r="N35" s="21" t="s">
        <v>453</v>
      </c>
      <c r="O35" s="22" t="str">
        <f t="shared" si="2"/>
        <v>ELDORET</v>
      </c>
    </row>
    <row r="36" s="3" customFormat="1" spans="1:15">
      <c r="A36" s="5"/>
      <c r="B36" s="18" t="s">
        <v>158</v>
      </c>
      <c r="C36" s="17">
        <v>4950</v>
      </c>
      <c r="D36" s="17">
        <v>1</v>
      </c>
      <c r="E36" s="17">
        <f t="shared" si="0"/>
        <v>4950</v>
      </c>
      <c r="F36" s="17">
        <v>4950</v>
      </c>
      <c r="G36" s="17">
        <v>1</v>
      </c>
      <c r="H36" s="17">
        <v>1</v>
      </c>
      <c r="I36" s="17">
        <v>5</v>
      </c>
      <c r="J36" s="17">
        <v>0</v>
      </c>
      <c r="K36" s="20">
        <v>0.75</v>
      </c>
      <c r="L36" s="20">
        <f t="shared" si="1"/>
        <v>0.75</v>
      </c>
      <c r="M36" s="20">
        <v>0.4</v>
      </c>
      <c r="N36" s="21" t="s">
        <v>454</v>
      </c>
      <c r="O36" s="22" t="str">
        <f t="shared" si="2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3">IFERROR(C37/D37,"")</f>
        <v/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20">
        <v>0</v>
      </c>
      <c r="L37" s="20">
        <f t="shared" ref="L37:L68" si="4">K37</f>
        <v>0</v>
      </c>
      <c r="M37" s="20">
        <v>0</v>
      </c>
      <c r="N37" s="21" t="s">
        <v>65</v>
      </c>
      <c r="O37" s="22" t="str">
        <f t="shared" ref="O37:O68" si="5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3"/>
        <v/>
      </c>
      <c r="F38" s="17">
        <v>0</v>
      </c>
      <c r="G38" s="17">
        <v>0</v>
      </c>
      <c r="H38" s="17">
        <v>0</v>
      </c>
      <c r="I38" s="17">
        <v>5</v>
      </c>
      <c r="J38" s="17">
        <v>0</v>
      </c>
      <c r="K38" s="20">
        <v>0.846153846153846</v>
      </c>
      <c r="L38" s="20">
        <f t="shared" si="4"/>
        <v>0.846153846153846</v>
      </c>
      <c r="M38" s="20">
        <v>0.5</v>
      </c>
      <c r="N38" s="21" t="s">
        <v>455</v>
      </c>
      <c r="O38" s="22" t="str">
        <f t="shared" si="5"/>
        <v>EMBU</v>
      </c>
    </row>
    <row r="39" s="4" customFormat="1" ht="14.5" spans="1:15">
      <c r="A39" s="5"/>
      <c r="B39" s="18" t="s">
        <v>163</v>
      </c>
      <c r="C39" s="17">
        <v>5050</v>
      </c>
      <c r="D39" s="17">
        <v>2</v>
      </c>
      <c r="E39" s="17">
        <f t="shared" si="3"/>
        <v>2525</v>
      </c>
      <c r="F39" s="17">
        <v>0</v>
      </c>
      <c r="G39" s="17">
        <v>1</v>
      </c>
      <c r="H39" s="17">
        <v>2</v>
      </c>
      <c r="I39" s="17">
        <v>10</v>
      </c>
      <c r="J39" s="17">
        <v>0</v>
      </c>
      <c r="K39" s="20">
        <v>0.818181818181818</v>
      </c>
      <c r="L39" s="20">
        <f t="shared" si="4"/>
        <v>0.818181818181818</v>
      </c>
      <c r="M39" s="20">
        <v>0.593406593406593</v>
      </c>
      <c r="N39" s="21" t="s">
        <v>456</v>
      </c>
      <c r="O39" s="22" t="str">
        <f t="shared" si="5"/>
        <v>EMBU</v>
      </c>
    </row>
    <row r="40" s="3" customFormat="1" spans="1:15">
      <c r="A40" s="5"/>
      <c r="B40" s="18" t="s">
        <v>165</v>
      </c>
      <c r="C40" s="17">
        <v>9950</v>
      </c>
      <c r="D40" s="17">
        <v>2</v>
      </c>
      <c r="E40" s="17">
        <f t="shared" si="3"/>
        <v>4975</v>
      </c>
      <c r="F40" s="17">
        <v>0</v>
      </c>
      <c r="G40" s="17">
        <v>0</v>
      </c>
      <c r="H40" s="17">
        <v>2</v>
      </c>
      <c r="I40" s="17">
        <v>8</v>
      </c>
      <c r="J40" s="17">
        <v>0</v>
      </c>
      <c r="K40" s="20">
        <v>0.627906976744186</v>
      </c>
      <c r="L40" s="20">
        <f t="shared" si="4"/>
        <v>0.627906976744186</v>
      </c>
      <c r="M40" s="20">
        <v>0.944444444444444</v>
      </c>
      <c r="N40" s="21" t="s">
        <v>121</v>
      </c>
      <c r="O40" s="22" t="str">
        <f t="shared" si="5"/>
        <v>EMBU</v>
      </c>
    </row>
    <row r="41" s="3" customFormat="1" spans="1:15">
      <c r="A41" s="5"/>
      <c r="B41" s="18" t="s">
        <v>166</v>
      </c>
      <c r="C41" s="17">
        <v>6945</v>
      </c>
      <c r="D41" s="17">
        <v>2</v>
      </c>
      <c r="E41" s="17">
        <f t="shared" si="3"/>
        <v>3472.5</v>
      </c>
      <c r="F41" s="17">
        <v>0</v>
      </c>
      <c r="G41" s="17">
        <v>1</v>
      </c>
      <c r="H41" s="17">
        <v>2</v>
      </c>
      <c r="I41" s="17">
        <v>9</v>
      </c>
      <c r="J41" s="17">
        <v>0</v>
      </c>
      <c r="K41" s="20">
        <v>0.77027027027027</v>
      </c>
      <c r="L41" s="20">
        <f t="shared" si="4"/>
        <v>0.77027027027027</v>
      </c>
      <c r="M41" s="20">
        <v>0.734177215189874</v>
      </c>
      <c r="N41" s="21" t="s">
        <v>457</v>
      </c>
      <c r="O41" s="22" t="str">
        <f t="shared" si="5"/>
        <v>EMBU</v>
      </c>
    </row>
    <row r="42" s="3" customFormat="1" spans="1:15">
      <c r="A42" s="5"/>
      <c r="B42" s="18" t="s">
        <v>168</v>
      </c>
      <c r="C42" s="17">
        <v>3000</v>
      </c>
      <c r="D42" s="17">
        <v>1</v>
      </c>
      <c r="E42" s="17">
        <f t="shared" si="3"/>
        <v>3000</v>
      </c>
      <c r="F42" s="17">
        <v>0</v>
      </c>
      <c r="G42" s="17">
        <v>0</v>
      </c>
      <c r="H42" s="17">
        <v>1</v>
      </c>
      <c r="I42" s="17">
        <v>12</v>
      </c>
      <c r="J42" s="17">
        <v>0</v>
      </c>
      <c r="K42" s="20">
        <v>0.644444444444445</v>
      </c>
      <c r="L42" s="20">
        <f t="shared" si="4"/>
        <v>0.644444444444445</v>
      </c>
      <c r="M42" s="20">
        <v>0.362637362637363</v>
      </c>
      <c r="N42" s="21" t="s">
        <v>121</v>
      </c>
      <c r="O42" s="22" t="str">
        <f t="shared" si="5"/>
        <v>EMBU</v>
      </c>
    </row>
    <row r="43" s="3" customFormat="1" spans="1:15">
      <c r="A43" s="5"/>
      <c r="B43" s="18" t="s">
        <v>170</v>
      </c>
      <c r="C43" s="17">
        <v>287150</v>
      </c>
      <c r="D43" s="17">
        <v>19</v>
      </c>
      <c r="E43" s="17">
        <f t="shared" si="3"/>
        <v>15113.1578947368</v>
      </c>
      <c r="F43" s="17">
        <v>0</v>
      </c>
      <c r="G43" s="17">
        <v>4</v>
      </c>
      <c r="H43" s="17">
        <v>9</v>
      </c>
      <c r="I43" s="17">
        <v>20</v>
      </c>
      <c r="J43" s="17">
        <v>3</v>
      </c>
      <c r="K43" s="20">
        <v>0.751004016064257</v>
      </c>
      <c r="L43" s="20">
        <f t="shared" si="4"/>
        <v>0.751004016064257</v>
      </c>
      <c r="M43" s="20">
        <v>0.457627118644068</v>
      </c>
      <c r="N43" s="21" t="s">
        <v>59</v>
      </c>
      <c r="O43" s="22" t="str">
        <f t="shared" si="5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3"/>
        <v/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20">
        <v>1</v>
      </c>
      <c r="L44" s="20">
        <f t="shared" si="4"/>
        <v>1</v>
      </c>
      <c r="M44" s="20">
        <v>0</v>
      </c>
      <c r="N44" s="21" t="s">
        <v>121</v>
      </c>
      <c r="O44" s="22" t="str">
        <f t="shared" si="5"/>
        <v>EMBU</v>
      </c>
    </row>
    <row r="45" s="3" customFormat="1" spans="1:15">
      <c r="A45" s="5"/>
      <c r="B45" s="18" t="s">
        <v>173</v>
      </c>
      <c r="C45" s="17">
        <v>20950</v>
      </c>
      <c r="D45" s="17">
        <v>4</v>
      </c>
      <c r="E45" s="17">
        <f t="shared" si="3"/>
        <v>5237.5</v>
      </c>
      <c r="F45" s="17">
        <v>0</v>
      </c>
      <c r="G45" s="17">
        <v>2</v>
      </c>
      <c r="H45" s="17">
        <v>2</v>
      </c>
      <c r="I45" s="17">
        <v>10</v>
      </c>
      <c r="J45" s="17">
        <v>0</v>
      </c>
      <c r="K45" s="20">
        <v>0.530120481927711</v>
      </c>
      <c r="L45" s="20">
        <f t="shared" si="4"/>
        <v>0.530120481927711</v>
      </c>
      <c r="M45" s="20">
        <v>0.455696202531646</v>
      </c>
      <c r="N45" s="21" t="s">
        <v>43</v>
      </c>
      <c r="O45" s="22" t="str">
        <f t="shared" si="5"/>
        <v>HOMABAY</v>
      </c>
    </row>
    <row r="46" s="3" customFormat="1" spans="1:15">
      <c r="A46" s="5"/>
      <c r="B46" s="18" t="s">
        <v>175</v>
      </c>
      <c r="C46" s="17">
        <v>22850</v>
      </c>
      <c r="D46" s="17">
        <v>3</v>
      </c>
      <c r="E46" s="17">
        <f t="shared" si="3"/>
        <v>7616.66666666667</v>
      </c>
      <c r="F46" s="17">
        <v>4950</v>
      </c>
      <c r="G46" s="17">
        <v>1</v>
      </c>
      <c r="H46" s="17">
        <v>3</v>
      </c>
      <c r="I46" s="17">
        <v>6</v>
      </c>
      <c r="J46" s="17">
        <v>0</v>
      </c>
      <c r="K46" s="20">
        <v>0.271186440677966</v>
      </c>
      <c r="L46" s="20">
        <f t="shared" si="4"/>
        <v>0.271186440677966</v>
      </c>
      <c r="M46" s="20">
        <v>0.5</v>
      </c>
      <c r="N46" s="21" t="s">
        <v>458</v>
      </c>
      <c r="O46" s="22" t="str">
        <f t="shared" si="5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3"/>
        <v/>
      </c>
      <c r="F47" s="17">
        <v>0</v>
      </c>
      <c r="G47" s="17">
        <v>1</v>
      </c>
      <c r="H47" s="17">
        <v>0</v>
      </c>
      <c r="I47" s="17">
        <v>5</v>
      </c>
      <c r="J47" s="17">
        <v>0</v>
      </c>
      <c r="K47" s="20">
        <v>0.424242424242424</v>
      </c>
      <c r="L47" s="20">
        <f t="shared" si="4"/>
        <v>0.424242424242424</v>
      </c>
      <c r="M47" s="20">
        <v>0.395348837209302</v>
      </c>
      <c r="N47" s="21" t="s">
        <v>178</v>
      </c>
      <c r="O47" s="22" t="str">
        <f t="shared" si="5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3"/>
        <v/>
      </c>
      <c r="F48" s="17">
        <v>0</v>
      </c>
      <c r="G48" s="17">
        <v>1</v>
      </c>
      <c r="H48" s="17">
        <v>0</v>
      </c>
      <c r="I48" s="17">
        <v>6</v>
      </c>
      <c r="J48" s="17">
        <v>0</v>
      </c>
      <c r="K48" s="20">
        <v>0.515151515151515</v>
      </c>
      <c r="L48" s="20">
        <f t="shared" si="4"/>
        <v>0.515151515151515</v>
      </c>
      <c r="M48" s="20">
        <v>0</v>
      </c>
      <c r="N48" s="21" t="s">
        <v>459</v>
      </c>
      <c r="O48" s="22" t="str">
        <f t="shared" si="5"/>
        <v>HOMABAY</v>
      </c>
    </row>
    <row r="49" s="4" customFormat="1" ht="14.5" spans="1:15">
      <c r="A49" s="5"/>
      <c r="B49" s="18" t="s">
        <v>181</v>
      </c>
      <c r="C49" s="17">
        <v>0</v>
      </c>
      <c r="D49" s="17">
        <v>0</v>
      </c>
      <c r="E49" s="17" t="str">
        <f t="shared" si="3"/>
        <v/>
      </c>
      <c r="F49" s="17">
        <v>0</v>
      </c>
      <c r="G49" s="17">
        <v>2</v>
      </c>
      <c r="H49" s="17">
        <v>0</v>
      </c>
      <c r="I49" s="17">
        <v>9</v>
      </c>
      <c r="J49" s="17">
        <v>0</v>
      </c>
      <c r="K49" s="20">
        <v>0.464285714285714</v>
      </c>
      <c r="L49" s="20">
        <f t="shared" si="4"/>
        <v>0.464285714285714</v>
      </c>
      <c r="M49" s="20">
        <v>0.381818181818182</v>
      </c>
      <c r="N49" s="21" t="s">
        <v>182</v>
      </c>
      <c r="O49" s="22" t="str">
        <f t="shared" si="5"/>
        <v>HOMABAY</v>
      </c>
    </row>
    <row r="50" s="3" customFormat="1" ht="12.5" spans="1:15">
      <c r="A50" s="15"/>
      <c r="B50" s="18" t="s">
        <v>183</v>
      </c>
      <c r="C50" s="17">
        <v>4995</v>
      </c>
      <c r="D50" s="17">
        <v>2</v>
      </c>
      <c r="E50" s="17">
        <f t="shared" si="3"/>
        <v>2497.5</v>
      </c>
      <c r="F50" s="17">
        <v>0</v>
      </c>
      <c r="G50" s="17">
        <v>1</v>
      </c>
      <c r="H50" s="17">
        <v>1</v>
      </c>
      <c r="I50" s="17">
        <v>5</v>
      </c>
      <c r="J50" s="17">
        <v>0</v>
      </c>
      <c r="K50" s="20">
        <v>0.827586206896552</v>
      </c>
      <c r="L50" s="20">
        <f t="shared" si="4"/>
        <v>0.827586206896552</v>
      </c>
      <c r="M50" s="20">
        <v>0</v>
      </c>
      <c r="N50" s="21" t="s">
        <v>121</v>
      </c>
      <c r="O50" s="22" t="str">
        <f t="shared" si="5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3"/>
        <v/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20">
        <v>0</v>
      </c>
      <c r="L51" s="20">
        <f t="shared" si="4"/>
        <v>0</v>
      </c>
      <c r="M51" s="20">
        <v>0</v>
      </c>
      <c r="N51" s="21" t="s">
        <v>65</v>
      </c>
      <c r="O51" s="22" t="str">
        <f t="shared" si="5"/>
        <v>HOMABAY</v>
      </c>
    </row>
    <row r="52" spans="2:15">
      <c r="B52" s="18" t="s">
        <v>186</v>
      </c>
      <c r="C52" s="17">
        <v>5000</v>
      </c>
      <c r="D52" s="17">
        <v>1</v>
      </c>
      <c r="E52" s="17">
        <f t="shared" si="3"/>
        <v>5000</v>
      </c>
      <c r="F52" s="17">
        <v>0</v>
      </c>
      <c r="G52" s="17">
        <v>2</v>
      </c>
      <c r="H52" s="17">
        <v>1</v>
      </c>
      <c r="I52" s="17">
        <v>7</v>
      </c>
      <c r="J52" s="17">
        <v>0</v>
      </c>
      <c r="K52" s="20">
        <v>0.653061224489796</v>
      </c>
      <c r="L52" s="20">
        <f t="shared" si="4"/>
        <v>0.653061224489796</v>
      </c>
      <c r="M52" s="20">
        <v>0.448275862068966</v>
      </c>
      <c r="N52" s="21" t="s">
        <v>460</v>
      </c>
      <c r="O52" s="22" t="str">
        <f t="shared" si="5"/>
        <v>INDUSTRIAL AREA</v>
      </c>
    </row>
    <row r="53" spans="2:15">
      <c r="B53" s="18" t="s">
        <v>187</v>
      </c>
      <c r="C53" s="17">
        <v>0</v>
      </c>
      <c r="D53" s="17">
        <v>0</v>
      </c>
      <c r="E53" s="17" t="str">
        <f t="shared" si="3"/>
        <v/>
      </c>
      <c r="F53" s="17">
        <v>0</v>
      </c>
      <c r="G53" s="17">
        <v>4</v>
      </c>
      <c r="H53" s="17">
        <v>0</v>
      </c>
      <c r="I53" s="17">
        <v>10</v>
      </c>
      <c r="J53" s="17">
        <v>1</v>
      </c>
      <c r="K53" s="20">
        <v>0.816</v>
      </c>
      <c r="L53" s="20">
        <f t="shared" si="4"/>
        <v>0.816</v>
      </c>
      <c r="M53" s="20">
        <v>0.58974358974359</v>
      </c>
      <c r="N53" s="21" t="s">
        <v>461</v>
      </c>
      <c r="O53" s="22" t="str">
        <f t="shared" si="5"/>
        <v>INDUSTRIAL AREA</v>
      </c>
    </row>
    <row r="54" spans="1:15">
      <c r="A54" s="15"/>
      <c r="B54" s="18" t="s">
        <v>189</v>
      </c>
      <c r="C54" s="17">
        <v>11400</v>
      </c>
      <c r="D54" s="17">
        <v>2</v>
      </c>
      <c r="E54" s="17">
        <f t="shared" si="3"/>
        <v>5700</v>
      </c>
      <c r="F54" s="17">
        <v>0</v>
      </c>
      <c r="G54" s="17">
        <v>0</v>
      </c>
      <c r="H54" s="17">
        <v>2</v>
      </c>
      <c r="I54" s="17">
        <v>7</v>
      </c>
      <c r="J54" s="17">
        <v>0</v>
      </c>
      <c r="K54" s="20">
        <v>0.703703703703704</v>
      </c>
      <c r="L54" s="20">
        <f t="shared" si="4"/>
        <v>0.703703703703704</v>
      </c>
      <c r="M54" s="20">
        <v>0.444444444444444</v>
      </c>
      <c r="N54" s="21" t="s">
        <v>462</v>
      </c>
      <c r="O54" s="22" t="str">
        <f t="shared" si="5"/>
        <v>INDUSTRIAL AREA</v>
      </c>
    </row>
    <row r="55" spans="1:15">
      <c r="A55" s="15"/>
      <c r="B55" s="18" t="s">
        <v>191</v>
      </c>
      <c r="C55" s="17">
        <v>0</v>
      </c>
      <c r="D55" s="17">
        <v>0</v>
      </c>
      <c r="E55" s="17" t="str">
        <f t="shared" si="3"/>
        <v/>
      </c>
      <c r="F55" s="17">
        <v>0</v>
      </c>
      <c r="G55" s="17">
        <v>0</v>
      </c>
      <c r="H55" s="17">
        <v>0</v>
      </c>
      <c r="I55" s="17">
        <v>11</v>
      </c>
      <c r="J55" s="17">
        <v>0</v>
      </c>
      <c r="K55" s="20">
        <v>0.235294117647059</v>
      </c>
      <c r="L55" s="20">
        <f t="shared" si="4"/>
        <v>0.235294117647059</v>
      </c>
      <c r="M55" s="20">
        <v>0.5</v>
      </c>
      <c r="N55" s="21" t="s">
        <v>463</v>
      </c>
      <c r="O55" s="22" t="str">
        <f t="shared" si="5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3"/>
        <v/>
      </c>
      <c r="F56" s="17">
        <v>0</v>
      </c>
      <c r="G56" s="17">
        <v>1</v>
      </c>
      <c r="H56" s="17">
        <v>0</v>
      </c>
      <c r="I56" s="17">
        <v>6</v>
      </c>
      <c r="J56" s="17">
        <v>1</v>
      </c>
      <c r="K56" s="20">
        <v>0.461538461538462</v>
      </c>
      <c r="L56" s="20">
        <f t="shared" si="4"/>
        <v>0.461538461538462</v>
      </c>
      <c r="M56" s="20">
        <v>0.309090909090909</v>
      </c>
      <c r="N56" s="21" t="s">
        <v>121</v>
      </c>
      <c r="O56" s="22" t="str">
        <f t="shared" si="5"/>
        <v>INDUSTRIAL AREA</v>
      </c>
    </row>
    <row r="57" spans="2:15">
      <c r="B57" s="18" t="s">
        <v>194</v>
      </c>
      <c r="C57" s="17">
        <v>0</v>
      </c>
      <c r="D57" s="17">
        <v>0</v>
      </c>
      <c r="E57" s="17" t="str">
        <f t="shared" si="3"/>
        <v/>
      </c>
      <c r="F57" s="17">
        <v>0</v>
      </c>
      <c r="G57" s="17">
        <v>1</v>
      </c>
      <c r="H57" s="17">
        <v>0</v>
      </c>
      <c r="I57" s="17">
        <v>4</v>
      </c>
      <c r="J57" s="17">
        <v>0</v>
      </c>
      <c r="K57" s="20">
        <v>0.833333333333333</v>
      </c>
      <c r="L57" s="20">
        <f t="shared" si="4"/>
        <v>0.833333333333333</v>
      </c>
      <c r="M57" s="20">
        <v>0.413793103448276</v>
      </c>
      <c r="N57" s="21" t="s">
        <v>464</v>
      </c>
      <c r="O57" s="22" t="str">
        <f t="shared" si="5"/>
        <v>INDUSTRIAL AREA</v>
      </c>
    </row>
    <row r="58" spans="2:15">
      <c r="B58" s="18" t="s">
        <v>196</v>
      </c>
      <c r="C58" s="17">
        <v>9445</v>
      </c>
      <c r="D58" s="17">
        <v>3</v>
      </c>
      <c r="E58" s="17">
        <f t="shared" si="3"/>
        <v>3148.33333333333</v>
      </c>
      <c r="F58" s="17">
        <v>0</v>
      </c>
      <c r="G58" s="17">
        <v>1</v>
      </c>
      <c r="H58" s="17">
        <v>3</v>
      </c>
      <c r="I58" s="17">
        <v>6</v>
      </c>
      <c r="J58" s="17">
        <v>0</v>
      </c>
      <c r="K58" s="20">
        <v>0.857142857142857</v>
      </c>
      <c r="L58" s="20">
        <f t="shared" si="4"/>
        <v>0.857142857142857</v>
      </c>
      <c r="M58" s="20">
        <v>0.545454545454545</v>
      </c>
      <c r="N58" s="21" t="s">
        <v>65</v>
      </c>
      <c r="O58" s="22" t="str">
        <f t="shared" si="5"/>
        <v>INDUSTRIAL AREA</v>
      </c>
    </row>
    <row r="59" spans="2:15">
      <c r="B59" s="18" t="s">
        <v>198</v>
      </c>
      <c r="C59" s="17">
        <v>260850</v>
      </c>
      <c r="D59" s="17">
        <v>12</v>
      </c>
      <c r="E59" s="17">
        <f t="shared" si="3"/>
        <v>21737.5</v>
      </c>
      <c r="F59" s="17">
        <v>0</v>
      </c>
      <c r="G59" s="17">
        <v>3</v>
      </c>
      <c r="H59" s="17">
        <v>6</v>
      </c>
      <c r="I59" s="17">
        <v>8</v>
      </c>
      <c r="J59" s="17">
        <v>1</v>
      </c>
      <c r="K59" s="20">
        <v>0.798076923076923</v>
      </c>
      <c r="L59" s="20">
        <f t="shared" si="4"/>
        <v>0.798076923076923</v>
      </c>
      <c r="M59" s="20">
        <v>0.395833333333333</v>
      </c>
      <c r="N59" s="21" t="s">
        <v>465</v>
      </c>
      <c r="O59" s="22" t="str">
        <f t="shared" si="5"/>
        <v>KAKAMEGA</v>
      </c>
    </row>
    <row r="60" spans="1:15">
      <c r="A60" s="15"/>
      <c r="B60" s="18" t="s">
        <v>200</v>
      </c>
      <c r="C60" s="17">
        <v>154300</v>
      </c>
      <c r="D60" s="17">
        <v>11</v>
      </c>
      <c r="E60" s="17">
        <f t="shared" si="3"/>
        <v>14027.2727272727</v>
      </c>
      <c r="F60" s="17">
        <v>0</v>
      </c>
      <c r="G60" s="17">
        <v>3</v>
      </c>
      <c r="H60" s="17">
        <v>6</v>
      </c>
      <c r="I60" s="17">
        <v>11</v>
      </c>
      <c r="J60" s="17">
        <v>2</v>
      </c>
      <c r="K60" s="20">
        <v>0.842465753424658</v>
      </c>
      <c r="L60" s="20">
        <f t="shared" si="4"/>
        <v>0.842465753424658</v>
      </c>
      <c r="M60" s="20">
        <v>0.516393442622951</v>
      </c>
      <c r="N60" s="21" t="s">
        <v>466</v>
      </c>
      <c r="O60" s="22" t="str">
        <f t="shared" si="5"/>
        <v>KAKAMEGA</v>
      </c>
    </row>
    <row r="61" spans="2:15">
      <c r="B61" s="18" t="s">
        <v>202</v>
      </c>
      <c r="C61" s="17">
        <v>35700</v>
      </c>
      <c r="D61" s="17">
        <v>10</v>
      </c>
      <c r="E61" s="17">
        <f t="shared" si="3"/>
        <v>3570</v>
      </c>
      <c r="F61" s="17">
        <v>0</v>
      </c>
      <c r="G61" s="17">
        <v>1</v>
      </c>
      <c r="H61" s="17">
        <v>9</v>
      </c>
      <c r="I61" s="17">
        <v>12</v>
      </c>
      <c r="J61" s="17">
        <v>0</v>
      </c>
      <c r="K61" s="20">
        <v>0.830769230769231</v>
      </c>
      <c r="L61" s="20">
        <f t="shared" si="4"/>
        <v>0.830769230769231</v>
      </c>
      <c r="M61" s="20">
        <v>0.397260273972603</v>
      </c>
      <c r="N61" s="21" t="s">
        <v>39</v>
      </c>
      <c r="O61" s="22" t="str">
        <f t="shared" si="5"/>
        <v>KAKAMEGA</v>
      </c>
    </row>
    <row r="62" spans="2:15">
      <c r="B62" s="18" t="s">
        <v>204</v>
      </c>
      <c r="C62" s="17">
        <v>43350</v>
      </c>
      <c r="D62" s="17">
        <v>8</v>
      </c>
      <c r="E62" s="17">
        <f t="shared" si="3"/>
        <v>5418.75</v>
      </c>
      <c r="F62" s="17">
        <v>4950</v>
      </c>
      <c r="G62" s="17">
        <v>1</v>
      </c>
      <c r="H62" s="17">
        <v>2</v>
      </c>
      <c r="I62" s="17">
        <v>9</v>
      </c>
      <c r="J62" s="17">
        <v>1</v>
      </c>
      <c r="K62" s="20">
        <v>0.867469879518072</v>
      </c>
      <c r="L62" s="20">
        <f t="shared" si="4"/>
        <v>0.867469879518072</v>
      </c>
      <c r="M62" s="20">
        <v>0.533980582524272</v>
      </c>
      <c r="N62" s="21" t="s">
        <v>33</v>
      </c>
      <c r="O62" s="22" t="str">
        <f t="shared" si="5"/>
        <v>KAKAMEGA</v>
      </c>
    </row>
    <row r="63" spans="1:15">
      <c r="A63" s="15"/>
      <c r="B63" s="18" t="s">
        <v>206</v>
      </c>
      <c r="C63" s="17">
        <v>14445</v>
      </c>
      <c r="D63" s="17">
        <v>4</v>
      </c>
      <c r="E63" s="17">
        <f t="shared" si="3"/>
        <v>3611.25</v>
      </c>
      <c r="F63" s="17">
        <v>0</v>
      </c>
      <c r="G63" s="17">
        <v>1</v>
      </c>
      <c r="H63" s="17">
        <v>4</v>
      </c>
      <c r="I63" s="17">
        <v>11</v>
      </c>
      <c r="J63" s="17">
        <v>0</v>
      </c>
      <c r="K63" s="20">
        <v>0.763636363636364</v>
      </c>
      <c r="L63" s="20">
        <f t="shared" si="4"/>
        <v>0.763636363636364</v>
      </c>
      <c r="M63" s="20">
        <v>0.5</v>
      </c>
      <c r="N63" s="21" t="s">
        <v>467</v>
      </c>
      <c r="O63" s="22" t="str">
        <f t="shared" si="5"/>
        <v>KAKAMEGA</v>
      </c>
    </row>
    <row r="64" spans="2:15">
      <c r="B64" s="18" t="s">
        <v>208</v>
      </c>
      <c r="C64" s="17">
        <v>17950</v>
      </c>
      <c r="D64" s="17">
        <v>3</v>
      </c>
      <c r="E64" s="17">
        <f t="shared" si="3"/>
        <v>5983.33333333333</v>
      </c>
      <c r="F64" s="17">
        <v>0</v>
      </c>
      <c r="G64" s="17">
        <v>0</v>
      </c>
      <c r="H64" s="17">
        <v>1</v>
      </c>
      <c r="I64" s="17">
        <v>10</v>
      </c>
      <c r="J64" s="17">
        <v>0</v>
      </c>
      <c r="K64" s="20">
        <v>0.625</v>
      </c>
      <c r="L64" s="20">
        <f t="shared" si="4"/>
        <v>0.625</v>
      </c>
      <c r="M64" s="20">
        <v>0.372093023255814</v>
      </c>
      <c r="N64" s="21" t="s">
        <v>468</v>
      </c>
      <c r="O64" s="22" t="str">
        <f t="shared" si="5"/>
        <v>KAKAMEGA</v>
      </c>
    </row>
    <row r="65" spans="2:15">
      <c r="B65" s="18" t="s">
        <v>210</v>
      </c>
      <c r="C65" s="17">
        <v>0</v>
      </c>
      <c r="D65" s="17">
        <v>0</v>
      </c>
      <c r="E65" s="17" t="str">
        <f t="shared" si="3"/>
        <v/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20">
        <v>0</v>
      </c>
      <c r="L65" s="20">
        <f t="shared" si="4"/>
        <v>0</v>
      </c>
      <c r="M65" s="20">
        <v>0</v>
      </c>
      <c r="N65" s="21" t="s">
        <v>65</v>
      </c>
      <c r="O65" s="22" t="str">
        <f t="shared" si="5"/>
        <v>KAKAMEGA</v>
      </c>
    </row>
    <row r="66" spans="2:15">
      <c r="B66" s="18" t="s">
        <v>211</v>
      </c>
      <c r="C66" s="17">
        <v>18800</v>
      </c>
      <c r="D66" s="17">
        <v>3</v>
      </c>
      <c r="E66" s="17">
        <f t="shared" si="3"/>
        <v>6266.66666666667</v>
      </c>
      <c r="F66" s="17">
        <v>2950</v>
      </c>
      <c r="G66" s="17">
        <v>1</v>
      </c>
      <c r="H66" s="17">
        <v>2</v>
      </c>
      <c r="I66" s="17">
        <v>8</v>
      </c>
      <c r="J66" s="17">
        <v>0</v>
      </c>
      <c r="K66" s="20">
        <v>0.6</v>
      </c>
      <c r="L66" s="20">
        <f t="shared" si="4"/>
        <v>0.6</v>
      </c>
      <c r="M66" s="20">
        <v>0.483870967741936</v>
      </c>
      <c r="N66" s="21" t="s">
        <v>469</v>
      </c>
      <c r="O66" s="22" t="str">
        <f t="shared" si="5"/>
        <v>KERICHO</v>
      </c>
    </row>
    <row r="67" spans="2:15">
      <c r="B67" s="18" t="s">
        <v>212</v>
      </c>
      <c r="C67" s="17">
        <v>3000</v>
      </c>
      <c r="D67" s="17">
        <v>1</v>
      </c>
      <c r="E67" s="17">
        <f t="shared" si="3"/>
        <v>3000</v>
      </c>
      <c r="F67" s="17">
        <v>3000</v>
      </c>
      <c r="G67" s="17">
        <v>2</v>
      </c>
      <c r="H67" s="17">
        <v>1</v>
      </c>
      <c r="I67" s="17">
        <v>3</v>
      </c>
      <c r="J67" s="17">
        <v>0</v>
      </c>
      <c r="K67" s="20">
        <v>0.703703703703704</v>
      </c>
      <c r="L67" s="20">
        <f t="shared" si="4"/>
        <v>0.703703703703704</v>
      </c>
      <c r="M67" s="20">
        <v>0.485294117647059</v>
      </c>
      <c r="N67" s="21" t="s">
        <v>470</v>
      </c>
      <c r="O67" s="22" t="str">
        <f t="shared" si="5"/>
        <v>KERICHO</v>
      </c>
    </row>
    <row r="68" spans="2:15">
      <c r="B68" s="18" t="s">
        <v>214</v>
      </c>
      <c r="C68" s="17">
        <v>12950</v>
      </c>
      <c r="D68" s="17">
        <v>3</v>
      </c>
      <c r="E68" s="17">
        <f t="shared" si="3"/>
        <v>4316.66666666667</v>
      </c>
      <c r="F68" s="17">
        <v>0</v>
      </c>
      <c r="G68" s="17">
        <v>3</v>
      </c>
      <c r="H68" s="17">
        <v>3</v>
      </c>
      <c r="I68" s="17">
        <v>6</v>
      </c>
      <c r="J68" s="17">
        <v>0</v>
      </c>
      <c r="K68" s="20">
        <v>0.825</v>
      </c>
      <c r="L68" s="20">
        <f t="shared" si="4"/>
        <v>0.825</v>
      </c>
      <c r="M68" s="20">
        <v>0.431034482758621</v>
      </c>
      <c r="N68" s="21" t="s">
        <v>35</v>
      </c>
      <c r="O68" s="22" t="str">
        <f t="shared" si="5"/>
        <v>KERICHO</v>
      </c>
    </row>
    <row r="69" spans="1:15">
      <c r="A69" s="15"/>
      <c r="B69" s="18" t="s">
        <v>216</v>
      </c>
      <c r="C69" s="17">
        <v>21150</v>
      </c>
      <c r="D69" s="17">
        <v>5</v>
      </c>
      <c r="E69" s="17">
        <f t="shared" ref="E69:E100" si="6">IFERROR(C69/D69,"")</f>
        <v>4230</v>
      </c>
      <c r="F69" s="17">
        <v>0</v>
      </c>
      <c r="G69" s="17">
        <v>4</v>
      </c>
      <c r="H69" s="17">
        <v>4</v>
      </c>
      <c r="I69" s="17">
        <v>10</v>
      </c>
      <c r="J69" s="17">
        <v>0</v>
      </c>
      <c r="K69" s="20">
        <v>0.833333333333333</v>
      </c>
      <c r="L69" s="20">
        <f t="shared" ref="L69:L100" si="7">K69</f>
        <v>0.833333333333333</v>
      </c>
      <c r="M69" s="20">
        <v>0.525</v>
      </c>
      <c r="N69" s="21" t="s">
        <v>471</v>
      </c>
      <c r="O69" s="22" t="str">
        <f t="shared" ref="O69:O100" si="8">TRIM(LEFT(B69,FIND("UNIT",B69)-1))</f>
        <v>KERICHO</v>
      </c>
    </row>
    <row r="70" spans="2:15">
      <c r="B70" s="18" t="s">
        <v>218</v>
      </c>
      <c r="C70" s="17">
        <v>12500</v>
      </c>
      <c r="D70" s="17">
        <v>2</v>
      </c>
      <c r="E70" s="17">
        <f t="shared" si="6"/>
        <v>6250</v>
      </c>
      <c r="F70" s="17">
        <v>0</v>
      </c>
      <c r="G70" s="17">
        <v>3</v>
      </c>
      <c r="H70" s="17">
        <v>2</v>
      </c>
      <c r="I70" s="17">
        <v>11</v>
      </c>
      <c r="J70" s="17">
        <v>1</v>
      </c>
      <c r="K70" s="20">
        <v>0.6</v>
      </c>
      <c r="L70" s="20">
        <f t="shared" si="7"/>
        <v>0.6</v>
      </c>
      <c r="M70" s="20">
        <v>0.297520661157025</v>
      </c>
      <c r="N70" s="21" t="s">
        <v>472</v>
      </c>
      <c r="O70" s="22" t="str">
        <f t="shared" si="8"/>
        <v>KERICHO</v>
      </c>
    </row>
    <row r="71" spans="2:15">
      <c r="B71" s="18" t="s">
        <v>220</v>
      </c>
      <c r="C71" s="17">
        <v>42700</v>
      </c>
      <c r="D71" s="17">
        <v>12</v>
      </c>
      <c r="E71" s="17">
        <f t="shared" si="6"/>
        <v>3558.33333333333</v>
      </c>
      <c r="F71" s="17">
        <v>42700</v>
      </c>
      <c r="G71" s="17">
        <v>2</v>
      </c>
      <c r="H71" s="17">
        <v>1</v>
      </c>
      <c r="I71" s="17">
        <v>7</v>
      </c>
      <c r="J71" s="17">
        <v>1</v>
      </c>
      <c r="K71" s="20">
        <v>0.80952380952381</v>
      </c>
      <c r="L71" s="20">
        <f t="shared" si="7"/>
        <v>0.80952380952381</v>
      </c>
      <c r="M71" s="20">
        <v>0.517857142857143</v>
      </c>
      <c r="N71" s="21" t="s">
        <v>221</v>
      </c>
      <c r="O71" s="22" t="str">
        <f t="shared" si="8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6"/>
        <v/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20">
        <v>0</v>
      </c>
      <c r="L72" s="20">
        <f t="shared" si="7"/>
        <v>0</v>
      </c>
      <c r="M72" s="20">
        <v>0</v>
      </c>
      <c r="N72" s="21" t="s">
        <v>65</v>
      </c>
      <c r="O72" s="22" t="str">
        <f t="shared" si="8"/>
        <v>KERICHO</v>
      </c>
    </row>
    <row r="73" spans="1:15">
      <c r="A73" s="15"/>
      <c r="B73" s="18" t="s">
        <v>223</v>
      </c>
      <c r="C73" s="17">
        <v>7995</v>
      </c>
      <c r="D73" s="17">
        <v>3</v>
      </c>
      <c r="E73" s="17">
        <f t="shared" si="6"/>
        <v>2665</v>
      </c>
      <c r="F73" s="17">
        <v>0</v>
      </c>
      <c r="G73" s="17">
        <v>2</v>
      </c>
      <c r="H73" s="17">
        <v>1</v>
      </c>
      <c r="I73" s="17">
        <v>5</v>
      </c>
      <c r="J73" s="17">
        <v>0</v>
      </c>
      <c r="K73" s="20">
        <v>0.666666666666667</v>
      </c>
      <c r="L73" s="20">
        <f t="shared" si="7"/>
        <v>0.666666666666667</v>
      </c>
      <c r="M73" s="20">
        <v>0.372093023255814</v>
      </c>
      <c r="N73" s="21" t="s">
        <v>473</v>
      </c>
      <c r="O73" s="22" t="str">
        <f t="shared" si="8"/>
        <v>KISII</v>
      </c>
    </row>
    <row r="74" spans="2:15">
      <c r="B74" s="18" t="s">
        <v>225</v>
      </c>
      <c r="C74" s="17">
        <v>18315</v>
      </c>
      <c r="D74" s="17">
        <v>3</v>
      </c>
      <c r="E74" s="17">
        <f t="shared" si="6"/>
        <v>6105</v>
      </c>
      <c r="F74" s="17">
        <v>0</v>
      </c>
      <c r="G74" s="17">
        <v>4</v>
      </c>
      <c r="H74" s="17">
        <v>1</v>
      </c>
      <c r="I74" s="17">
        <v>20</v>
      </c>
      <c r="J74" s="17">
        <v>2</v>
      </c>
      <c r="K74" s="20">
        <v>0.638095238095238</v>
      </c>
      <c r="L74" s="20">
        <f t="shared" si="7"/>
        <v>0.638095238095238</v>
      </c>
      <c r="M74" s="20">
        <v>0.45</v>
      </c>
      <c r="N74" s="21" t="s">
        <v>37</v>
      </c>
      <c r="O74" s="22" t="str">
        <f t="shared" si="8"/>
        <v>KISII</v>
      </c>
    </row>
    <row r="75" spans="2:15">
      <c r="B75" s="18" t="s">
        <v>226</v>
      </c>
      <c r="C75" s="17">
        <v>32000</v>
      </c>
      <c r="D75" s="17">
        <v>9</v>
      </c>
      <c r="E75" s="17">
        <f t="shared" si="6"/>
        <v>3555.55555555556</v>
      </c>
      <c r="F75" s="17">
        <v>0</v>
      </c>
      <c r="G75" s="17">
        <v>1</v>
      </c>
      <c r="H75" s="17">
        <v>1</v>
      </c>
      <c r="I75" s="17">
        <v>3</v>
      </c>
      <c r="J75" s="17">
        <v>1</v>
      </c>
      <c r="K75" s="20">
        <v>1</v>
      </c>
      <c r="L75" s="20">
        <f t="shared" si="7"/>
        <v>1</v>
      </c>
      <c r="M75" s="20">
        <v>0.272727272727273</v>
      </c>
      <c r="N75" s="21" t="s">
        <v>229</v>
      </c>
      <c r="O75" s="22" t="str">
        <f t="shared" si="8"/>
        <v>KISII</v>
      </c>
    </row>
    <row r="76" spans="2:15">
      <c r="B76" s="18" t="s">
        <v>228</v>
      </c>
      <c r="C76" s="17">
        <v>12950</v>
      </c>
      <c r="D76" s="17">
        <v>2</v>
      </c>
      <c r="E76" s="17">
        <f t="shared" si="6"/>
        <v>6475</v>
      </c>
      <c r="F76" s="17">
        <v>0</v>
      </c>
      <c r="G76" s="17">
        <v>0</v>
      </c>
      <c r="H76" s="17">
        <v>2</v>
      </c>
      <c r="I76" s="17">
        <v>11</v>
      </c>
      <c r="J76" s="17">
        <v>0</v>
      </c>
      <c r="K76" s="20">
        <v>0.75</v>
      </c>
      <c r="L76" s="20">
        <f t="shared" si="7"/>
        <v>0.75</v>
      </c>
      <c r="M76" s="20">
        <v>0.421052631578947</v>
      </c>
      <c r="N76" s="21" t="s">
        <v>121</v>
      </c>
      <c r="O76" s="22" t="str">
        <f t="shared" si="8"/>
        <v>KISII</v>
      </c>
    </row>
    <row r="77" spans="2:15">
      <c r="B77" s="18" t="s">
        <v>230</v>
      </c>
      <c r="C77" s="17">
        <v>4950</v>
      </c>
      <c r="D77" s="17">
        <v>1</v>
      </c>
      <c r="E77" s="17">
        <f t="shared" si="6"/>
        <v>4950</v>
      </c>
      <c r="F77" s="17">
        <v>4950</v>
      </c>
      <c r="G77" s="17">
        <v>1</v>
      </c>
      <c r="H77" s="17">
        <v>1</v>
      </c>
      <c r="I77" s="17">
        <v>8</v>
      </c>
      <c r="J77" s="17">
        <v>1</v>
      </c>
      <c r="K77" s="20">
        <v>0.759493670886076</v>
      </c>
      <c r="L77" s="20">
        <f t="shared" si="7"/>
        <v>0.759493670886076</v>
      </c>
      <c r="M77" s="20">
        <v>0.435897435897436</v>
      </c>
      <c r="N77" s="21" t="s">
        <v>231</v>
      </c>
      <c r="O77" s="22" t="str">
        <f t="shared" si="8"/>
        <v>KISII</v>
      </c>
    </row>
    <row r="78" spans="2:15">
      <c r="B78" s="18" t="s">
        <v>232</v>
      </c>
      <c r="C78" s="17">
        <v>26345</v>
      </c>
      <c r="D78" s="17">
        <v>7</v>
      </c>
      <c r="E78" s="17">
        <f t="shared" si="6"/>
        <v>3763.57142857143</v>
      </c>
      <c r="F78" s="17">
        <v>0</v>
      </c>
      <c r="G78" s="17">
        <v>1</v>
      </c>
      <c r="H78" s="17">
        <v>4</v>
      </c>
      <c r="I78" s="17">
        <v>8</v>
      </c>
      <c r="J78" s="17">
        <v>0</v>
      </c>
      <c r="K78" s="20">
        <v>0.827586206896552</v>
      </c>
      <c r="L78" s="20">
        <f t="shared" si="7"/>
        <v>0.827586206896552</v>
      </c>
      <c r="M78" s="20">
        <v>0.6875</v>
      </c>
      <c r="N78" s="21" t="s">
        <v>233</v>
      </c>
      <c r="O78" s="22" t="str">
        <f t="shared" si="8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6"/>
        <v/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20">
        <v>0</v>
      </c>
      <c r="L79" s="20">
        <f t="shared" si="7"/>
        <v>0</v>
      </c>
      <c r="M79" s="20">
        <v>0</v>
      </c>
      <c r="N79" s="21" t="s">
        <v>65</v>
      </c>
      <c r="O79" s="22" t="str">
        <f t="shared" si="8"/>
        <v>KISII</v>
      </c>
    </row>
    <row r="80" spans="2:15">
      <c r="B80" s="18" t="s">
        <v>235</v>
      </c>
      <c r="C80" s="17">
        <v>13950</v>
      </c>
      <c r="D80" s="17">
        <v>3</v>
      </c>
      <c r="E80" s="17">
        <f t="shared" si="6"/>
        <v>4650</v>
      </c>
      <c r="F80" s="17">
        <v>0</v>
      </c>
      <c r="G80" s="17">
        <v>1</v>
      </c>
      <c r="H80" s="17">
        <v>2</v>
      </c>
      <c r="I80" s="17">
        <v>8</v>
      </c>
      <c r="J80" s="17">
        <v>0</v>
      </c>
      <c r="K80" s="20">
        <v>0.86046511627907</v>
      </c>
      <c r="L80" s="20">
        <f t="shared" si="7"/>
        <v>0.86046511627907</v>
      </c>
      <c r="M80" s="20">
        <v>0.510204081632653</v>
      </c>
      <c r="N80" s="21" t="s">
        <v>121</v>
      </c>
      <c r="O80" s="22" t="str">
        <f t="shared" si="8"/>
        <v>KISUMU</v>
      </c>
    </row>
    <row r="81" spans="2:15">
      <c r="B81" s="18" t="s">
        <v>237</v>
      </c>
      <c r="C81" s="17">
        <v>6434</v>
      </c>
      <c r="D81" s="17">
        <v>1</v>
      </c>
      <c r="E81" s="17">
        <f t="shared" si="6"/>
        <v>6434</v>
      </c>
      <c r="F81" s="17">
        <v>0</v>
      </c>
      <c r="G81" s="17">
        <v>1</v>
      </c>
      <c r="H81" s="17">
        <v>1</v>
      </c>
      <c r="I81" s="17">
        <v>7</v>
      </c>
      <c r="J81" s="17">
        <v>0</v>
      </c>
      <c r="K81" s="20">
        <v>0.660714285714286</v>
      </c>
      <c r="L81" s="20">
        <f t="shared" si="7"/>
        <v>0.660714285714286</v>
      </c>
      <c r="M81" s="20">
        <v>0.5</v>
      </c>
      <c r="N81" s="21" t="s">
        <v>474</v>
      </c>
      <c r="O81" s="22" t="str">
        <f t="shared" si="8"/>
        <v>KISUMU</v>
      </c>
    </row>
    <row r="82" spans="2:15">
      <c r="B82" s="18" t="s">
        <v>239</v>
      </c>
      <c r="C82" s="17">
        <v>52840</v>
      </c>
      <c r="D82" s="17">
        <v>9</v>
      </c>
      <c r="E82" s="17">
        <f t="shared" si="6"/>
        <v>5871.11111111111</v>
      </c>
      <c r="F82" s="17">
        <v>4950</v>
      </c>
      <c r="G82" s="17">
        <v>2</v>
      </c>
      <c r="H82" s="17">
        <v>7</v>
      </c>
      <c r="I82" s="17">
        <v>16</v>
      </c>
      <c r="J82" s="17">
        <v>0</v>
      </c>
      <c r="K82" s="20">
        <v>0.765217391304348</v>
      </c>
      <c r="L82" s="20">
        <f t="shared" si="7"/>
        <v>0.765217391304348</v>
      </c>
      <c r="M82" s="20">
        <v>0.7</v>
      </c>
      <c r="N82" s="21" t="s">
        <v>475</v>
      </c>
      <c r="O82" s="22" t="str">
        <f t="shared" si="8"/>
        <v>KISUMU</v>
      </c>
    </row>
    <row r="83" spans="2:15">
      <c r="B83" s="18" t="s">
        <v>240</v>
      </c>
      <c r="C83" s="17">
        <v>0</v>
      </c>
      <c r="D83" s="17">
        <v>0</v>
      </c>
      <c r="E83" s="17" t="str">
        <f t="shared" si="6"/>
        <v/>
      </c>
      <c r="F83" s="17">
        <v>0</v>
      </c>
      <c r="G83" s="17">
        <v>1</v>
      </c>
      <c r="H83" s="17">
        <v>0</v>
      </c>
      <c r="I83" s="17">
        <v>9</v>
      </c>
      <c r="J83" s="17">
        <v>1</v>
      </c>
      <c r="K83" s="20">
        <v>0.645390070921986</v>
      </c>
      <c r="L83" s="20">
        <f t="shared" si="7"/>
        <v>0.645390070921986</v>
      </c>
      <c r="M83" s="20">
        <v>0.421052631578947</v>
      </c>
      <c r="N83" s="21" t="s">
        <v>476</v>
      </c>
      <c r="O83" s="22" t="str">
        <f t="shared" si="8"/>
        <v>KISUMU</v>
      </c>
    </row>
    <row r="84" spans="1:15">
      <c r="A84" s="15"/>
      <c r="B84" s="18" t="s">
        <v>242</v>
      </c>
      <c r="C84" s="17">
        <v>10500</v>
      </c>
      <c r="D84" s="17">
        <v>1</v>
      </c>
      <c r="E84" s="17">
        <f t="shared" si="6"/>
        <v>10500</v>
      </c>
      <c r="F84" s="17">
        <v>0</v>
      </c>
      <c r="G84" s="17">
        <v>0</v>
      </c>
      <c r="H84" s="17">
        <v>1</v>
      </c>
      <c r="I84" s="17">
        <v>8</v>
      </c>
      <c r="J84" s="17">
        <v>0</v>
      </c>
      <c r="K84" s="20">
        <v>0.553191489361702</v>
      </c>
      <c r="L84" s="20">
        <f t="shared" si="7"/>
        <v>0.553191489361702</v>
      </c>
      <c r="M84" s="20">
        <v>0.425925925925926</v>
      </c>
      <c r="N84" s="21" t="s">
        <v>477</v>
      </c>
      <c r="O84" s="22" t="str">
        <f t="shared" si="8"/>
        <v>KISUMU</v>
      </c>
    </row>
    <row r="85" spans="2:15">
      <c r="B85" s="18" t="s">
        <v>244</v>
      </c>
      <c r="C85" s="17">
        <v>18568</v>
      </c>
      <c r="D85" s="17">
        <v>4</v>
      </c>
      <c r="E85" s="17">
        <f t="shared" si="6"/>
        <v>4642</v>
      </c>
      <c r="F85" s="17">
        <v>0</v>
      </c>
      <c r="G85" s="17">
        <v>0</v>
      </c>
      <c r="H85" s="17">
        <v>3</v>
      </c>
      <c r="I85" s="17">
        <v>9</v>
      </c>
      <c r="J85" s="17">
        <v>0</v>
      </c>
      <c r="K85" s="20">
        <v>0.634615384615385</v>
      </c>
      <c r="L85" s="20">
        <f t="shared" si="7"/>
        <v>0.634615384615385</v>
      </c>
      <c r="M85" s="20">
        <v>0.51063829787234</v>
      </c>
      <c r="N85" s="21" t="s">
        <v>245</v>
      </c>
      <c r="O85" s="22" t="str">
        <f t="shared" si="8"/>
        <v>KISUMU</v>
      </c>
    </row>
    <row r="86" spans="2:15">
      <c r="B86" s="18" t="s">
        <v>246</v>
      </c>
      <c r="C86" s="17">
        <v>0</v>
      </c>
      <c r="D86" s="17">
        <v>0</v>
      </c>
      <c r="E86" s="17" t="str">
        <f t="shared" si="6"/>
        <v/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20">
        <v>1</v>
      </c>
      <c r="L86" s="20">
        <f t="shared" si="7"/>
        <v>1</v>
      </c>
      <c r="M86" s="20">
        <v>0</v>
      </c>
      <c r="N86" s="21" t="s">
        <v>65</v>
      </c>
      <c r="O86" s="22" t="str">
        <f t="shared" si="8"/>
        <v>KISUMU</v>
      </c>
    </row>
    <row r="87" spans="1:15">
      <c r="A87" s="15"/>
      <c r="B87" s="18" t="s">
        <v>248</v>
      </c>
      <c r="C87" s="17">
        <v>25490</v>
      </c>
      <c r="D87" s="17">
        <v>7</v>
      </c>
      <c r="E87" s="17">
        <f t="shared" si="6"/>
        <v>3641.42857142857</v>
      </c>
      <c r="F87" s="17">
        <v>0</v>
      </c>
      <c r="G87" s="17">
        <v>2</v>
      </c>
      <c r="H87" s="17">
        <v>6</v>
      </c>
      <c r="I87" s="17">
        <v>8</v>
      </c>
      <c r="J87" s="17">
        <v>2</v>
      </c>
      <c r="K87" s="20">
        <v>0.75</v>
      </c>
      <c r="L87" s="20">
        <f t="shared" si="7"/>
        <v>0.75</v>
      </c>
      <c r="M87" s="20">
        <v>0.325396825396825</v>
      </c>
      <c r="N87" s="21" t="s">
        <v>478</v>
      </c>
      <c r="O87" s="22" t="str">
        <f t="shared" si="8"/>
        <v>KITALE</v>
      </c>
    </row>
    <row r="88" spans="2:15">
      <c r="B88" s="18" t="s">
        <v>249</v>
      </c>
      <c r="C88" s="17">
        <v>12884</v>
      </c>
      <c r="D88" s="17">
        <v>4</v>
      </c>
      <c r="E88" s="17">
        <f t="shared" si="6"/>
        <v>3221</v>
      </c>
      <c r="F88" s="17">
        <v>0</v>
      </c>
      <c r="G88" s="17">
        <v>1</v>
      </c>
      <c r="H88" s="17">
        <v>3</v>
      </c>
      <c r="I88" s="17">
        <v>9</v>
      </c>
      <c r="J88" s="17">
        <v>0</v>
      </c>
      <c r="K88" s="20">
        <v>0.579710144927536</v>
      </c>
      <c r="L88" s="20">
        <f t="shared" si="7"/>
        <v>0.579710144927536</v>
      </c>
      <c r="M88" s="20">
        <v>0.202702702702703</v>
      </c>
      <c r="N88" s="21" t="s">
        <v>479</v>
      </c>
      <c r="O88" s="22" t="str">
        <f t="shared" si="8"/>
        <v>KITALE</v>
      </c>
    </row>
    <row r="89" ht="14.5" spans="1:15">
      <c r="A89" s="4"/>
      <c r="B89" s="18" t="s">
        <v>251</v>
      </c>
      <c r="C89" s="17">
        <v>22500</v>
      </c>
      <c r="D89" s="17">
        <v>5</v>
      </c>
      <c r="E89" s="17">
        <f t="shared" si="6"/>
        <v>4500</v>
      </c>
      <c r="F89" s="17">
        <v>0</v>
      </c>
      <c r="G89" s="17">
        <v>3</v>
      </c>
      <c r="H89" s="17">
        <v>2</v>
      </c>
      <c r="I89" s="17">
        <v>9</v>
      </c>
      <c r="J89" s="17">
        <v>0</v>
      </c>
      <c r="K89" s="20">
        <v>0.691588785046729</v>
      </c>
      <c r="L89" s="20">
        <f t="shared" si="7"/>
        <v>0.691588785046729</v>
      </c>
      <c r="M89" s="20">
        <v>0.476190476190476</v>
      </c>
      <c r="N89" s="21" t="s">
        <v>480</v>
      </c>
      <c r="O89" s="22" t="str">
        <f t="shared" si="8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6"/>
        <v/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20">
        <v>0</v>
      </c>
      <c r="L90" s="20">
        <f t="shared" si="7"/>
        <v>0</v>
      </c>
      <c r="M90" s="20">
        <v>0</v>
      </c>
      <c r="N90" s="21" t="s">
        <v>121</v>
      </c>
      <c r="O90" s="22" t="str">
        <f t="shared" si="8"/>
        <v>KITALE</v>
      </c>
    </row>
    <row r="91" spans="2:15">
      <c r="B91" s="18" t="s">
        <v>255</v>
      </c>
      <c r="C91" s="17">
        <v>1995</v>
      </c>
      <c r="D91" s="17">
        <v>1</v>
      </c>
      <c r="E91" s="17">
        <f t="shared" si="6"/>
        <v>1995</v>
      </c>
      <c r="F91" s="17">
        <v>0</v>
      </c>
      <c r="G91" s="17">
        <v>1</v>
      </c>
      <c r="H91" s="17">
        <v>1</v>
      </c>
      <c r="I91" s="17">
        <v>7</v>
      </c>
      <c r="J91" s="17">
        <v>0</v>
      </c>
      <c r="K91" s="20">
        <v>0.304347826086957</v>
      </c>
      <c r="L91" s="20">
        <f t="shared" si="7"/>
        <v>0.304347826086957</v>
      </c>
      <c r="M91" s="20">
        <v>0.189189189189189</v>
      </c>
      <c r="N91" s="21" t="s">
        <v>481</v>
      </c>
      <c r="O91" s="22" t="str">
        <f t="shared" si="8"/>
        <v>KITALE</v>
      </c>
    </row>
    <row r="92" spans="2:15">
      <c r="B92" s="18" t="s">
        <v>257</v>
      </c>
      <c r="C92" s="17">
        <v>3000</v>
      </c>
      <c r="D92" s="17">
        <v>1</v>
      </c>
      <c r="E92" s="17">
        <f t="shared" si="6"/>
        <v>3000</v>
      </c>
      <c r="F92" s="17">
        <v>0</v>
      </c>
      <c r="G92" s="17">
        <v>0</v>
      </c>
      <c r="H92" s="17">
        <v>1</v>
      </c>
      <c r="I92" s="17">
        <v>3</v>
      </c>
      <c r="J92" s="17">
        <v>0</v>
      </c>
      <c r="K92" s="20">
        <v>0</v>
      </c>
      <c r="L92" s="20">
        <f t="shared" si="7"/>
        <v>0</v>
      </c>
      <c r="M92" s="20">
        <v>0</v>
      </c>
      <c r="N92" s="21" t="s">
        <v>258</v>
      </c>
      <c r="O92" s="22" t="str">
        <f t="shared" si="8"/>
        <v>KITALE</v>
      </c>
    </row>
    <row r="93" spans="2:15">
      <c r="B93" s="18" t="s">
        <v>259</v>
      </c>
      <c r="C93" s="17">
        <v>0</v>
      </c>
      <c r="D93" s="17">
        <v>0</v>
      </c>
      <c r="E93" s="17" t="str">
        <f t="shared" si="6"/>
        <v/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20">
        <v>0</v>
      </c>
      <c r="L93" s="20">
        <f t="shared" si="7"/>
        <v>0</v>
      </c>
      <c r="M93" s="20">
        <v>0</v>
      </c>
      <c r="N93" s="21" t="s">
        <v>65</v>
      </c>
      <c r="O93" s="22" t="str">
        <f t="shared" si="8"/>
        <v>KITALE</v>
      </c>
    </row>
    <row r="94" spans="1:15">
      <c r="A94" s="15"/>
      <c r="B94" s="18" t="s">
        <v>260</v>
      </c>
      <c r="C94" s="17">
        <v>18800</v>
      </c>
      <c r="D94" s="17">
        <v>5</v>
      </c>
      <c r="E94" s="17">
        <f t="shared" si="6"/>
        <v>3760</v>
      </c>
      <c r="F94" s="17">
        <v>15850</v>
      </c>
      <c r="G94" s="17">
        <v>3</v>
      </c>
      <c r="H94" s="17">
        <v>2</v>
      </c>
      <c r="I94" s="17">
        <v>12</v>
      </c>
      <c r="J94" s="17">
        <v>2</v>
      </c>
      <c r="K94" s="20">
        <v>0.75776397515528</v>
      </c>
      <c r="L94" s="20">
        <f t="shared" si="7"/>
        <v>0.75776397515528</v>
      </c>
      <c r="M94" s="20">
        <v>0.358208955223881</v>
      </c>
      <c r="N94" s="21" t="s">
        <v>261</v>
      </c>
      <c r="O94" s="22" t="str">
        <f t="shared" si="8"/>
        <v>KITENGELA</v>
      </c>
    </row>
    <row r="95" spans="1:15">
      <c r="A95" s="15"/>
      <c r="B95" s="18" t="s">
        <v>262</v>
      </c>
      <c r="C95" s="17">
        <v>69040</v>
      </c>
      <c r="D95" s="17">
        <v>8</v>
      </c>
      <c r="E95" s="17">
        <f t="shared" si="6"/>
        <v>8630</v>
      </c>
      <c r="F95" s="17">
        <v>0</v>
      </c>
      <c r="G95" s="17">
        <v>4</v>
      </c>
      <c r="H95" s="17">
        <v>4</v>
      </c>
      <c r="I95" s="17">
        <v>7</v>
      </c>
      <c r="J95" s="17">
        <v>3</v>
      </c>
      <c r="K95" s="20">
        <v>0.792899408284024</v>
      </c>
      <c r="L95" s="20">
        <f t="shared" si="7"/>
        <v>0.792899408284024</v>
      </c>
      <c r="M95" s="20">
        <v>0.436974789915966</v>
      </c>
      <c r="N95" s="21" t="s">
        <v>68</v>
      </c>
      <c r="O95" s="22" t="str">
        <f t="shared" si="8"/>
        <v>KITENGELA</v>
      </c>
    </row>
    <row r="96" spans="2:15">
      <c r="B96" s="18" t="s">
        <v>264</v>
      </c>
      <c r="C96" s="17">
        <v>56289</v>
      </c>
      <c r="D96" s="17">
        <v>9</v>
      </c>
      <c r="E96" s="17">
        <f t="shared" si="6"/>
        <v>6254.33333333333</v>
      </c>
      <c r="F96" s="17">
        <v>56289</v>
      </c>
      <c r="G96" s="17">
        <v>2</v>
      </c>
      <c r="H96" s="17">
        <v>1</v>
      </c>
      <c r="I96" s="17">
        <v>8</v>
      </c>
      <c r="J96" s="17">
        <v>1</v>
      </c>
      <c r="K96" s="20">
        <v>0.712871287128713</v>
      </c>
      <c r="L96" s="20">
        <f t="shared" si="7"/>
        <v>0.712871287128713</v>
      </c>
      <c r="M96" s="20">
        <v>0.333333333333333</v>
      </c>
      <c r="N96" s="21" t="s">
        <v>482</v>
      </c>
      <c r="O96" s="22" t="str">
        <f t="shared" si="8"/>
        <v>KITENGELA</v>
      </c>
    </row>
    <row r="97" spans="2:15">
      <c r="B97" s="18" t="s">
        <v>266</v>
      </c>
      <c r="C97" s="17">
        <v>32994</v>
      </c>
      <c r="D97" s="17">
        <v>3</v>
      </c>
      <c r="E97" s="17">
        <f t="shared" si="6"/>
        <v>10998</v>
      </c>
      <c r="F97" s="17">
        <v>17494</v>
      </c>
      <c r="G97" s="17">
        <v>0</v>
      </c>
      <c r="H97" s="17">
        <v>2</v>
      </c>
      <c r="I97" s="17">
        <v>6</v>
      </c>
      <c r="J97" s="17">
        <v>0</v>
      </c>
      <c r="K97" s="20">
        <v>0.545454545454545</v>
      </c>
      <c r="L97" s="20">
        <f t="shared" si="7"/>
        <v>0.545454545454545</v>
      </c>
      <c r="M97" s="20">
        <v>0.487179487179487</v>
      </c>
      <c r="N97" s="21" t="s">
        <v>483</v>
      </c>
      <c r="O97" s="22" t="str">
        <f t="shared" si="8"/>
        <v>KITENGELA</v>
      </c>
    </row>
    <row r="98" spans="2:15">
      <c r="B98" s="18" t="s">
        <v>267</v>
      </c>
      <c r="C98" s="17">
        <v>35300</v>
      </c>
      <c r="D98" s="17">
        <v>9</v>
      </c>
      <c r="E98" s="17">
        <f t="shared" si="6"/>
        <v>3922.22222222222</v>
      </c>
      <c r="F98" s="17">
        <v>2500</v>
      </c>
      <c r="G98" s="17">
        <v>3</v>
      </c>
      <c r="H98" s="17">
        <v>7</v>
      </c>
      <c r="I98" s="17">
        <v>19</v>
      </c>
      <c r="J98" s="17">
        <v>0</v>
      </c>
      <c r="K98" s="20">
        <v>0.480392156862745</v>
      </c>
      <c r="L98" s="20">
        <f t="shared" si="7"/>
        <v>0.480392156862745</v>
      </c>
      <c r="M98" s="20">
        <v>0.3125</v>
      </c>
      <c r="N98" s="21" t="s">
        <v>484</v>
      </c>
      <c r="O98" s="22" t="str">
        <f t="shared" si="8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6"/>
        <v/>
      </c>
      <c r="F99" s="17">
        <v>0</v>
      </c>
      <c r="G99" s="17">
        <v>0</v>
      </c>
      <c r="H99" s="17">
        <v>0</v>
      </c>
      <c r="I99" s="17">
        <v>1</v>
      </c>
      <c r="J99" s="17">
        <v>0</v>
      </c>
      <c r="K99" s="20">
        <v>0</v>
      </c>
      <c r="L99" s="20">
        <f t="shared" si="7"/>
        <v>0</v>
      </c>
      <c r="M99" s="20">
        <v>0.0833333333333333</v>
      </c>
      <c r="N99" s="21" t="s">
        <v>121</v>
      </c>
      <c r="O99" s="22" t="str">
        <f t="shared" si="8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6"/>
        <v/>
      </c>
      <c r="F100" s="17">
        <v>0</v>
      </c>
      <c r="G100" s="17">
        <v>0</v>
      </c>
      <c r="H100" s="17">
        <v>0</v>
      </c>
      <c r="I100" s="17">
        <v>2</v>
      </c>
      <c r="J100" s="17">
        <v>0</v>
      </c>
      <c r="K100" s="20">
        <v>0.454545454545455</v>
      </c>
      <c r="L100" s="20">
        <f t="shared" si="7"/>
        <v>0.454545454545455</v>
      </c>
      <c r="M100" s="20">
        <v>0.714285714285714</v>
      </c>
      <c r="N100" s="21" t="s">
        <v>485</v>
      </c>
      <c r="O100" s="22" t="str">
        <f t="shared" si="8"/>
        <v>KITENGELA</v>
      </c>
    </row>
    <row r="101" spans="2:15">
      <c r="B101" s="18" t="s">
        <v>273</v>
      </c>
      <c r="C101" s="17">
        <v>71750</v>
      </c>
      <c r="D101" s="17">
        <v>9</v>
      </c>
      <c r="E101" s="17">
        <f t="shared" ref="E101:E132" si="9">IFERROR(C101/D101,"")</f>
        <v>7972.22222222222</v>
      </c>
      <c r="F101" s="17">
        <v>5950</v>
      </c>
      <c r="G101" s="17">
        <v>3</v>
      </c>
      <c r="H101" s="17">
        <v>6</v>
      </c>
      <c r="I101" s="17">
        <v>10</v>
      </c>
      <c r="J101" s="17">
        <v>1</v>
      </c>
      <c r="K101" s="20">
        <v>0.71830985915493</v>
      </c>
      <c r="L101" s="20">
        <f t="shared" ref="L101:L132" si="10">K101</f>
        <v>0.71830985915493</v>
      </c>
      <c r="M101" s="20">
        <v>0.486111111111111</v>
      </c>
      <c r="N101" s="21" t="s">
        <v>486</v>
      </c>
      <c r="O101" s="22" t="str">
        <f t="shared" ref="O101:O132" si="11">TRIM(LEFT(B101,FIND("UNIT",B101)-1))</f>
        <v>MACHAKOS</v>
      </c>
    </row>
    <row r="102" spans="2:15">
      <c r="B102" s="18" t="s">
        <v>275</v>
      </c>
      <c r="C102" s="17">
        <v>11000</v>
      </c>
      <c r="D102" s="17">
        <v>3</v>
      </c>
      <c r="E102" s="17">
        <f t="shared" si="9"/>
        <v>3666.66666666667</v>
      </c>
      <c r="F102" s="17">
        <v>11000</v>
      </c>
      <c r="G102" s="17">
        <v>1</v>
      </c>
      <c r="H102" s="17">
        <v>1</v>
      </c>
      <c r="I102" s="17">
        <v>6</v>
      </c>
      <c r="J102" s="17">
        <v>0</v>
      </c>
      <c r="K102" s="20">
        <v>0.714285714285714</v>
      </c>
      <c r="L102" s="20">
        <f t="shared" si="10"/>
        <v>0.714285714285714</v>
      </c>
      <c r="M102" s="20">
        <v>0.714285714285714</v>
      </c>
      <c r="N102" s="21" t="s">
        <v>487</v>
      </c>
      <c r="O102" s="22" t="str">
        <f t="shared" si="11"/>
        <v>MACHAKOS</v>
      </c>
    </row>
    <row r="103" spans="1:15">
      <c r="A103" s="15"/>
      <c r="B103" s="18" t="s">
        <v>277</v>
      </c>
      <c r="C103" s="17">
        <v>54095</v>
      </c>
      <c r="D103" s="17">
        <v>12</v>
      </c>
      <c r="E103" s="17">
        <f t="shared" si="9"/>
        <v>4507.91666666667</v>
      </c>
      <c r="F103" s="17">
        <v>19445</v>
      </c>
      <c r="G103" s="17">
        <v>4</v>
      </c>
      <c r="H103" s="17">
        <v>6</v>
      </c>
      <c r="I103" s="17">
        <v>16</v>
      </c>
      <c r="J103" s="17">
        <v>1</v>
      </c>
      <c r="K103" s="20">
        <v>0.838926174496644</v>
      </c>
      <c r="L103" s="20">
        <f t="shared" si="10"/>
        <v>0.838926174496644</v>
      </c>
      <c r="M103" s="20">
        <v>0.483870967741936</v>
      </c>
      <c r="N103" s="21" t="s">
        <v>488</v>
      </c>
      <c r="O103" s="22" t="str">
        <f t="shared" si="11"/>
        <v>MACHAKOS</v>
      </c>
    </row>
    <row r="104" spans="2:15">
      <c r="B104" s="18" t="s">
        <v>279</v>
      </c>
      <c r="C104" s="17">
        <v>78900</v>
      </c>
      <c r="D104" s="17">
        <v>10</v>
      </c>
      <c r="E104" s="17">
        <f t="shared" si="9"/>
        <v>7890</v>
      </c>
      <c r="F104" s="17">
        <v>0</v>
      </c>
      <c r="G104" s="17">
        <v>5</v>
      </c>
      <c r="H104" s="17">
        <v>4</v>
      </c>
      <c r="I104" s="17">
        <v>9</v>
      </c>
      <c r="J104" s="17">
        <v>4</v>
      </c>
      <c r="K104" s="20">
        <v>0.804878048780488</v>
      </c>
      <c r="L104" s="20">
        <f t="shared" si="10"/>
        <v>0.804878048780488</v>
      </c>
      <c r="M104" s="20">
        <v>0.575268817204301</v>
      </c>
      <c r="N104" s="21" t="s">
        <v>50</v>
      </c>
      <c r="O104" s="22" t="str">
        <f t="shared" si="11"/>
        <v>MACHAKOS</v>
      </c>
    </row>
    <row r="105" spans="2:15">
      <c r="B105" s="18" t="s">
        <v>281</v>
      </c>
      <c r="C105" s="17">
        <v>9950</v>
      </c>
      <c r="D105" s="17">
        <v>2</v>
      </c>
      <c r="E105" s="17">
        <f t="shared" si="9"/>
        <v>4975</v>
      </c>
      <c r="F105" s="17">
        <v>0</v>
      </c>
      <c r="G105" s="17">
        <v>0</v>
      </c>
      <c r="H105" s="17">
        <v>2</v>
      </c>
      <c r="I105" s="17">
        <v>11</v>
      </c>
      <c r="J105" s="17">
        <v>0</v>
      </c>
      <c r="K105" s="20">
        <v>0.428571428571429</v>
      </c>
      <c r="L105" s="20">
        <f t="shared" si="10"/>
        <v>0.428571428571429</v>
      </c>
      <c r="M105" s="20">
        <v>0.533333333333333</v>
      </c>
      <c r="N105" s="21" t="s">
        <v>489</v>
      </c>
      <c r="O105" s="22" t="str">
        <f t="shared" si="11"/>
        <v>MACHAKOS</v>
      </c>
    </row>
    <row r="106" spans="2:15">
      <c r="B106" s="18" t="s">
        <v>282</v>
      </c>
      <c r="C106" s="17">
        <v>22500</v>
      </c>
      <c r="D106" s="17">
        <v>6</v>
      </c>
      <c r="E106" s="17">
        <f t="shared" si="9"/>
        <v>3750</v>
      </c>
      <c r="F106" s="17">
        <v>6150</v>
      </c>
      <c r="G106" s="17">
        <v>1</v>
      </c>
      <c r="H106" s="17">
        <v>5</v>
      </c>
      <c r="I106" s="17">
        <v>13</v>
      </c>
      <c r="J106" s="17">
        <v>0</v>
      </c>
      <c r="K106" s="20">
        <v>0.643835616438356</v>
      </c>
      <c r="L106" s="20">
        <f t="shared" si="10"/>
        <v>0.643835616438356</v>
      </c>
      <c r="M106" s="20">
        <v>0.68421052631579</v>
      </c>
      <c r="N106" s="21" t="s">
        <v>490</v>
      </c>
      <c r="O106" s="22" t="str">
        <f t="shared" si="11"/>
        <v>MACHAKOS</v>
      </c>
    </row>
    <row r="107" spans="2:15">
      <c r="B107" s="18" t="s">
        <v>284</v>
      </c>
      <c r="C107" s="17">
        <v>95850</v>
      </c>
      <c r="D107" s="17">
        <v>9</v>
      </c>
      <c r="E107" s="17">
        <f t="shared" si="9"/>
        <v>10650</v>
      </c>
      <c r="F107" s="17">
        <v>5950</v>
      </c>
      <c r="G107" s="17">
        <v>1</v>
      </c>
      <c r="H107" s="17">
        <v>5</v>
      </c>
      <c r="I107" s="17">
        <v>16</v>
      </c>
      <c r="J107" s="17">
        <v>0</v>
      </c>
      <c r="K107" s="20">
        <v>0.836363636363636</v>
      </c>
      <c r="L107" s="20">
        <f t="shared" si="10"/>
        <v>0.836363636363636</v>
      </c>
      <c r="M107" s="20">
        <v>0.5</v>
      </c>
      <c r="N107" s="21" t="s">
        <v>285</v>
      </c>
      <c r="O107" s="22" t="str">
        <f t="shared" si="11"/>
        <v>MACHAKOS</v>
      </c>
    </row>
    <row r="108" ht="14.5" spans="1:15">
      <c r="A108" s="4"/>
      <c r="B108" s="18" t="s">
        <v>286</v>
      </c>
      <c r="C108" s="17">
        <v>111545</v>
      </c>
      <c r="D108" s="17">
        <v>17</v>
      </c>
      <c r="E108" s="17">
        <f t="shared" si="9"/>
        <v>6561.47058823529</v>
      </c>
      <c r="F108" s="17">
        <v>72650</v>
      </c>
      <c r="G108" s="17">
        <v>5</v>
      </c>
      <c r="H108" s="17">
        <v>3</v>
      </c>
      <c r="I108" s="17">
        <v>10</v>
      </c>
      <c r="J108" s="17">
        <v>3</v>
      </c>
      <c r="K108" s="20">
        <v>0.822429906542056</v>
      </c>
      <c r="L108" s="20">
        <f t="shared" si="10"/>
        <v>0.822429906542056</v>
      </c>
      <c r="M108" s="20">
        <v>0.642201834862385</v>
      </c>
      <c r="N108" s="21" t="s">
        <v>46</v>
      </c>
      <c r="O108" s="22" t="str">
        <f t="shared" si="11"/>
        <v>MALINDI</v>
      </c>
    </row>
    <row r="109" spans="2:15">
      <c r="B109" s="18" t="s">
        <v>288</v>
      </c>
      <c r="C109" s="17">
        <v>20430</v>
      </c>
      <c r="D109" s="17">
        <v>4</v>
      </c>
      <c r="E109" s="17">
        <f t="shared" si="9"/>
        <v>5107.5</v>
      </c>
      <c r="F109" s="17">
        <v>0</v>
      </c>
      <c r="G109" s="17">
        <v>2</v>
      </c>
      <c r="H109" s="17">
        <v>3</v>
      </c>
      <c r="I109" s="17">
        <v>7</v>
      </c>
      <c r="J109" s="17">
        <v>0</v>
      </c>
      <c r="K109" s="20">
        <v>0.652173913043478</v>
      </c>
      <c r="L109" s="20">
        <f t="shared" si="10"/>
        <v>0.652173913043478</v>
      </c>
      <c r="M109" s="20">
        <v>0.480769230769231</v>
      </c>
      <c r="N109" s="21" t="s">
        <v>491</v>
      </c>
      <c r="O109" s="22" t="str">
        <f t="shared" si="11"/>
        <v>MALINDI</v>
      </c>
    </row>
    <row r="110" spans="2:15">
      <c r="B110" s="18" t="s">
        <v>289</v>
      </c>
      <c r="C110" s="17">
        <v>24934</v>
      </c>
      <c r="D110" s="17">
        <v>9</v>
      </c>
      <c r="E110" s="17">
        <f t="shared" si="9"/>
        <v>2770.44444444444</v>
      </c>
      <c r="F110" s="17">
        <v>0</v>
      </c>
      <c r="G110" s="17">
        <v>2</v>
      </c>
      <c r="H110" s="17">
        <v>7</v>
      </c>
      <c r="I110" s="17">
        <v>11</v>
      </c>
      <c r="J110" s="17">
        <v>1</v>
      </c>
      <c r="K110" s="20">
        <v>0.790909090909091</v>
      </c>
      <c r="L110" s="20">
        <f t="shared" si="10"/>
        <v>0.790909090909091</v>
      </c>
      <c r="M110" s="20">
        <v>0.450549450549451</v>
      </c>
      <c r="N110" s="21" t="s">
        <v>290</v>
      </c>
      <c r="O110" s="22" t="str">
        <f t="shared" si="11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9"/>
        <v/>
      </c>
      <c r="F111" s="17">
        <v>0</v>
      </c>
      <c r="G111" s="17">
        <v>2</v>
      </c>
      <c r="H111" s="17">
        <v>0</v>
      </c>
      <c r="I111" s="17">
        <v>4</v>
      </c>
      <c r="J111" s="17">
        <v>0</v>
      </c>
      <c r="K111" s="20">
        <v>0.74468085106383</v>
      </c>
      <c r="L111" s="20">
        <f t="shared" si="10"/>
        <v>0.74468085106383</v>
      </c>
      <c r="M111" s="20">
        <v>0.742857142857143</v>
      </c>
      <c r="N111" s="21" t="s">
        <v>65</v>
      </c>
      <c r="O111" s="22" t="str">
        <f t="shared" si="11"/>
        <v>MALINDI</v>
      </c>
    </row>
    <row r="112" spans="2:15">
      <c r="B112" s="18" t="s">
        <v>293</v>
      </c>
      <c r="C112" s="17">
        <v>0</v>
      </c>
      <c r="D112" s="17">
        <v>0</v>
      </c>
      <c r="E112" s="17" t="str">
        <f t="shared" si="9"/>
        <v/>
      </c>
      <c r="F112" s="17">
        <v>0</v>
      </c>
      <c r="G112" s="17">
        <v>0</v>
      </c>
      <c r="H112" s="17">
        <v>0</v>
      </c>
      <c r="I112" s="17">
        <v>6</v>
      </c>
      <c r="J112" s="17">
        <v>0</v>
      </c>
      <c r="K112" s="20">
        <v>0.444444444444444</v>
      </c>
      <c r="L112" s="20">
        <f t="shared" si="10"/>
        <v>0.444444444444444</v>
      </c>
      <c r="M112" s="20">
        <v>0.1</v>
      </c>
      <c r="N112" s="21" t="s">
        <v>492</v>
      </c>
      <c r="O112" s="22" t="str">
        <f t="shared" si="11"/>
        <v>MALINDI</v>
      </c>
    </row>
    <row r="113" spans="2:15">
      <c r="B113" s="18" t="s">
        <v>295</v>
      </c>
      <c r="C113" s="17">
        <v>12850</v>
      </c>
      <c r="D113" s="17">
        <v>3</v>
      </c>
      <c r="E113" s="17">
        <f t="shared" si="9"/>
        <v>4283.33333333333</v>
      </c>
      <c r="F113" s="17">
        <v>0</v>
      </c>
      <c r="G113" s="17">
        <v>0</v>
      </c>
      <c r="H113" s="17">
        <v>3</v>
      </c>
      <c r="I113" s="17">
        <v>8</v>
      </c>
      <c r="J113" s="17">
        <v>0</v>
      </c>
      <c r="K113" s="20">
        <v>0.755102040816327</v>
      </c>
      <c r="L113" s="20">
        <f t="shared" si="10"/>
        <v>0.755102040816327</v>
      </c>
      <c r="M113" s="20">
        <v>0.478260869565217</v>
      </c>
      <c r="N113" s="21" t="s">
        <v>493</v>
      </c>
      <c r="O113" s="22" t="str">
        <f t="shared" si="11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9"/>
        <v/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20">
        <v>0</v>
      </c>
      <c r="L114" s="20">
        <f t="shared" si="10"/>
        <v>0</v>
      </c>
      <c r="M114" s="20">
        <v>0</v>
      </c>
      <c r="N114" s="21" t="s">
        <v>65</v>
      </c>
      <c r="O114" s="22" t="str">
        <f t="shared" si="11"/>
        <v>MALINDI</v>
      </c>
    </row>
    <row r="115" ht="14.5" spans="1:15">
      <c r="A115" s="4"/>
      <c r="B115" s="18" t="s">
        <v>299</v>
      </c>
      <c r="C115" s="17">
        <v>47620</v>
      </c>
      <c r="D115" s="17">
        <v>6</v>
      </c>
      <c r="E115" s="17">
        <f t="shared" si="9"/>
        <v>7936.66666666667</v>
      </c>
      <c r="F115" s="17">
        <v>19900</v>
      </c>
      <c r="G115" s="17">
        <v>4</v>
      </c>
      <c r="H115" s="17">
        <v>4</v>
      </c>
      <c r="I115" s="17">
        <v>10</v>
      </c>
      <c r="J115" s="17">
        <v>2</v>
      </c>
      <c r="K115" s="20">
        <v>0.797546012269939</v>
      </c>
      <c r="L115" s="20">
        <f t="shared" si="10"/>
        <v>0.797546012269939</v>
      </c>
      <c r="M115" s="20">
        <v>0.411764705882353</v>
      </c>
      <c r="N115" s="21" t="s">
        <v>494</v>
      </c>
      <c r="O115" s="22" t="str">
        <f t="shared" si="11"/>
        <v>MERU</v>
      </c>
    </row>
    <row r="116" spans="1:15">
      <c r="A116" s="15"/>
      <c r="B116" s="18" t="s">
        <v>301</v>
      </c>
      <c r="C116" s="17">
        <v>23800</v>
      </c>
      <c r="D116" s="17">
        <v>4</v>
      </c>
      <c r="E116" s="17">
        <f t="shared" si="9"/>
        <v>5950</v>
      </c>
      <c r="F116" s="17">
        <v>0</v>
      </c>
      <c r="G116" s="17">
        <v>1</v>
      </c>
      <c r="H116" s="17">
        <v>2</v>
      </c>
      <c r="I116" s="17">
        <v>11</v>
      </c>
      <c r="J116" s="17">
        <v>1</v>
      </c>
      <c r="K116" s="20">
        <v>0.767441860465116</v>
      </c>
      <c r="L116" s="20">
        <f t="shared" si="10"/>
        <v>0.767441860465116</v>
      </c>
      <c r="M116" s="20">
        <v>0.271604938271605</v>
      </c>
      <c r="N116" s="21" t="s">
        <v>302</v>
      </c>
      <c r="O116" s="22" t="str">
        <f t="shared" si="11"/>
        <v>MERU</v>
      </c>
    </row>
    <row r="117" spans="2:15">
      <c r="B117" s="18" t="s">
        <v>303</v>
      </c>
      <c r="C117" s="17">
        <v>4950</v>
      </c>
      <c r="D117" s="17">
        <v>1</v>
      </c>
      <c r="E117" s="17">
        <f t="shared" si="9"/>
        <v>4950</v>
      </c>
      <c r="F117" s="17">
        <v>4950</v>
      </c>
      <c r="G117" s="17">
        <v>2</v>
      </c>
      <c r="H117" s="17">
        <v>1</v>
      </c>
      <c r="I117" s="17">
        <v>9</v>
      </c>
      <c r="J117" s="17">
        <v>0</v>
      </c>
      <c r="K117" s="20">
        <v>0.819672131147541</v>
      </c>
      <c r="L117" s="20">
        <f t="shared" si="10"/>
        <v>0.819672131147541</v>
      </c>
      <c r="M117" s="20">
        <v>0.555555555555556</v>
      </c>
      <c r="N117" s="21" t="s">
        <v>304</v>
      </c>
      <c r="O117" s="22" t="str">
        <f t="shared" si="11"/>
        <v>MERU</v>
      </c>
    </row>
    <row r="118" spans="2:15">
      <c r="B118" s="18" t="s">
        <v>305</v>
      </c>
      <c r="C118" s="17">
        <v>0</v>
      </c>
      <c r="D118" s="17">
        <v>0</v>
      </c>
      <c r="E118" s="17" t="str">
        <f t="shared" si="9"/>
        <v/>
      </c>
      <c r="F118" s="17">
        <v>0</v>
      </c>
      <c r="G118" s="17">
        <v>1</v>
      </c>
      <c r="H118" s="17">
        <v>0</v>
      </c>
      <c r="I118" s="17">
        <v>1</v>
      </c>
      <c r="J118" s="17">
        <v>0</v>
      </c>
      <c r="K118" s="20">
        <v>1</v>
      </c>
      <c r="L118" s="20">
        <f t="shared" si="10"/>
        <v>1</v>
      </c>
      <c r="M118" s="20">
        <v>0.722222222222222</v>
      </c>
      <c r="N118" s="21" t="s">
        <v>121</v>
      </c>
      <c r="O118" s="22" t="str">
        <f t="shared" si="11"/>
        <v>MERU</v>
      </c>
    </row>
    <row r="119" spans="1:15">
      <c r="A119" s="15"/>
      <c r="B119" s="18" t="s">
        <v>306</v>
      </c>
      <c r="C119" s="17">
        <v>81300</v>
      </c>
      <c r="D119" s="17">
        <v>16</v>
      </c>
      <c r="E119" s="17">
        <f t="shared" si="9"/>
        <v>5081.25</v>
      </c>
      <c r="F119" s="17">
        <v>0</v>
      </c>
      <c r="G119" s="17">
        <v>4</v>
      </c>
      <c r="H119" s="17">
        <v>6</v>
      </c>
      <c r="I119" s="17">
        <v>12</v>
      </c>
      <c r="J119" s="17">
        <v>3</v>
      </c>
      <c r="K119" s="20">
        <v>0.724696356275304</v>
      </c>
      <c r="L119" s="20">
        <f t="shared" si="10"/>
        <v>0.724696356275304</v>
      </c>
      <c r="M119" s="20">
        <v>0.503448275862069</v>
      </c>
      <c r="N119" s="21" t="s">
        <v>55</v>
      </c>
      <c r="O119" s="22" t="str">
        <f t="shared" si="11"/>
        <v>MERU</v>
      </c>
    </row>
    <row r="120" ht="14.5" spans="1:15">
      <c r="A120" s="4"/>
      <c r="B120" s="18" t="s">
        <v>308</v>
      </c>
      <c r="C120" s="17">
        <v>0</v>
      </c>
      <c r="D120" s="17">
        <v>0</v>
      </c>
      <c r="E120" s="17" t="str">
        <f t="shared" si="9"/>
        <v/>
      </c>
      <c r="F120" s="17">
        <v>0</v>
      </c>
      <c r="G120" s="17">
        <v>1</v>
      </c>
      <c r="H120" s="17">
        <v>0</v>
      </c>
      <c r="I120" s="17">
        <v>12</v>
      </c>
      <c r="J120" s="17">
        <v>0</v>
      </c>
      <c r="K120" s="20">
        <v>0.517857142857143</v>
      </c>
      <c r="L120" s="20">
        <f t="shared" si="10"/>
        <v>0.517857142857143</v>
      </c>
      <c r="M120" s="20">
        <v>0.222222222222222</v>
      </c>
      <c r="N120" s="21" t="s">
        <v>495</v>
      </c>
      <c r="O120" s="22" t="str">
        <f t="shared" si="11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9"/>
        <v/>
      </c>
      <c r="F121" s="17">
        <v>0</v>
      </c>
      <c r="G121" s="17">
        <v>0</v>
      </c>
      <c r="H121" s="17">
        <v>0</v>
      </c>
      <c r="I121" s="17">
        <v>2</v>
      </c>
      <c r="J121" s="17">
        <v>0</v>
      </c>
      <c r="K121" s="20">
        <v>0.5</v>
      </c>
      <c r="L121" s="20">
        <f t="shared" si="10"/>
        <v>0.5</v>
      </c>
      <c r="M121" s="20">
        <v>0</v>
      </c>
      <c r="N121" s="21" t="s">
        <v>496</v>
      </c>
      <c r="O121" s="22" t="str">
        <f t="shared" si="11"/>
        <v>MERU</v>
      </c>
    </row>
    <row r="122" spans="1:15">
      <c r="A122" s="15"/>
      <c r="B122" s="18" t="s">
        <v>311</v>
      </c>
      <c r="C122" s="17">
        <v>74145</v>
      </c>
      <c r="D122" s="17">
        <v>14</v>
      </c>
      <c r="E122" s="17">
        <f t="shared" si="9"/>
        <v>5296.07142857143</v>
      </c>
      <c r="F122" s="17">
        <v>0</v>
      </c>
      <c r="G122" s="17">
        <v>2</v>
      </c>
      <c r="H122" s="17">
        <v>6</v>
      </c>
      <c r="I122" s="17">
        <v>11</v>
      </c>
      <c r="J122" s="17">
        <v>1</v>
      </c>
      <c r="K122" s="20">
        <v>0.816666666666667</v>
      </c>
      <c r="L122" s="20">
        <f t="shared" si="10"/>
        <v>0.816666666666667</v>
      </c>
      <c r="M122" s="20">
        <v>0.529411764705882</v>
      </c>
      <c r="N122" s="21" t="s">
        <v>312</v>
      </c>
      <c r="O122" s="22" t="str">
        <f t="shared" si="11"/>
        <v>MOI AVENUE 2</v>
      </c>
    </row>
    <row r="123" spans="2:15">
      <c r="B123" s="18" t="s">
        <v>313</v>
      </c>
      <c r="C123" s="17">
        <v>15345</v>
      </c>
      <c r="D123" s="17">
        <v>5</v>
      </c>
      <c r="E123" s="17">
        <f t="shared" si="9"/>
        <v>3069</v>
      </c>
      <c r="F123" s="17">
        <v>4950</v>
      </c>
      <c r="G123" s="17">
        <v>3</v>
      </c>
      <c r="H123" s="17">
        <v>3</v>
      </c>
      <c r="I123" s="17">
        <v>8</v>
      </c>
      <c r="J123" s="17">
        <v>0</v>
      </c>
      <c r="K123" s="20">
        <v>0.84375</v>
      </c>
      <c r="L123" s="20">
        <f t="shared" si="10"/>
        <v>0.84375</v>
      </c>
      <c r="M123" s="20">
        <v>0.36986301369863</v>
      </c>
      <c r="N123" s="21" t="s">
        <v>497</v>
      </c>
      <c r="O123" s="22" t="str">
        <f t="shared" si="11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9"/>
        <v/>
      </c>
      <c r="F124" s="17">
        <v>0</v>
      </c>
      <c r="G124" s="17">
        <v>0</v>
      </c>
      <c r="H124" s="17">
        <v>0</v>
      </c>
      <c r="I124" s="17">
        <v>8</v>
      </c>
      <c r="J124" s="17">
        <v>0</v>
      </c>
      <c r="K124" s="20">
        <v>0.6</v>
      </c>
      <c r="L124" s="20">
        <f t="shared" si="10"/>
        <v>0.6</v>
      </c>
      <c r="M124" s="20">
        <v>0.5</v>
      </c>
      <c r="N124" s="21" t="s">
        <v>498</v>
      </c>
      <c r="O124" s="22" t="str">
        <f t="shared" si="11"/>
        <v>MOI AVENUE 2</v>
      </c>
    </row>
    <row r="125" spans="2:15">
      <c r="B125" s="18" t="s">
        <v>317</v>
      </c>
      <c r="C125" s="17">
        <v>44800</v>
      </c>
      <c r="D125" s="17">
        <v>5</v>
      </c>
      <c r="E125" s="17">
        <f t="shared" si="9"/>
        <v>8960</v>
      </c>
      <c r="F125" s="17">
        <v>0</v>
      </c>
      <c r="G125" s="17">
        <v>2</v>
      </c>
      <c r="H125" s="17">
        <v>3</v>
      </c>
      <c r="I125" s="17">
        <v>7</v>
      </c>
      <c r="J125" s="17">
        <v>1</v>
      </c>
      <c r="K125" s="20">
        <v>0.936170212765958</v>
      </c>
      <c r="L125" s="20">
        <f t="shared" si="10"/>
        <v>0.936170212765958</v>
      </c>
      <c r="M125" s="20">
        <v>0.666666666666667</v>
      </c>
      <c r="N125" s="21" t="s">
        <v>22</v>
      </c>
      <c r="O125" s="22" t="str">
        <f t="shared" si="11"/>
        <v>MOI AVENUE 2</v>
      </c>
    </row>
    <row r="126" spans="2:15">
      <c r="B126" s="18" t="s">
        <v>319</v>
      </c>
      <c r="C126" s="17">
        <v>25534</v>
      </c>
      <c r="D126" s="17">
        <v>5</v>
      </c>
      <c r="E126" s="17">
        <f t="shared" si="9"/>
        <v>5106.8</v>
      </c>
      <c r="F126" s="17">
        <v>0</v>
      </c>
      <c r="G126" s="17">
        <v>1</v>
      </c>
      <c r="H126" s="17">
        <v>5</v>
      </c>
      <c r="I126" s="17">
        <v>13</v>
      </c>
      <c r="J126" s="17">
        <v>0</v>
      </c>
      <c r="K126" s="20">
        <v>0.868852459016393</v>
      </c>
      <c r="L126" s="20">
        <f t="shared" si="10"/>
        <v>0.868852459016393</v>
      </c>
      <c r="M126" s="20">
        <v>0.372549019607843</v>
      </c>
      <c r="N126" s="21" t="s">
        <v>499</v>
      </c>
      <c r="O126" s="22" t="str">
        <f t="shared" si="11"/>
        <v>MOI AVENUE 2</v>
      </c>
    </row>
    <row r="127" spans="2:15">
      <c r="B127" s="18" t="s">
        <v>320</v>
      </c>
      <c r="C127" s="17">
        <v>1995</v>
      </c>
      <c r="D127" s="17">
        <v>1</v>
      </c>
      <c r="E127" s="17">
        <f t="shared" si="9"/>
        <v>1995</v>
      </c>
      <c r="F127" s="17">
        <v>0</v>
      </c>
      <c r="G127" s="17">
        <v>0</v>
      </c>
      <c r="H127" s="17">
        <v>1</v>
      </c>
      <c r="I127" s="17">
        <v>8</v>
      </c>
      <c r="J127" s="17">
        <v>0</v>
      </c>
      <c r="K127" s="20">
        <v>0.678571428571429</v>
      </c>
      <c r="L127" s="20">
        <f t="shared" si="10"/>
        <v>0.678571428571429</v>
      </c>
      <c r="M127" s="20">
        <v>0</v>
      </c>
      <c r="N127" s="21" t="s">
        <v>500</v>
      </c>
      <c r="O127" s="22" t="str">
        <f t="shared" si="11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9"/>
        <v/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20">
        <v>0</v>
      </c>
      <c r="L128" s="20">
        <f t="shared" si="10"/>
        <v>0</v>
      </c>
      <c r="M128" s="20">
        <v>0</v>
      </c>
      <c r="N128" s="21" t="s">
        <v>65</v>
      </c>
      <c r="O128" s="22" t="str">
        <f t="shared" si="11"/>
        <v>MOI AVENUE 2</v>
      </c>
    </row>
    <row r="129" spans="2:15">
      <c r="B129" s="18" t="s">
        <v>323</v>
      </c>
      <c r="C129" s="17">
        <v>347600</v>
      </c>
      <c r="D129" s="17">
        <v>25</v>
      </c>
      <c r="E129" s="17">
        <f t="shared" si="9"/>
        <v>13904</v>
      </c>
      <c r="F129" s="17">
        <v>0</v>
      </c>
      <c r="G129" s="17">
        <v>5</v>
      </c>
      <c r="H129" s="17">
        <v>7</v>
      </c>
      <c r="I129" s="17">
        <v>14</v>
      </c>
      <c r="J129" s="17">
        <v>5</v>
      </c>
      <c r="K129" s="20">
        <v>0.811414392059553</v>
      </c>
      <c r="L129" s="20">
        <f t="shared" si="10"/>
        <v>0.811414392059553</v>
      </c>
      <c r="M129" s="20">
        <v>0.532319391634981</v>
      </c>
      <c r="N129" s="21" t="s">
        <v>20</v>
      </c>
      <c r="O129" s="22" t="str">
        <f t="shared" si="11"/>
        <v>MOI AVENUE</v>
      </c>
    </row>
    <row r="130" spans="2:15">
      <c r="B130" s="18" t="s">
        <v>325</v>
      </c>
      <c r="C130" s="17">
        <v>9950</v>
      </c>
      <c r="D130" s="17">
        <v>1</v>
      </c>
      <c r="E130" s="17">
        <f t="shared" si="9"/>
        <v>9950</v>
      </c>
      <c r="F130" s="17">
        <v>0</v>
      </c>
      <c r="G130" s="17">
        <v>2</v>
      </c>
      <c r="H130" s="17">
        <v>1</v>
      </c>
      <c r="I130" s="17">
        <v>11</v>
      </c>
      <c r="J130" s="17">
        <v>0</v>
      </c>
      <c r="K130" s="20">
        <v>0.628205128205128</v>
      </c>
      <c r="L130" s="20">
        <f t="shared" si="10"/>
        <v>0.628205128205128</v>
      </c>
      <c r="M130" s="20">
        <v>0.662790697674419</v>
      </c>
      <c r="N130" s="21" t="s">
        <v>501</v>
      </c>
      <c r="O130" s="22" t="str">
        <f t="shared" si="11"/>
        <v>MOI AVENUE</v>
      </c>
    </row>
    <row r="131" ht="14.5" spans="1:15">
      <c r="A131" s="4"/>
      <c r="B131" s="18" t="s">
        <v>327</v>
      </c>
      <c r="C131" s="17">
        <v>29750</v>
      </c>
      <c r="D131" s="17">
        <v>5</v>
      </c>
      <c r="E131" s="17">
        <f t="shared" si="9"/>
        <v>5950</v>
      </c>
      <c r="F131" s="17">
        <v>0</v>
      </c>
      <c r="G131" s="17">
        <v>3</v>
      </c>
      <c r="H131" s="17">
        <v>3</v>
      </c>
      <c r="I131" s="17">
        <v>18</v>
      </c>
      <c r="J131" s="17">
        <v>1</v>
      </c>
      <c r="K131" s="20">
        <v>0.854961832061069</v>
      </c>
      <c r="L131" s="20">
        <f t="shared" si="10"/>
        <v>0.854961832061069</v>
      </c>
      <c r="M131" s="20">
        <v>0.309859154929577</v>
      </c>
      <c r="N131" s="21" t="s">
        <v>328</v>
      </c>
      <c r="O131" s="22" t="str">
        <f t="shared" si="11"/>
        <v>MOI AVENUE</v>
      </c>
    </row>
    <row r="132" ht="14.5" spans="1:15">
      <c r="A132" s="4"/>
      <c r="B132" s="18" t="s">
        <v>329</v>
      </c>
      <c r="C132" s="17">
        <v>63250</v>
      </c>
      <c r="D132" s="17">
        <v>10</v>
      </c>
      <c r="E132" s="17">
        <f t="shared" si="9"/>
        <v>6325</v>
      </c>
      <c r="F132" s="17">
        <v>4950</v>
      </c>
      <c r="G132" s="17">
        <v>3</v>
      </c>
      <c r="H132" s="17">
        <v>8</v>
      </c>
      <c r="I132" s="17">
        <v>13</v>
      </c>
      <c r="J132" s="17">
        <v>2</v>
      </c>
      <c r="K132" s="20">
        <v>0.802919708029197</v>
      </c>
      <c r="L132" s="20">
        <f t="shared" si="10"/>
        <v>0.802919708029197</v>
      </c>
      <c r="M132" s="20">
        <v>0.478260869565217</v>
      </c>
      <c r="N132" s="21" t="s">
        <v>502</v>
      </c>
      <c r="O132" s="22" t="str">
        <f t="shared" si="11"/>
        <v>MOI AVENUE</v>
      </c>
    </row>
    <row r="133" spans="2:15">
      <c r="B133" s="18" t="s">
        <v>331</v>
      </c>
      <c r="C133" s="17">
        <v>87750</v>
      </c>
      <c r="D133" s="17">
        <v>7</v>
      </c>
      <c r="E133" s="17">
        <f t="shared" ref="E133:E164" si="12">IFERROR(C133/D133,"")</f>
        <v>12535.7142857143</v>
      </c>
      <c r="F133" s="17">
        <v>0</v>
      </c>
      <c r="G133" s="17">
        <v>3</v>
      </c>
      <c r="H133" s="17">
        <v>4</v>
      </c>
      <c r="I133" s="17">
        <v>15</v>
      </c>
      <c r="J133" s="17">
        <v>1</v>
      </c>
      <c r="K133" s="20">
        <v>0.733333333333333</v>
      </c>
      <c r="L133" s="20">
        <f t="shared" ref="L133:L164" si="13">K133</f>
        <v>0.733333333333333</v>
      </c>
      <c r="M133" s="20">
        <v>0.398305084745763</v>
      </c>
      <c r="N133" s="21" t="s">
        <v>503</v>
      </c>
      <c r="O133" s="22" t="str">
        <f t="shared" ref="O133:O164" si="14">TRIM(LEFT(B133,FIND("UNIT",B133)-1))</f>
        <v>MOI AVENUE</v>
      </c>
    </row>
    <row r="134" spans="1:15">
      <c r="A134" s="15"/>
      <c r="B134" s="18" t="s">
        <v>333</v>
      </c>
      <c r="C134" s="17">
        <v>104045</v>
      </c>
      <c r="D134" s="17">
        <v>12</v>
      </c>
      <c r="E134" s="17">
        <f t="shared" si="12"/>
        <v>8670.41666666667</v>
      </c>
      <c r="F134" s="17">
        <v>42800</v>
      </c>
      <c r="G134" s="17">
        <v>3</v>
      </c>
      <c r="H134" s="17">
        <v>6</v>
      </c>
      <c r="I134" s="17">
        <v>13</v>
      </c>
      <c r="J134" s="17">
        <v>3</v>
      </c>
      <c r="K134" s="20">
        <v>0.821782178217822</v>
      </c>
      <c r="L134" s="20">
        <f t="shared" si="13"/>
        <v>0.821782178217822</v>
      </c>
      <c r="M134" s="20">
        <v>0.5</v>
      </c>
      <c r="N134" s="21" t="s">
        <v>334</v>
      </c>
      <c r="O134" s="22" t="str">
        <f t="shared" si="14"/>
        <v>MOI AVENUE</v>
      </c>
    </row>
    <row r="135" spans="2:15">
      <c r="B135" s="18" t="s">
        <v>335</v>
      </c>
      <c r="C135" s="17">
        <v>67550</v>
      </c>
      <c r="D135" s="17">
        <v>15</v>
      </c>
      <c r="E135" s="17">
        <f t="shared" si="12"/>
        <v>4503.33333333333</v>
      </c>
      <c r="F135" s="17">
        <v>4950</v>
      </c>
      <c r="G135" s="17">
        <v>4</v>
      </c>
      <c r="H135" s="17">
        <v>7</v>
      </c>
      <c r="I135" s="17">
        <v>11</v>
      </c>
      <c r="J135" s="17">
        <v>0</v>
      </c>
      <c r="K135" s="20">
        <v>0.857142857142857</v>
      </c>
      <c r="L135" s="20">
        <f t="shared" si="13"/>
        <v>0.857142857142857</v>
      </c>
      <c r="M135" s="20">
        <v>0.517241379310345</v>
      </c>
      <c r="N135" s="21" t="s">
        <v>504</v>
      </c>
      <c r="O135" s="22" t="str">
        <f t="shared" si="14"/>
        <v>MOI AVENUE</v>
      </c>
    </row>
    <row r="136" spans="2:15">
      <c r="B136" s="18" t="s">
        <v>337</v>
      </c>
      <c r="C136" s="17">
        <v>133890</v>
      </c>
      <c r="D136" s="17">
        <v>14</v>
      </c>
      <c r="E136" s="17">
        <f t="shared" si="12"/>
        <v>9563.57142857143</v>
      </c>
      <c r="F136" s="17">
        <v>0</v>
      </c>
      <c r="G136" s="17">
        <v>4</v>
      </c>
      <c r="H136" s="17">
        <v>5</v>
      </c>
      <c r="I136" s="17">
        <v>13</v>
      </c>
      <c r="J136" s="17">
        <v>2</v>
      </c>
      <c r="K136" s="20">
        <v>0.784530386740332</v>
      </c>
      <c r="L136" s="20">
        <f t="shared" si="13"/>
        <v>0.784530386740332</v>
      </c>
      <c r="M136" s="20">
        <v>0.542857142857143</v>
      </c>
      <c r="N136" s="21" t="s">
        <v>338</v>
      </c>
      <c r="O136" s="22" t="str">
        <f t="shared" si="14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12"/>
        <v/>
      </c>
      <c r="F137" s="17">
        <v>0</v>
      </c>
      <c r="G137" s="17">
        <v>0</v>
      </c>
      <c r="H137" s="17">
        <v>0</v>
      </c>
      <c r="I137" s="17">
        <v>1</v>
      </c>
      <c r="J137" s="17">
        <v>0</v>
      </c>
      <c r="K137" s="20">
        <v>0.2</v>
      </c>
      <c r="L137" s="20">
        <f t="shared" si="13"/>
        <v>0.2</v>
      </c>
      <c r="M137" s="20">
        <v>0.173076923076923</v>
      </c>
      <c r="N137" s="21" t="s">
        <v>121</v>
      </c>
      <c r="O137" s="22" t="str">
        <f t="shared" si="14"/>
        <v>MOI AVENUE</v>
      </c>
    </row>
    <row r="138" spans="2:15">
      <c r="B138" s="18" t="s">
        <v>340</v>
      </c>
      <c r="C138" s="17">
        <v>10900</v>
      </c>
      <c r="D138" s="17">
        <v>3</v>
      </c>
      <c r="E138" s="17">
        <f t="shared" si="12"/>
        <v>3633.33333333333</v>
      </c>
      <c r="F138" s="17">
        <v>4950</v>
      </c>
      <c r="G138" s="17">
        <v>2</v>
      </c>
      <c r="H138" s="17">
        <v>3</v>
      </c>
      <c r="I138" s="17">
        <v>10</v>
      </c>
      <c r="J138" s="17">
        <v>2</v>
      </c>
      <c r="K138" s="20">
        <v>0.852713178294574</v>
      </c>
      <c r="L138" s="20">
        <f t="shared" si="13"/>
        <v>0.852713178294574</v>
      </c>
      <c r="M138" s="20">
        <v>0.676470588235294</v>
      </c>
      <c r="N138" s="21" t="s">
        <v>505</v>
      </c>
      <c r="O138" s="22" t="str">
        <f t="shared" si="14"/>
        <v>MOI AVENUE</v>
      </c>
    </row>
    <row r="139" spans="2:15">
      <c r="B139" s="18" t="s">
        <v>342</v>
      </c>
      <c r="C139" s="17">
        <v>14000</v>
      </c>
      <c r="D139" s="17">
        <v>4</v>
      </c>
      <c r="E139" s="17">
        <f t="shared" si="12"/>
        <v>3500</v>
      </c>
      <c r="F139" s="17">
        <v>0</v>
      </c>
      <c r="G139" s="17">
        <v>0</v>
      </c>
      <c r="H139" s="17">
        <v>3</v>
      </c>
      <c r="I139" s="17">
        <v>11</v>
      </c>
      <c r="J139" s="17">
        <v>0</v>
      </c>
      <c r="K139" s="20">
        <v>0.714285714285714</v>
      </c>
      <c r="L139" s="20">
        <f t="shared" si="13"/>
        <v>0.714285714285714</v>
      </c>
      <c r="M139" s="20">
        <v>0.597402597402597</v>
      </c>
      <c r="N139" s="21" t="s">
        <v>506</v>
      </c>
      <c r="O139" s="22" t="str">
        <f t="shared" si="14"/>
        <v>MOMBASA</v>
      </c>
    </row>
    <row r="140" spans="2:15">
      <c r="B140" s="18" t="s">
        <v>344</v>
      </c>
      <c r="C140" s="17">
        <v>17841</v>
      </c>
      <c r="D140" s="17">
        <v>4</v>
      </c>
      <c r="E140" s="17">
        <f t="shared" si="12"/>
        <v>4460.25</v>
      </c>
      <c r="F140" s="17">
        <v>0</v>
      </c>
      <c r="G140" s="17">
        <v>3</v>
      </c>
      <c r="H140" s="17">
        <v>4</v>
      </c>
      <c r="I140" s="17">
        <v>10</v>
      </c>
      <c r="J140" s="17">
        <v>0</v>
      </c>
      <c r="K140" s="20">
        <v>0.776595744680851</v>
      </c>
      <c r="L140" s="20">
        <f t="shared" si="13"/>
        <v>0.776595744680851</v>
      </c>
      <c r="M140" s="20">
        <v>0.619047619047619</v>
      </c>
      <c r="N140" s="21" t="s">
        <v>507</v>
      </c>
      <c r="O140" s="22" t="str">
        <f t="shared" si="14"/>
        <v>MOMBASA</v>
      </c>
    </row>
    <row r="141" spans="2:15">
      <c r="B141" s="18" t="s">
        <v>346</v>
      </c>
      <c r="C141" s="17">
        <v>9945</v>
      </c>
      <c r="D141" s="17">
        <v>3</v>
      </c>
      <c r="E141" s="17">
        <f t="shared" si="12"/>
        <v>3315</v>
      </c>
      <c r="F141" s="17">
        <v>7950</v>
      </c>
      <c r="G141" s="17">
        <v>2</v>
      </c>
      <c r="H141" s="17">
        <v>2</v>
      </c>
      <c r="I141" s="17">
        <v>12</v>
      </c>
      <c r="J141" s="17">
        <v>1</v>
      </c>
      <c r="K141" s="20">
        <v>0.816666666666667</v>
      </c>
      <c r="L141" s="20">
        <f t="shared" si="13"/>
        <v>0.816666666666667</v>
      </c>
      <c r="M141" s="20">
        <v>0.675</v>
      </c>
      <c r="N141" s="21" t="s">
        <v>508</v>
      </c>
      <c r="O141" s="22" t="str">
        <f t="shared" si="14"/>
        <v>MOMBASA</v>
      </c>
    </row>
    <row r="142" spans="1:15">
      <c r="A142" s="19"/>
      <c r="B142" s="18" t="s">
        <v>347</v>
      </c>
      <c r="C142" s="17">
        <v>0</v>
      </c>
      <c r="D142" s="17">
        <v>0</v>
      </c>
      <c r="E142" s="17" t="str">
        <f t="shared" si="12"/>
        <v/>
      </c>
      <c r="F142" s="17">
        <v>0</v>
      </c>
      <c r="G142" s="17">
        <v>1</v>
      </c>
      <c r="H142" s="17">
        <v>0</v>
      </c>
      <c r="I142" s="17">
        <v>9</v>
      </c>
      <c r="J142" s="17">
        <v>0</v>
      </c>
      <c r="K142" s="20">
        <v>0.753846153846154</v>
      </c>
      <c r="L142" s="20">
        <f t="shared" si="13"/>
        <v>0.753846153846154</v>
      </c>
      <c r="M142" s="20">
        <v>0.527777777777778</v>
      </c>
      <c r="N142" s="21" t="s">
        <v>509</v>
      </c>
      <c r="O142" s="22" t="str">
        <f t="shared" si="14"/>
        <v>MOMBASA</v>
      </c>
    </row>
    <row r="143" spans="1:15">
      <c r="A143" s="15"/>
      <c r="B143" s="18" t="s">
        <v>349</v>
      </c>
      <c r="C143" s="17">
        <v>33300</v>
      </c>
      <c r="D143" s="17">
        <v>8</v>
      </c>
      <c r="E143" s="17">
        <f t="shared" si="12"/>
        <v>4162.5</v>
      </c>
      <c r="F143" s="17">
        <v>0</v>
      </c>
      <c r="G143" s="17">
        <v>1</v>
      </c>
      <c r="H143" s="17">
        <v>5</v>
      </c>
      <c r="I143" s="17">
        <v>12</v>
      </c>
      <c r="J143" s="17">
        <v>0</v>
      </c>
      <c r="K143" s="20">
        <v>0.742424242424242</v>
      </c>
      <c r="L143" s="20">
        <f t="shared" si="13"/>
        <v>0.742424242424242</v>
      </c>
      <c r="M143" s="20">
        <v>0.630434782608696</v>
      </c>
      <c r="N143" s="21" t="s">
        <v>510</v>
      </c>
      <c r="O143" s="22" t="str">
        <f t="shared" si="14"/>
        <v>MOMBASA</v>
      </c>
    </row>
    <row r="144" spans="2:15">
      <c r="B144" s="18" t="s">
        <v>351</v>
      </c>
      <c r="C144" s="17">
        <v>20000</v>
      </c>
      <c r="D144" s="17">
        <v>5</v>
      </c>
      <c r="E144" s="17">
        <f t="shared" si="12"/>
        <v>4000</v>
      </c>
      <c r="F144" s="17">
        <v>0</v>
      </c>
      <c r="G144" s="17">
        <v>2</v>
      </c>
      <c r="H144" s="17">
        <v>4</v>
      </c>
      <c r="I144" s="17">
        <v>8</v>
      </c>
      <c r="J144" s="17">
        <v>0</v>
      </c>
      <c r="K144" s="20">
        <v>0.723404255319149</v>
      </c>
      <c r="L144" s="20">
        <f t="shared" si="13"/>
        <v>0.723404255319149</v>
      </c>
      <c r="M144" s="20">
        <v>0.514705882352941</v>
      </c>
      <c r="N144" s="21" t="s">
        <v>121</v>
      </c>
      <c r="O144" s="22" t="str">
        <f t="shared" si="14"/>
        <v>MOMBASA</v>
      </c>
    </row>
    <row r="145" spans="2:15">
      <c r="B145" s="18" t="s">
        <v>353</v>
      </c>
      <c r="C145" s="17">
        <v>16175</v>
      </c>
      <c r="D145" s="17">
        <v>4</v>
      </c>
      <c r="E145" s="17">
        <f t="shared" si="12"/>
        <v>4043.75</v>
      </c>
      <c r="F145" s="17">
        <v>3950</v>
      </c>
      <c r="G145" s="17">
        <v>2</v>
      </c>
      <c r="H145" s="17">
        <v>2</v>
      </c>
      <c r="I145" s="17">
        <v>5</v>
      </c>
      <c r="J145" s="17">
        <v>0</v>
      </c>
      <c r="K145" s="20">
        <v>0.823529411764706</v>
      </c>
      <c r="L145" s="20">
        <f t="shared" si="13"/>
        <v>0.823529411764706</v>
      </c>
      <c r="M145" s="20">
        <v>0.71875</v>
      </c>
      <c r="N145" s="21" t="s">
        <v>511</v>
      </c>
      <c r="O145" s="22" t="str">
        <f t="shared" si="14"/>
        <v>MOMBASA</v>
      </c>
    </row>
    <row r="146" spans="2:15">
      <c r="B146" s="18" t="s">
        <v>356</v>
      </c>
      <c r="C146" s="17">
        <v>0</v>
      </c>
      <c r="D146" s="17">
        <v>0</v>
      </c>
      <c r="E146" s="17" t="str">
        <f t="shared" si="12"/>
        <v/>
      </c>
      <c r="F146" s="17">
        <v>0</v>
      </c>
      <c r="G146" s="17">
        <v>0</v>
      </c>
      <c r="H146" s="17">
        <v>0</v>
      </c>
      <c r="I146" s="17">
        <v>3</v>
      </c>
      <c r="J146" s="17">
        <v>0</v>
      </c>
      <c r="K146" s="20">
        <v>0.25</v>
      </c>
      <c r="L146" s="20">
        <f t="shared" si="13"/>
        <v>0.25</v>
      </c>
      <c r="M146" s="20">
        <v>0.470588235294118</v>
      </c>
      <c r="N146" s="21" t="s">
        <v>121</v>
      </c>
      <c r="O146" s="22" t="str">
        <f t="shared" si="14"/>
        <v>NAKURU</v>
      </c>
    </row>
    <row r="147" spans="2:15">
      <c r="B147" s="18" t="s">
        <v>357</v>
      </c>
      <c r="C147" s="17">
        <v>0</v>
      </c>
      <c r="D147" s="17">
        <v>0</v>
      </c>
      <c r="E147" s="17" t="str">
        <f t="shared" si="12"/>
        <v/>
      </c>
      <c r="F147" s="17">
        <v>0</v>
      </c>
      <c r="G147" s="17">
        <v>0</v>
      </c>
      <c r="H147" s="17">
        <v>0</v>
      </c>
      <c r="I147" s="17">
        <v>11</v>
      </c>
      <c r="J147" s="17">
        <v>0</v>
      </c>
      <c r="K147" s="20">
        <v>0.636363636363636</v>
      </c>
      <c r="L147" s="20">
        <f t="shared" si="13"/>
        <v>0.636363636363636</v>
      </c>
      <c r="M147" s="20">
        <v>0.578947368421053</v>
      </c>
      <c r="N147" s="21" t="s">
        <v>512</v>
      </c>
      <c r="O147" s="22" t="str">
        <f t="shared" si="14"/>
        <v>NAKURU</v>
      </c>
    </row>
    <row r="148" spans="2:15">
      <c r="B148" s="18" t="s">
        <v>359</v>
      </c>
      <c r="C148" s="17">
        <v>75250</v>
      </c>
      <c r="D148" s="17">
        <v>4</v>
      </c>
      <c r="E148" s="17">
        <f t="shared" si="12"/>
        <v>18812.5</v>
      </c>
      <c r="F148" s="17">
        <v>0</v>
      </c>
      <c r="G148" s="17">
        <v>3</v>
      </c>
      <c r="H148" s="17">
        <v>3</v>
      </c>
      <c r="I148" s="17">
        <v>9</v>
      </c>
      <c r="J148" s="17">
        <v>0</v>
      </c>
      <c r="K148" s="20">
        <v>0.744186046511628</v>
      </c>
      <c r="L148" s="20">
        <f t="shared" si="13"/>
        <v>0.744186046511628</v>
      </c>
      <c r="M148" s="20">
        <v>0.518796992481203</v>
      </c>
      <c r="N148" s="21" t="s">
        <v>57</v>
      </c>
      <c r="O148" s="22" t="str">
        <f t="shared" si="14"/>
        <v>NAKURU</v>
      </c>
    </row>
    <row r="149" spans="2:15">
      <c r="B149" s="18" t="s">
        <v>360</v>
      </c>
      <c r="C149" s="17">
        <v>53825</v>
      </c>
      <c r="D149" s="17">
        <v>9</v>
      </c>
      <c r="E149" s="17">
        <f t="shared" si="12"/>
        <v>5980.55555555556</v>
      </c>
      <c r="F149" s="17">
        <v>10100</v>
      </c>
      <c r="G149" s="17">
        <v>3</v>
      </c>
      <c r="H149" s="17">
        <v>6</v>
      </c>
      <c r="I149" s="17">
        <v>10</v>
      </c>
      <c r="J149" s="17">
        <v>0</v>
      </c>
      <c r="K149" s="20">
        <v>0.540540540540541</v>
      </c>
      <c r="L149" s="20">
        <f t="shared" si="13"/>
        <v>0.540540540540541</v>
      </c>
      <c r="M149" s="20">
        <v>0.576923076923077</v>
      </c>
      <c r="N149" s="21" t="s">
        <v>513</v>
      </c>
      <c r="O149" s="22" t="str">
        <f t="shared" si="14"/>
        <v>NAKURU</v>
      </c>
    </row>
    <row r="150" spans="2:15">
      <c r="B150" s="18" t="s">
        <v>361</v>
      </c>
      <c r="C150" s="17">
        <v>36845</v>
      </c>
      <c r="D150" s="17">
        <v>8</v>
      </c>
      <c r="E150" s="17">
        <f t="shared" si="12"/>
        <v>4605.625</v>
      </c>
      <c r="F150" s="17">
        <v>0</v>
      </c>
      <c r="G150" s="17">
        <v>3</v>
      </c>
      <c r="H150" s="17">
        <v>2</v>
      </c>
      <c r="I150" s="17">
        <v>13</v>
      </c>
      <c r="J150" s="17">
        <v>1</v>
      </c>
      <c r="K150" s="20">
        <v>0.706766917293233</v>
      </c>
      <c r="L150" s="20">
        <f t="shared" si="13"/>
        <v>0.706766917293233</v>
      </c>
      <c r="M150" s="20">
        <v>0.692307692307692</v>
      </c>
      <c r="N150" s="21" t="s">
        <v>514</v>
      </c>
      <c r="O150" s="22" t="str">
        <f t="shared" si="14"/>
        <v>NAKURU</v>
      </c>
    </row>
    <row r="151" spans="2:15">
      <c r="B151" s="18" t="s">
        <v>363</v>
      </c>
      <c r="C151" s="17">
        <v>4950</v>
      </c>
      <c r="D151" s="17">
        <v>1</v>
      </c>
      <c r="E151" s="17">
        <f t="shared" si="12"/>
        <v>4950</v>
      </c>
      <c r="F151" s="17">
        <v>0</v>
      </c>
      <c r="G151" s="17">
        <v>1</v>
      </c>
      <c r="H151" s="17">
        <v>1</v>
      </c>
      <c r="I151" s="17">
        <v>7</v>
      </c>
      <c r="J151" s="17">
        <v>0</v>
      </c>
      <c r="K151" s="20">
        <v>0.892857142857143</v>
      </c>
      <c r="L151" s="20">
        <f t="shared" si="13"/>
        <v>0.892857142857143</v>
      </c>
      <c r="M151" s="20">
        <v>0.517857142857143</v>
      </c>
      <c r="N151" s="21" t="s">
        <v>515</v>
      </c>
      <c r="O151" s="22" t="str">
        <f t="shared" si="14"/>
        <v>NAKURU</v>
      </c>
    </row>
    <row r="152" spans="1:15">
      <c r="A152" s="15"/>
      <c r="B152" s="18" t="s">
        <v>365</v>
      </c>
      <c r="C152" s="17">
        <v>0</v>
      </c>
      <c r="D152" s="17">
        <v>0</v>
      </c>
      <c r="E152" s="17" t="str">
        <f t="shared" si="12"/>
        <v/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0">
        <v>0</v>
      </c>
      <c r="L152" s="20">
        <f t="shared" si="13"/>
        <v>0</v>
      </c>
      <c r="M152" s="20">
        <v>1</v>
      </c>
      <c r="N152" s="21" t="s">
        <v>516</v>
      </c>
      <c r="O152" s="22" t="str">
        <f t="shared" si="14"/>
        <v>NAKURU</v>
      </c>
    </row>
    <row r="153" spans="2:15">
      <c r="B153" s="18" t="s">
        <v>367</v>
      </c>
      <c r="C153" s="17">
        <v>0</v>
      </c>
      <c r="D153" s="17">
        <v>0</v>
      </c>
      <c r="E153" s="17" t="str">
        <f t="shared" si="12"/>
        <v/>
      </c>
      <c r="F153" s="17">
        <v>0</v>
      </c>
      <c r="G153" s="17">
        <v>0</v>
      </c>
      <c r="H153" s="17">
        <v>0</v>
      </c>
      <c r="I153" s="17">
        <v>2</v>
      </c>
      <c r="J153" s="17">
        <v>0</v>
      </c>
      <c r="K153" s="20">
        <v>0.285714285714286</v>
      </c>
      <c r="L153" s="20">
        <f t="shared" si="13"/>
        <v>0.285714285714286</v>
      </c>
      <c r="M153" s="20">
        <v>0.476190476190476</v>
      </c>
      <c r="N153" s="21" t="s">
        <v>121</v>
      </c>
      <c r="O153" s="22" t="str">
        <f t="shared" si="14"/>
        <v>NANYUKI</v>
      </c>
    </row>
    <row r="154" spans="2:15">
      <c r="B154" s="18" t="s">
        <v>368</v>
      </c>
      <c r="C154" s="17">
        <v>0</v>
      </c>
      <c r="D154" s="17">
        <v>0</v>
      </c>
      <c r="E154" s="17" t="str">
        <f t="shared" si="12"/>
        <v/>
      </c>
      <c r="F154" s="17">
        <v>0</v>
      </c>
      <c r="G154" s="17">
        <v>0</v>
      </c>
      <c r="H154" s="17">
        <v>0</v>
      </c>
      <c r="I154" s="17">
        <v>5</v>
      </c>
      <c r="J154" s="17">
        <v>0</v>
      </c>
      <c r="K154" s="20">
        <v>0.5</v>
      </c>
      <c r="L154" s="20">
        <f t="shared" si="13"/>
        <v>0.5</v>
      </c>
      <c r="M154" s="20">
        <v>0.5</v>
      </c>
      <c r="N154" s="21" t="s">
        <v>517</v>
      </c>
      <c r="O154" s="22" t="str">
        <f t="shared" si="14"/>
        <v>NANYUKI</v>
      </c>
    </row>
    <row r="155" spans="2:15">
      <c r="B155" s="18" t="s">
        <v>369</v>
      </c>
      <c r="C155" s="17">
        <v>0</v>
      </c>
      <c r="D155" s="17">
        <v>0</v>
      </c>
      <c r="E155" s="17" t="str">
        <f t="shared" si="12"/>
        <v/>
      </c>
      <c r="F155" s="17">
        <v>0</v>
      </c>
      <c r="G155" s="17">
        <v>0</v>
      </c>
      <c r="H155" s="17">
        <v>0</v>
      </c>
      <c r="I155" s="17">
        <v>3</v>
      </c>
      <c r="J155" s="17">
        <v>0</v>
      </c>
      <c r="K155" s="20">
        <v>0.375</v>
      </c>
      <c r="L155" s="20">
        <f t="shared" si="13"/>
        <v>0.375</v>
      </c>
      <c r="M155" s="20">
        <v>0</v>
      </c>
      <c r="N155" s="21" t="s">
        <v>121</v>
      </c>
      <c r="O155" s="22" t="str">
        <f t="shared" si="14"/>
        <v>NANYUKI</v>
      </c>
    </row>
    <row r="156" spans="1:15">
      <c r="A156" s="15"/>
      <c r="B156" s="18" t="s">
        <v>370</v>
      </c>
      <c r="C156" s="17">
        <v>0</v>
      </c>
      <c r="D156" s="17">
        <v>0</v>
      </c>
      <c r="E156" s="17" t="str">
        <f t="shared" si="12"/>
        <v/>
      </c>
      <c r="F156" s="17">
        <v>0</v>
      </c>
      <c r="G156" s="17">
        <v>0</v>
      </c>
      <c r="H156" s="17">
        <v>0</v>
      </c>
      <c r="I156" s="17">
        <v>6</v>
      </c>
      <c r="J156" s="17">
        <v>0</v>
      </c>
      <c r="K156" s="20">
        <v>0.5</v>
      </c>
      <c r="L156" s="20">
        <f t="shared" si="13"/>
        <v>0.5</v>
      </c>
      <c r="M156" s="20">
        <v>0.5</v>
      </c>
      <c r="N156" s="21" t="s">
        <v>518</v>
      </c>
      <c r="O156" s="22" t="str">
        <f t="shared" si="14"/>
        <v>NGONG ROAD</v>
      </c>
    </row>
    <row r="157" spans="2:15">
      <c r="B157" s="18" t="s">
        <v>372</v>
      </c>
      <c r="C157" s="17">
        <v>644200</v>
      </c>
      <c r="D157" s="17">
        <v>16</v>
      </c>
      <c r="E157" s="17">
        <f t="shared" si="12"/>
        <v>40262.5</v>
      </c>
      <c r="F157" s="17">
        <v>644200</v>
      </c>
      <c r="G157" s="17">
        <v>1</v>
      </c>
      <c r="H157" s="17">
        <v>1</v>
      </c>
      <c r="I157" s="17">
        <v>10</v>
      </c>
      <c r="J157" s="17">
        <v>1</v>
      </c>
      <c r="K157" s="20">
        <v>0.835294117647059</v>
      </c>
      <c r="L157" s="20">
        <f t="shared" si="13"/>
        <v>0.835294117647059</v>
      </c>
      <c r="M157" s="20">
        <v>0.675</v>
      </c>
      <c r="N157" s="21" t="s">
        <v>519</v>
      </c>
      <c r="O157" s="22" t="str">
        <f t="shared" si="14"/>
        <v>NGONG ROAD</v>
      </c>
    </row>
    <row r="158" spans="2:15">
      <c r="B158" s="18" t="s">
        <v>374</v>
      </c>
      <c r="C158" s="17">
        <v>6010</v>
      </c>
      <c r="D158" s="17">
        <v>1</v>
      </c>
      <c r="E158" s="17">
        <f t="shared" si="12"/>
        <v>6010</v>
      </c>
      <c r="F158" s="17">
        <v>6010</v>
      </c>
      <c r="G158" s="17">
        <v>2</v>
      </c>
      <c r="H158" s="17">
        <v>1</v>
      </c>
      <c r="I158" s="17">
        <v>3</v>
      </c>
      <c r="J158" s="17">
        <v>0</v>
      </c>
      <c r="K158" s="20">
        <v>0.833333333333333</v>
      </c>
      <c r="L158" s="20">
        <f t="shared" si="13"/>
        <v>0.833333333333333</v>
      </c>
      <c r="M158" s="20">
        <v>0.754385964912281</v>
      </c>
      <c r="N158" s="21" t="s">
        <v>520</v>
      </c>
      <c r="O158" s="22" t="str">
        <f t="shared" si="14"/>
        <v>NGONG ROAD</v>
      </c>
    </row>
    <row r="159" spans="2:15">
      <c r="B159" s="18" t="s">
        <v>376</v>
      </c>
      <c r="C159" s="17">
        <v>0</v>
      </c>
      <c r="D159" s="17">
        <v>0</v>
      </c>
      <c r="E159" s="17" t="str">
        <f t="shared" si="12"/>
        <v/>
      </c>
      <c r="F159" s="17">
        <v>0</v>
      </c>
      <c r="G159" s="17">
        <v>0</v>
      </c>
      <c r="H159" s="17">
        <v>0</v>
      </c>
      <c r="I159" s="17">
        <v>10</v>
      </c>
      <c r="J159" s="17">
        <v>0</v>
      </c>
      <c r="K159" s="20">
        <v>0.806451612903226</v>
      </c>
      <c r="L159" s="20">
        <f t="shared" si="13"/>
        <v>0.806451612903226</v>
      </c>
      <c r="M159" s="20">
        <v>0.466666666666667</v>
      </c>
      <c r="N159" s="21" t="s">
        <v>70</v>
      </c>
      <c r="O159" s="22" t="str">
        <f t="shared" si="14"/>
        <v>NGONG ROAD</v>
      </c>
    </row>
    <row r="160" spans="2:15">
      <c r="B160" s="18" t="s">
        <v>378</v>
      </c>
      <c r="C160" s="17">
        <v>0</v>
      </c>
      <c r="D160" s="17">
        <v>0</v>
      </c>
      <c r="E160" s="17" t="str">
        <f t="shared" si="12"/>
        <v/>
      </c>
      <c r="F160" s="17">
        <v>0</v>
      </c>
      <c r="G160" s="17">
        <v>0</v>
      </c>
      <c r="H160" s="17">
        <v>0</v>
      </c>
      <c r="I160" s="17">
        <v>1</v>
      </c>
      <c r="J160" s="17">
        <v>0</v>
      </c>
      <c r="K160" s="20">
        <v>1</v>
      </c>
      <c r="L160" s="20">
        <f t="shared" si="13"/>
        <v>1</v>
      </c>
      <c r="M160" s="20">
        <v>0.294117647058824</v>
      </c>
      <c r="N160" s="21" t="s">
        <v>521</v>
      </c>
      <c r="O160" s="22" t="str">
        <f t="shared" si="14"/>
        <v>NGONG ROAD</v>
      </c>
    </row>
    <row r="161" spans="2:15">
      <c r="B161" s="18" t="s">
        <v>379</v>
      </c>
      <c r="C161" s="17">
        <v>9975</v>
      </c>
      <c r="D161" s="17">
        <v>1</v>
      </c>
      <c r="E161" s="17">
        <f t="shared" si="12"/>
        <v>9975</v>
      </c>
      <c r="F161" s="17">
        <v>0</v>
      </c>
      <c r="G161" s="17">
        <v>0</v>
      </c>
      <c r="H161" s="17">
        <v>1</v>
      </c>
      <c r="I161" s="17">
        <v>7</v>
      </c>
      <c r="J161" s="17">
        <v>0</v>
      </c>
      <c r="K161" s="20">
        <v>0.608695652173913</v>
      </c>
      <c r="L161" s="20">
        <f t="shared" si="13"/>
        <v>0.608695652173913</v>
      </c>
      <c r="M161" s="20">
        <v>0.523809523809524</v>
      </c>
      <c r="N161" s="21" t="s">
        <v>522</v>
      </c>
      <c r="O161" s="22" t="str">
        <f t="shared" si="14"/>
        <v>NGONG ROAD</v>
      </c>
    </row>
    <row r="162" spans="2:15">
      <c r="B162" s="18" t="s">
        <v>381</v>
      </c>
      <c r="C162" s="17">
        <v>14993</v>
      </c>
      <c r="D162" s="17">
        <v>4</v>
      </c>
      <c r="E162" s="17">
        <f t="shared" si="12"/>
        <v>3748.25</v>
      </c>
      <c r="F162" s="17">
        <v>0</v>
      </c>
      <c r="G162" s="17">
        <v>2</v>
      </c>
      <c r="H162" s="17">
        <v>2</v>
      </c>
      <c r="I162" s="17">
        <v>11</v>
      </c>
      <c r="J162" s="17">
        <v>0</v>
      </c>
      <c r="K162" s="20">
        <v>0.719101123595506</v>
      </c>
      <c r="L162" s="20">
        <f t="shared" si="13"/>
        <v>0.719101123595506</v>
      </c>
      <c r="M162" s="20">
        <v>0.513888888888889</v>
      </c>
      <c r="N162" s="21" t="s">
        <v>523</v>
      </c>
      <c r="O162" s="22" t="str">
        <f t="shared" si="14"/>
        <v>NGONG ROAD</v>
      </c>
    </row>
    <row r="163" spans="2:15">
      <c r="B163" s="18" t="s">
        <v>384</v>
      </c>
      <c r="C163" s="17">
        <v>18750</v>
      </c>
      <c r="D163" s="17">
        <v>3</v>
      </c>
      <c r="E163" s="17">
        <f t="shared" si="12"/>
        <v>6250</v>
      </c>
      <c r="F163" s="17">
        <v>0</v>
      </c>
      <c r="G163" s="17">
        <v>1</v>
      </c>
      <c r="H163" s="17">
        <v>2</v>
      </c>
      <c r="I163" s="17">
        <v>8</v>
      </c>
      <c r="J163" s="17">
        <v>1</v>
      </c>
      <c r="K163" s="20">
        <v>0.714285714285714</v>
      </c>
      <c r="L163" s="20">
        <f t="shared" si="13"/>
        <v>0.714285714285714</v>
      </c>
      <c r="M163" s="20">
        <v>0.386792452830189</v>
      </c>
      <c r="N163" s="21" t="s">
        <v>91</v>
      </c>
      <c r="O163" s="22" t="str">
        <f t="shared" si="14"/>
        <v>NYERI</v>
      </c>
    </row>
    <row r="164" spans="2:15">
      <c r="B164" s="18" t="s">
        <v>385</v>
      </c>
      <c r="C164" s="17">
        <v>8720</v>
      </c>
      <c r="D164" s="17">
        <v>2</v>
      </c>
      <c r="E164" s="17">
        <f t="shared" si="12"/>
        <v>4360</v>
      </c>
      <c r="F164" s="17">
        <v>0</v>
      </c>
      <c r="G164" s="17">
        <v>2</v>
      </c>
      <c r="H164" s="17">
        <v>2</v>
      </c>
      <c r="I164" s="17">
        <v>9</v>
      </c>
      <c r="J164" s="17">
        <v>0</v>
      </c>
      <c r="K164" s="20">
        <v>0.767857142857143</v>
      </c>
      <c r="L164" s="20">
        <f t="shared" si="13"/>
        <v>0.767857142857143</v>
      </c>
      <c r="M164" s="20">
        <v>0.655172413793103</v>
      </c>
      <c r="N164" s="21" t="s">
        <v>524</v>
      </c>
      <c r="O164" s="22" t="str">
        <f t="shared" si="14"/>
        <v>NYERI</v>
      </c>
    </row>
    <row r="165" spans="2:15">
      <c r="B165" s="18" t="s">
        <v>387</v>
      </c>
      <c r="C165" s="17">
        <v>5050</v>
      </c>
      <c r="D165" s="17">
        <v>1</v>
      </c>
      <c r="E165" s="17">
        <f t="shared" ref="E165:E197" si="15">IFERROR(C165/D165,"")</f>
        <v>5050</v>
      </c>
      <c r="F165" s="17">
        <v>0</v>
      </c>
      <c r="G165" s="17">
        <v>3</v>
      </c>
      <c r="H165" s="17">
        <v>1</v>
      </c>
      <c r="I165" s="17">
        <v>9</v>
      </c>
      <c r="J165" s="17">
        <v>0</v>
      </c>
      <c r="K165" s="20">
        <v>0.65</v>
      </c>
      <c r="L165" s="20">
        <f t="shared" ref="L165:L197" si="16">K165</f>
        <v>0.65</v>
      </c>
      <c r="M165" s="20">
        <v>0.728571428571429</v>
      </c>
      <c r="N165" s="21" t="s">
        <v>525</v>
      </c>
      <c r="O165" s="22" t="str">
        <f t="shared" ref="O165:O197" si="17">TRIM(LEFT(B165,FIND("UNIT",B165)-1))</f>
        <v>NYERI</v>
      </c>
    </row>
    <row r="166" spans="2:15">
      <c r="B166" s="18" t="s">
        <v>389</v>
      </c>
      <c r="C166" s="17">
        <v>43600</v>
      </c>
      <c r="D166" s="17">
        <v>10</v>
      </c>
      <c r="E166" s="17">
        <f t="shared" si="15"/>
        <v>4360</v>
      </c>
      <c r="F166" s="17">
        <v>15350</v>
      </c>
      <c r="G166" s="17">
        <v>4</v>
      </c>
      <c r="H166" s="17">
        <v>7</v>
      </c>
      <c r="I166" s="17">
        <v>16</v>
      </c>
      <c r="J166" s="17">
        <v>0</v>
      </c>
      <c r="K166" s="20">
        <v>0.793893129770992</v>
      </c>
      <c r="L166" s="20">
        <f t="shared" si="16"/>
        <v>0.793893129770992</v>
      </c>
      <c r="M166" s="20">
        <v>0.478260869565217</v>
      </c>
      <c r="N166" s="21" t="s">
        <v>526</v>
      </c>
      <c r="O166" s="22" t="str">
        <f t="shared" si="17"/>
        <v>NYERI</v>
      </c>
    </row>
    <row r="167" spans="1:15">
      <c r="A167" s="19"/>
      <c r="B167" s="18" t="s">
        <v>391</v>
      </c>
      <c r="C167" s="17">
        <v>105950</v>
      </c>
      <c r="D167" s="17">
        <v>3</v>
      </c>
      <c r="E167" s="17">
        <f t="shared" si="15"/>
        <v>35316.6666666667</v>
      </c>
      <c r="F167" s="17">
        <v>0</v>
      </c>
      <c r="G167" s="17">
        <v>0</v>
      </c>
      <c r="H167" s="17">
        <v>2</v>
      </c>
      <c r="I167" s="17">
        <v>4</v>
      </c>
      <c r="J167" s="17">
        <v>0</v>
      </c>
      <c r="K167" s="20">
        <v>0.8125</v>
      </c>
      <c r="L167" s="20">
        <f t="shared" si="16"/>
        <v>0.8125</v>
      </c>
      <c r="M167" s="20">
        <v>0.523809523809524</v>
      </c>
      <c r="N167" s="21" t="s">
        <v>527</v>
      </c>
      <c r="O167" s="22" t="str">
        <f t="shared" si="17"/>
        <v>NYERI</v>
      </c>
    </row>
    <row r="168" spans="1:15">
      <c r="A168" s="19"/>
      <c r="B168" s="18" t="s">
        <v>392</v>
      </c>
      <c r="C168" s="17">
        <v>31150</v>
      </c>
      <c r="D168" s="17">
        <v>7</v>
      </c>
      <c r="E168" s="17">
        <f t="shared" si="15"/>
        <v>4450</v>
      </c>
      <c r="F168" s="17">
        <v>0</v>
      </c>
      <c r="G168" s="17">
        <v>2</v>
      </c>
      <c r="H168" s="17">
        <v>6</v>
      </c>
      <c r="I168" s="17">
        <v>12</v>
      </c>
      <c r="J168" s="17">
        <v>1</v>
      </c>
      <c r="K168" s="20">
        <v>0.802083333333333</v>
      </c>
      <c r="L168" s="20">
        <f t="shared" si="16"/>
        <v>0.802083333333333</v>
      </c>
      <c r="M168" s="20">
        <v>0.5</v>
      </c>
      <c r="N168" s="21" t="s">
        <v>528</v>
      </c>
      <c r="O168" s="22" t="str">
        <f t="shared" si="17"/>
        <v>NYERI</v>
      </c>
    </row>
    <row r="169" spans="1:15">
      <c r="A169" s="19"/>
      <c r="B169" s="18" t="s">
        <v>393</v>
      </c>
      <c r="C169" s="17">
        <v>0</v>
      </c>
      <c r="D169" s="17">
        <v>0</v>
      </c>
      <c r="E169" s="17" t="str">
        <f t="shared" si="15"/>
        <v/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20">
        <v>0</v>
      </c>
      <c r="L169" s="20">
        <f t="shared" si="16"/>
        <v>0</v>
      </c>
      <c r="M169" s="20">
        <v>0</v>
      </c>
      <c r="N169" s="21" t="s">
        <v>65</v>
      </c>
      <c r="O169" s="22" t="str">
        <f t="shared" si="17"/>
        <v>NYERI</v>
      </c>
    </row>
    <row r="170" spans="1:15">
      <c r="A170" s="15"/>
      <c r="B170" s="18" t="s">
        <v>394</v>
      </c>
      <c r="C170" s="17">
        <v>43800</v>
      </c>
      <c r="D170" s="17">
        <v>12</v>
      </c>
      <c r="E170" s="17">
        <f t="shared" si="15"/>
        <v>3650</v>
      </c>
      <c r="F170" s="17">
        <v>0</v>
      </c>
      <c r="G170" s="17">
        <v>4</v>
      </c>
      <c r="H170" s="17">
        <v>2</v>
      </c>
      <c r="I170" s="17">
        <v>12</v>
      </c>
      <c r="J170" s="17">
        <v>2</v>
      </c>
      <c r="K170" s="20">
        <v>0.894117647058824</v>
      </c>
      <c r="L170" s="20">
        <f t="shared" si="16"/>
        <v>0.894117647058824</v>
      </c>
      <c r="M170" s="20">
        <v>0.666666666666667</v>
      </c>
      <c r="N170" s="21" t="s">
        <v>529</v>
      </c>
      <c r="O170" s="22" t="str">
        <f t="shared" si="17"/>
        <v>THIKA</v>
      </c>
    </row>
    <row r="171" spans="1:15">
      <c r="A171" s="15"/>
      <c r="B171" s="18" t="s">
        <v>396</v>
      </c>
      <c r="C171" s="17">
        <v>35000</v>
      </c>
      <c r="D171" s="17">
        <v>5</v>
      </c>
      <c r="E171" s="17">
        <f t="shared" si="15"/>
        <v>7000</v>
      </c>
      <c r="F171" s="17">
        <v>6150</v>
      </c>
      <c r="G171" s="17">
        <v>2</v>
      </c>
      <c r="H171" s="17">
        <v>3</v>
      </c>
      <c r="I171" s="17">
        <v>9</v>
      </c>
      <c r="J171" s="17">
        <v>1</v>
      </c>
      <c r="K171" s="20">
        <v>0.840909090909091</v>
      </c>
      <c r="L171" s="20">
        <f t="shared" si="16"/>
        <v>0.840909090909091</v>
      </c>
      <c r="M171" s="20">
        <v>0.3</v>
      </c>
      <c r="N171" s="21" t="s">
        <v>530</v>
      </c>
      <c r="O171" s="22" t="str">
        <f t="shared" si="17"/>
        <v>THIKA</v>
      </c>
    </row>
    <row r="172" spans="1:15">
      <c r="A172" s="15"/>
      <c r="B172" s="18" t="s">
        <v>398</v>
      </c>
      <c r="C172" s="17">
        <v>4950</v>
      </c>
      <c r="D172" s="17">
        <v>1</v>
      </c>
      <c r="E172" s="17">
        <f t="shared" si="15"/>
        <v>4950</v>
      </c>
      <c r="F172" s="17">
        <v>0</v>
      </c>
      <c r="G172" s="17">
        <v>2</v>
      </c>
      <c r="H172" s="17">
        <v>1</v>
      </c>
      <c r="I172" s="17">
        <v>12</v>
      </c>
      <c r="J172" s="17">
        <v>0</v>
      </c>
      <c r="K172" s="20">
        <v>0.60655737704918</v>
      </c>
      <c r="L172" s="20">
        <f t="shared" si="16"/>
        <v>0.60655737704918</v>
      </c>
      <c r="M172" s="20">
        <v>0.395604395604396</v>
      </c>
      <c r="N172" s="21" t="s">
        <v>531</v>
      </c>
      <c r="O172" s="22" t="str">
        <f t="shared" si="17"/>
        <v>THIKA</v>
      </c>
    </row>
    <row r="173" spans="1:15">
      <c r="A173" s="15"/>
      <c r="B173" s="18" t="s">
        <v>400</v>
      </c>
      <c r="C173" s="17">
        <v>5000</v>
      </c>
      <c r="D173" s="17">
        <v>1</v>
      </c>
      <c r="E173" s="17">
        <f t="shared" si="15"/>
        <v>5000</v>
      </c>
      <c r="F173" s="17">
        <v>0</v>
      </c>
      <c r="G173" s="17">
        <v>4</v>
      </c>
      <c r="H173" s="17">
        <v>1</v>
      </c>
      <c r="I173" s="17">
        <v>9</v>
      </c>
      <c r="J173" s="17">
        <v>0</v>
      </c>
      <c r="K173" s="20">
        <v>0.78494623655914</v>
      </c>
      <c r="L173" s="20">
        <f t="shared" si="16"/>
        <v>0.78494623655914</v>
      </c>
      <c r="M173" s="20">
        <v>0.655737704918033</v>
      </c>
      <c r="N173" s="21" t="s">
        <v>63</v>
      </c>
      <c r="O173" s="22" t="str">
        <f t="shared" si="17"/>
        <v>THIKA</v>
      </c>
    </row>
    <row r="174" spans="1:15">
      <c r="A174" s="15"/>
      <c r="B174" s="18" t="s">
        <v>402</v>
      </c>
      <c r="C174" s="17">
        <v>6945</v>
      </c>
      <c r="D174" s="17">
        <v>2</v>
      </c>
      <c r="E174" s="17">
        <f t="shared" si="15"/>
        <v>3472.5</v>
      </c>
      <c r="F174" s="17">
        <v>4950</v>
      </c>
      <c r="G174" s="17">
        <v>0</v>
      </c>
      <c r="H174" s="17">
        <v>2</v>
      </c>
      <c r="I174" s="17">
        <v>3</v>
      </c>
      <c r="J174" s="17">
        <v>0</v>
      </c>
      <c r="K174" s="20">
        <v>0.956521739130435</v>
      </c>
      <c r="L174" s="20">
        <f t="shared" si="16"/>
        <v>0.956521739130435</v>
      </c>
      <c r="M174" s="20">
        <v>0.758620689655172</v>
      </c>
      <c r="N174" s="21" t="s">
        <v>532</v>
      </c>
      <c r="O174" s="22" t="str">
        <f t="shared" si="17"/>
        <v>THIKA</v>
      </c>
    </row>
    <row r="175" spans="1:15">
      <c r="A175" s="15"/>
      <c r="B175" s="18" t="s">
        <v>404</v>
      </c>
      <c r="C175" s="17">
        <v>9500</v>
      </c>
      <c r="D175" s="17">
        <v>3</v>
      </c>
      <c r="E175" s="17">
        <f t="shared" si="15"/>
        <v>3166.66666666667</v>
      </c>
      <c r="F175" s="17">
        <v>0</v>
      </c>
      <c r="G175" s="17">
        <v>1</v>
      </c>
      <c r="H175" s="17">
        <v>3</v>
      </c>
      <c r="I175" s="17">
        <v>10</v>
      </c>
      <c r="J175" s="17">
        <v>0</v>
      </c>
      <c r="K175" s="20">
        <v>0.82089552238806</v>
      </c>
      <c r="L175" s="20">
        <f t="shared" si="16"/>
        <v>0.82089552238806</v>
      </c>
      <c r="M175" s="20">
        <v>0.790697674418605</v>
      </c>
      <c r="N175" s="21" t="s">
        <v>405</v>
      </c>
      <c r="O175" s="22" t="str">
        <f t="shared" si="17"/>
        <v>THIKA</v>
      </c>
    </row>
    <row r="176" spans="1:15">
      <c r="A176" s="15"/>
      <c r="B176" s="18" t="s">
        <v>406</v>
      </c>
      <c r="C176" s="17">
        <v>0</v>
      </c>
      <c r="D176" s="17">
        <v>0</v>
      </c>
      <c r="E176" s="17" t="str">
        <f t="shared" si="15"/>
        <v/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20">
        <v>0</v>
      </c>
      <c r="L176" s="20">
        <f t="shared" si="16"/>
        <v>0</v>
      </c>
      <c r="M176" s="20">
        <v>0</v>
      </c>
      <c r="N176" s="21" t="s">
        <v>65</v>
      </c>
      <c r="O176" s="22" t="str">
        <f t="shared" si="17"/>
        <v>THIKA</v>
      </c>
    </row>
    <row r="177" spans="2:15">
      <c r="B177" s="18" t="s">
        <v>407</v>
      </c>
      <c r="C177" s="17">
        <v>11394</v>
      </c>
      <c r="D177" s="17">
        <v>4</v>
      </c>
      <c r="E177" s="17">
        <f t="shared" si="15"/>
        <v>2848.5</v>
      </c>
      <c r="F177" s="17">
        <v>0</v>
      </c>
      <c r="G177" s="17">
        <v>2</v>
      </c>
      <c r="H177" s="17">
        <v>3</v>
      </c>
      <c r="I177" s="17">
        <v>8</v>
      </c>
      <c r="J177" s="17">
        <v>0</v>
      </c>
      <c r="K177" s="20">
        <v>0.671428571428571</v>
      </c>
      <c r="L177" s="20">
        <f t="shared" si="16"/>
        <v>0.671428571428571</v>
      </c>
      <c r="M177" s="20">
        <v>0.689655172413793</v>
      </c>
      <c r="N177" s="21" t="s">
        <v>533</v>
      </c>
      <c r="O177" s="22" t="str">
        <f t="shared" si="17"/>
        <v>VOI</v>
      </c>
    </row>
    <row r="178" ht="19" customHeight="1" spans="2:15">
      <c r="B178" s="18" t="s">
        <v>409</v>
      </c>
      <c r="C178" s="17">
        <v>61550</v>
      </c>
      <c r="D178" s="17">
        <v>11</v>
      </c>
      <c r="E178" s="17">
        <f t="shared" si="15"/>
        <v>5595.45454545455</v>
      </c>
      <c r="F178" s="17">
        <v>0</v>
      </c>
      <c r="G178" s="17">
        <v>4</v>
      </c>
      <c r="H178" s="17">
        <v>6</v>
      </c>
      <c r="I178" s="17">
        <v>8</v>
      </c>
      <c r="J178" s="17">
        <v>0</v>
      </c>
      <c r="K178" s="20">
        <v>0.803418803418804</v>
      </c>
      <c r="L178" s="20">
        <f t="shared" si="16"/>
        <v>0.803418803418804</v>
      </c>
      <c r="M178" s="20">
        <v>0.554054054054054</v>
      </c>
      <c r="N178" s="21" t="s">
        <v>52</v>
      </c>
      <c r="O178" s="22" t="str">
        <f t="shared" si="17"/>
        <v>VOI</v>
      </c>
    </row>
    <row r="179" spans="2:15">
      <c r="B179" s="18" t="s">
        <v>411</v>
      </c>
      <c r="C179" s="17">
        <v>100874</v>
      </c>
      <c r="D179" s="17">
        <v>16</v>
      </c>
      <c r="E179" s="17">
        <f t="shared" si="15"/>
        <v>6304.625</v>
      </c>
      <c r="F179" s="17">
        <v>84039</v>
      </c>
      <c r="G179" s="17">
        <v>2</v>
      </c>
      <c r="H179" s="17">
        <v>7</v>
      </c>
      <c r="I179" s="17">
        <v>12</v>
      </c>
      <c r="J179" s="17">
        <v>1</v>
      </c>
      <c r="K179" s="20">
        <v>0.65034965034965</v>
      </c>
      <c r="L179" s="20">
        <f t="shared" si="16"/>
        <v>0.65034965034965</v>
      </c>
      <c r="M179" s="20">
        <v>0.603305785123967</v>
      </c>
      <c r="N179" s="21" t="s">
        <v>534</v>
      </c>
      <c r="O179" s="22" t="str">
        <f t="shared" si="17"/>
        <v>VOI</v>
      </c>
    </row>
    <row r="180" spans="2:15">
      <c r="B180" s="18" t="s">
        <v>413</v>
      </c>
      <c r="C180" s="17">
        <v>38200</v>
      </c>
      <c r="D180" s="17">
        <v>10</v>
      </c>
      <c r="E180" s="17">
        <f t="shared" si="15"/>
        <v>3820</v>
      </c>
      <c r="F180" s="17">
        <v>4950</v>
      </c>
      <c r="G180" s="17">
        <v>3</v>
      </c>
      <c r="H180" s="17">
        <v>7</v>
      </c>
      <c r="I180" s="17">
        <v>14</v>
      </c>
      <c r="J180" s="17">
        <v>0</v>
      </c>
      <c r="K180" s="20">
        <v>0.701754385964912</v>
      </c>
      <c r="L180" s="20">
        <f t="shared" si="16"/>
        <v>0.701754385964912</v>
      </c>
      <c r="M180" s="20">
        <v>0.720338983050847</v>
      </c>
      <c r="N180" s="21" t="s">
        <v>535</v>
      </c>
      <c r="O180" s="22" t="str">
        <f t="shared" si="17"/>
        <v>VOI</v>
      </c>
    </row>
    <row r="181" spans="2:15">
      <c r="B181" s="18" t="s">
        <v>415</v>
      </c>
      <c r="C181" s="17">
        <v>0</v>
      </c>
      <c r="D181" s="17">
        <v>0</v>
      </c>
      <c r="E181" s="17" t="str">
        <f t="shared" si="15"/>
        <v/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20">
        <v>0</v>
      </c>
      <c r="L181" s="20">
        <f t="shared" si="16"/>
        <v>0</v>
      </c>
      <c r="M181" s="20">
        <v>0.5</v>
      </c>
      <c r="N181" s="21" t="s">
        <v>121</v>
      </c>
      <c r="O181" s="22" t="str">
        <f t="shared" si="17"/>
        <v>VOI</v>
      </c>
    </row>
    <row r="182" spans="2:15">
      <c r="B182" s="18" t="s">
        <v>416</v>
      </c>
      <c r="C182" s="17">
        <v>0</v>
      </c>
      <c r="D182" s="17">
        <v>0</v>
      </c>
      <c r="E182" s="17" t="str">
        <f t="shared" si="15"/>
        <v/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20">
        <v>0</v>
      </c>
      <c r="L182" s="20">
        <f t="shared" si="16"/>
        <v>0</v>
      </c>
      <c r="M182" s="20">
        <v>0</v>
      </c>
      <c r="N182" s="21" t="s">
        <v>121</v>
      </c>
      <c r="O182" s="22" t="str">
        <f t="shared" si="17"/>
        <v>VOI</v>
      </c>
    </row>
    <row r="183" spans="2:15">
      <c r="B183" s="18" t="s">
        <v>417</v>
      </c>
      <c r="C183" s="17">
        <v>0</v>
      </c>
      <c r="D183" s="17">
        <v>0</v>
      </c>
      <c r="E183" s="17" t="str">
        <f t="shared" si="15"/>
        <v/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20">
        <v>0</v>
      </c>
      <c r="L183" s="20">
        <f t="shared" si="16"/>
        <v>0</v>
      </c>
      <c r="M183" s="20">
        <v>0</v>
      </c>
      <c r="N183" s="21" t="s">
        <v>65</v>
      </c>
      <c r="O183" s="22" t="str">
        <f t="shared" si="17"/>
        <v>VOI</v>
      </c>
    </row>
    <row r="184" spans="2:15">
      <c r="B184" s="18" t="s">
        <v>418</v>
      </c>
      <c r="C184" s="17">
        <v>15100</v>
      </c>
      <c r="D184" s="17">
        <v>2</v>
      </c>
      <c r="E184" s="17">
        <f t="shared" si="15"/>
        <v>7550</v>
      </c>
      <c r="F184" s="17">
        <v>0</v>
      </c>
      <c r="G184" s="17">
        <v>2</v>
      </c>
      <c r="H184" s="17">
        <v>2</v>
      </c>
      <c r="I184" s="17">
        <v>15</v>
      </c>
      <c r="J184" s="17">
        <v>1</v>
      </c>
      <c r="K184" s="20">
        <v>0.634920634920635</v>
      </c>
      <c r="L184" s="20">
        <f t="shared" si="16"/>
        <v>0.634920634920635</v>
      </c>
      <c r="M184" s="20">
        <v>0.348484848484849</v>
      </c>
      <c r="N184" s="21" t="s">
        <v>536</v>
      </c>
      <c r="O184" s="22" t="str">
        <f t="shared" si="17"/>
        <v>WESTLANDS 2</v>
      </c>
    </row>
    <row r="185" spans="2:15">
      <c r="B185" s="18" t="s">
        <v>421</v>
      </c>
      <c r="C185" s="17">
        <v>0</v>
      </c>
      <c r="D185" s="17">
        <v>0</v>
      </c>
      <c r="E185" s="17" t="str">
        <f t="shared" si="15"/>
        <v/>
      </c>
      <c r="F185" s="17">
        <v>0</v>
      </c>
      <c r="G185" s="17">
        <v>0</v>
      </c>
      <c r="H185" s="17">
        <v>0</v>
      </c>
      <c r="I185" s="17">
        <v>2</v>
      </c>
      <c r="J185" s="17">
        <v>0</v>
      </c>
      <c r="K185" s="20">
        <v>0.875</v>
      </c>
      <c r="L185" s="20">
        <f t="shared" si="16"/>
        <v>0.875</v>
      </c>
      <c r="M185" s="20">
        <v>0.347826086956522</v>
      </c>
      <c r="N185" s="21" t="s">
        <v>537</v>
      </c>
      <c r="O185" s="22" t="str">
        <f t="shared" si="17"/>
        <v>WESTLANDS 2</v>
      </c>
    </row>
    <row r="186" spans="2:15">
      <c r="B186" s="18" t="s">
        <v>422</v>
      </c>
      <c r="C186" s="17">
        <v>0</v>
      </c>
      <c r="D186" s="17">
        <v>0</v>
      </c>
      <c r="E186" s="17" t="str">
        <f t="shared" si="15"/>
        <v/>
      </c>
      <c r="F186" s="17">
        <v>0</v>
      </c>
      <c r="G186" s="17">
        <v>0</v>
      </c>
      <c r="H186" s="17">
        <v>0</v>
      </c>
      <c r="I186" s="17">
        <v>4</v>
      </c>
      <c r="J186" s="17">
        <v>0</v>
      </c>
      <c r="K186" s="20">
        <v>0.545454545454545</v>
      </c>
      <c r="L186" s="20">
        <f t="shared" si="16"/>
        <v>0.545454545454545</v>
      </c>
      <c r="M186" s="20">
        <v>0.482758620689655</v>
      </c>
      <c r="N186" s="21" t="s">
        <v>538</v>
      </c>
      <c r="O186" s="22" t="str">
        <f t="shared" si="17"/>
        <v>WESTLANDS 2</v>
      </c>
    </row>
    <row r="187" spans="2:15">
      <c r="B187" s="18" t="s">
        <v>424</v>
      </c>
      <c r="C187" s="17">
        <v>6950</v>
      </c>
      <c r="D187" s="17">
        <v>1</v>
      </c>
      <c r="E187" s="17">
        <f t="shared" si="15"/>
        <v>6950</v>
      </c>
      <c r="F187" s="17">
        <v>0</v>
      </c>
      <c r="G187" s="17">
        <v>0</v>
      </c>
      <c r="H187" s="17">
        <v>1</v>
      </c>
      <c r="I187" s="17">
        <v>4</v>
      </c>
      <c r="J187" s="17">
        <v>0</v>
      </c>
      <c r="K187" s="20">
        <v>0.545454545454545</v>
      </c>
      <c r="L187" s="20">
        <f t="shared" si="16"/>
        <v>0.545454545454545</v>
      </c>
      <c r="M187" s="20">
        <v>0.5</v>
      </c>
      <c r="N187" s="21" t="s">
        <v>539</v>
      </c>
      <c r="O187" s="22" t="str">
        <f t="shared" si="17"/>
        <v>WESTLANDS 2</v>
      </c>
    </row>
    <row r="188" spans="2:15">
      <c r="B188" s="18" t="s">
        <v>426</v>
      </c>
      <c r="C188" s="17">
        <v>0</v>
      </c>
      <c r="D188" s="17">
        <v>0</v>
      </c>
      <c r="E188" s="17" t="str">
        <f t="shared" si="15"/>
        <v/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20">
        <v>0</v>
      </c>
      <c r="L188" s="20">
        <f t="shared" si="16"/>
        <v>0</v>
      </c>
      <c r="M188" s="20">
        <v>0.111111111111111</v>
      </c>
      <c r="N188" s="21" t="s">
        <v>121</v>
      </c>
      <c r="O188" s="22" t="str">
        <f t="shared" si="17"/>
        <v>WESTLANDS 2</v>
      </c>
    </row>
    <row r="189" spans="2:15">
      <c r="B189" s="18" t="s">
        <v>427</v>
      </c>
      <c r="C189" s="17">
        <v>0</v>
      </c>
      <c r="D189" s="17">
        <v>0</v>
      </c>
      <c r="E189" s="17" t="str">
        <f t="shared" si="15"/>
        <v/>
      </c>
      <c r="F189" s="17">
        <v>0</v>
      </c>
      <c r="G189" s="17">
        <v>0</v>
      </c>
      <c r="H189" s="17">
        <v>0</v>
      </c>
      <c r="I189" s="17">
        <v>1</v>
      </c>
      <c r="J189" s="17">
        <v>0</v>
      </c>
      <c r="K189" s="20">
        <v>1</v>
      </c>
      <c r="L189" s="20">
        <f t="shared" si="16"/>
        <v>1</v>
      </c>
      <c r="M189" s="20">
        <v>0.2</v>
      </c>
      <c r="N189" s="21" t="s">
        <v>121</v>
      </c>
      <c r="O189" s="22" t="str">
        <f t="shared" si="17"/>
        <v>WESTLANDS 2</v>
      </c>
    </row>
    <row r="190" spans="2:15">
      <c r="B190" s="18" t="s">
        <v>428</v>
      </c>
      <c r="C190" s="17">
        <v>0</v>
      </c>
      <c r="D190" s="17">
        <v>0</v>
      </c>
      <c r="E190" s="17" t="str">
        <f t="shared" si="15"/>
        <v/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20">
        <v>0</v>
      </c>
      <c r="L190" s="20">
        <f t="shared" si="16"/>
        <v>0</v>
      </c>
      <c r="M190" s="20">
        <v>0</v>
      </c>
      <c r="N190" s="21" t="s">
        <v>121</v>
      </c>
      <c r="O190" s="22" t="str">
        <f t="shared" si="17"/>
        <v>WESTLANDS 2</v>
      </c>
    </row>
    <row r="191" spans="2:15">
      <c r="B191" s="18" t="s">
        <v>429</v>
      </c>
      <c r="C191" s="17">
        <v>0</v>
      </c>
      <c r="D191" s="17">
        <v>0</v>
      </c>
      <c r="E191" s="17" t="str">
        <f t="shared" si="15"/>
        <v/>
      </c>
      <c r="F191" s="17">
        <v>0</v>
      </c>
      <c r="G191" s="17">
        <v>0</v>
      </c>
      <c r="H191" s="17">
        <v>0</v>
      </c>
      <c r="I191" s="17">
        <v>9</v>
      </c>
      <c r="J191" s="17">
        <v>0</v>
      </c>
      <c r="K191" s="20">
        <v>0.407407407407407</v>
      </c>
      <c r="L191" s="20">
        <f t="shared" si="16"/>
        <v>0.407407407407407</v>
      </c>
      <c r="M191" s="20">
        <v>0.268292682926829</v>
      </c>
      <c r="N191" s="21" t="s">
        <v>540</v>
      </c>
      <c r="O191" s="22" t="str">
        <f t="shared" si="17"/>
        <v>WESTLANDS</v>
      </c>
    </row>
    <row r="192" spans="2:15">
      <c r="B192" s="18" t="s">
        <v>431</v>
      </c>
      <c r="C192" s="17">
        <v>2950</v>
      </c>
      <c r="D192" s="17">
        <v>1</v>
      </c>
      <c r="E192" s="17">
        <f t="shared" si="15"/>
        <v>2950</v>
      </c>
      <c r="F192" s="17">
        <v>0</v>
      </c>
      <c r="G192" s="17">
        <v>0</v>
      </c>
      <c r="H192" s="17">
        <v>1</v>
      </c>
      <c r="I192" s="17">
        <v>8</v>
      </c>
      <c r="J192" s="17">
        <v>0</v>
      </c>
      <c r="K192" s="20">
        <v>0.526315789473684</v>
      </c>
      <c r="L192" s="20">
        <f t="shared" si="16"/>
        <v>0.526315789473684</v>
      </c>
      <c r="M192" s="20">
        <v>0</v>
      </c>
      <c r="N192" s="21" t="s">
        <v>86</v>
      </c>
      <c r="O192" s="22" t="str">
        <f t="shared" si="17"/>
        <v>WESTLANDS</v>
      </c>
    </row>
    <row r="193" spans="2:15">
      <c r="B193" s="18" t="s">
        <v>433</v>
      </c>
      <c r="C193" s="17">
        <v>10500</v>
      </c>
      <c r="D193" s="17">
        <v>2</v>
      </c>
      <c r="E193" s="17">
        <f t="shared" si="15"/>
        <v>5250</v>
      </c>
      <c r="F193" s="17">
        <v>0</v>
      </c>
      <c r="G193" s="17">
        <v>1</v>
      </c>
      <c r="H193" s="17">
        <v>1</v>
      </c>
      <c r="I193" s="17">
        <v>3</v>
      </c>
      <c r="J193" s="17">
        <v>0</v>
      </c>
      <c r="K193" s="20">
        <v>0</v>
      </c>
      <c r="L193" s="20">
        <f t="shared" si="16"/>
        <v>0</v>
      </c>
      <c r="M193" s="20">
        <v>0.2</v>
      </c>
      <c r="N193" s="21" t="s">
        <v>121</v>
      </c>
      <c r="O193" s="22" t="str">
        <f t="shared" si="17"/>
        <v>WESTLANDS</v>
      </c>
    </row>
    <row r="194" spans="2:15">
      <c r="B194" s="18" t="s">
        <v>435</v>
      </c>
      <c r="C194" s="17">
        <v>22850</v>
      </c>
      <c r="D194" s="17">
        <v>3</v>
      </c>
      <c r="E194" s="17">
        <f t="shared" si="15"/>
        <v>7616.66666666667</v>
      </c>
      <c r="F194" s="17">
        <v>0</v>
      </c>
      <c r="G194" s="17">
        <v>0</v>
      </c>
      <c r="H194" s="17">
        <v>2</v>
      </c>
      <c r="I194" s="17">
        <v>5</v>
      </c>
      <c r="J194" s="17">
        <v>0</v>
      </c>
      <c r="K194" s="20">
        <v>0.44</v>
      </c>
      <c r="L194" s="20">
        <f t="shared" si="16"/>
        <v>0.44</v>
      </c>
      <c r="M194" s="20">
        <v>0.129032258064516</v>
      </c>
      <c r="N194" s="21" t="s">
        <v>541</v>
      </c>
      <c r="O194" s="22" t="str">
        <f t="shared" si="17"/>
        <v>WESTLANDS</v>
      </c>
    </row>
    <row r="195" spans="2:15">
      <c r="B195" s="18" t="s">
        <v>437</v>
      </c>
      <c r="C195" s="17">
        <v>0</v>
      </c>
      <c r="D195" s="17">
        <v>0</v>
      </c>
      <c r="E195" s="17" t="str">
        <f t="shared" si="15"/>
        <v/>
      </c>
      <c r="F195" s="17">
        <v>0</v>
      </c>
      <c r="G195" s="17">
        <v>0</v>
      </c>
      <c r="H195" s="17">
        <v>0</v>
      </c>
      <c r="I195" s="17">
        <v>5</v>
      </c>
      <c r="J195" s="17">
        <v>0</v>
      </c>
      <c r="K195" s="20">
        <v>0.666666666666667</v>
      </c>
      <c r="L195" s="20">
        <f t="shared" si="16"/>
        <v>0.666666666666667</v>
      </c>
      <c r="M195" s="20">
        <v>0.107142857142857</v>
      </c>
      <c r="N195" s="21" t="s">
        <v>542</v>
      </c>
      <c r="O195" s="22" t="str">
        <f t="shared" si="17"/>
        <v>WESTLANDS</v>
      </c>
    </row>
    <row r="196" spans="2:15">
      <c r="B196" s="18" t="s">
        <v>438</v>
      </c>
      <c r="C196" s="17">
        <v>0</v>
      </c>
      <c r="D196" s="17">
        <v>0</v>
      </c>
      <c r="E196" s="17" t="str">
        <f t="shared" si="15"/>
        <v/>
      </c>
      <c r="F196" s="17">
        <v>0</v>
      </c>
      <c r="G196" s="17">
        <v>0</v>
      </c>
      <c r="H196" s="17">
        <v>0</v>
      </c>
      <c r="I196" s="17">
        <v>3</v>
      </c>
      <c r="J196" s="17">
        <v>0</v>
      </c>
      <c r="K196" s="20">
        <v>0.166666666666667</v>
      </c>
      <c r="L196" s="20">
        <f t="shared" si="16"/>
        <v>0.166666666666667</v>
      </c>
      <c r="M196" s="20">
        <v>0</v>
      </c>
      <c r="N196" s="21" t="s">
        <v>543</v>
      </c>
      <c r="O196" s="22" t="str">
        <f t="shared" si="17"/>
        <v>WESTLANDS</v>
      </c>
    </row>
    <row r="197" spans="2:15">
      <c r="B197" s="18" t="s">
        <v>439</v>
      </c>
      <c r="C197" s="17">
        <v>0</v>
      </c>
      <c r="D197" s="17">
        <v>0</v>
      </c>
      <c r="E197" s="17" t="str">
        <f t="shared" si="15"/>
        <v/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20">
        <v>0</v>
      </c>
      <c r="L197" s="20">
        <f t="shared" si="16"/>
        <v>0</v>
      </c>
      <c r="M197" s="20">
        <v>0</v>
      </c>
      <c r="N197" s="21" t="s">
        <v>65</v>
      </c>
      <c r="O197" s="22" t="str">
        <f t="shared" si="17"/>
        <v>WESTLANDS</v>
      </c>
    </row>
  </sheetData>
  <autoFilter xmlns:etc="http://www.wps.cn/officeDocument/2017/etCustomData" ref="A3:N197" etc:filterBottomFollowUsedRange="0">
    <sortState ref="A3:N197">
      <sortCondition ref="B3:B183"/>
    </sortState>
    <extLst/>
  </autoFilter>
  <mergeCells count="2">
    <mergeCell ref="B2:E2"/>
    <mergeCell ref="F2:G2"/>
  </mergeCells>
  <conditionalFormatting sqref="B1">
    <cfRule type="containsBlanks" dxfId="0" priority="70">
      <formula>LEN(TRIM(B1))=0</formula>
    </cfRule>
  </conditionalFormatting>
  <conditionalFormatting sqref="C1">
    <cfRule type="containsBlanks" dxfId="0" priority="77">
      <formula>LEN(TRIM(C1))=0</formula>
    </cfRule>
  </conditionalFormatting>
  <conditionalFormatting sqref="D1">
    <cfRule type="containsBlanks" dxfId="0" priority="71">
      <formula>LEN(TRIM(D1))=0</formula>
    </cfRule>
  </conditionalFormatting>
  <conditionalFormatting sqref="E1">
    <cfRule type="containsBlanks" dxfId="0" priority="72">
      <formula>LEN(TRIM(E1))=0</formula>
    </cfRule>
  </conditionalFormatting>
  <conditionalFormatting sqref="G1">
    <cfRule type="containsBlanks" dxfId="0" priority="79">
      <formula>LEN(TRIM(G1))=0</formula>
    </cfRule>
  </conditionalFormatting>
  <conditionalFormatting sqref="H1:I1">
    <cfRule type="containsBlanks" dxfId="0" priority="76">
      <formula>LEN(TRIM(H1))=0</formula>
    </cfRule>
  </conditionalFormatting>
  <conditionalFormatting sqref="J1">
    <cfRule type="containsBlanks" dxfId="0" priority="78">
      <formula>LEN(TRIM(J1))=0</formula>
    </cfRule>
  </conditionalFormatting>
  <conditionalFormatting sqref="K1">
    <cfRule type="containsBlanks" dxfId="0" priority="75">
      <formula>LEN(TRIM(K1))=0</formula>
    </cfRule>
  </conditionalFormatting>
  <conditionalFormatting sqref="L1">
    <cfRule type="containsBlanks" dxfId="0" priority="74">
      <formula>LEN(TRIM(L1))=0</formula>
    </cfRule>
  </conditionalFormatting>
  <conditionalFormatting sqref="M1">
    <cfRule type="containsBlanks" dxfId="0" priority="7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67">
      <formula>LEN(TRIM(H2))=0</formula>
    </cfRule>
  </conditionalFormatting>
  <conditionalFormatting sqref="J2">
    <cfRule type="containsBlanks" dxfId="0" priority="68">
      <formula>LEN(TRIM(J2))=0</formula>
    </cfRule>
  </conditionalFormatting>
  <conditionalFormatting sqref="K2">
    <cfRule type="containsBlanks" dxfId="0" priority="66">
      <formula>LEN(TRIM(K2))=0</formula>
    </cfRule>
  </conditionalFormatting>
  <conditionalFormatting sqref="L2">
    <cfRule type="containsBlanks" dxfId="0" priority="65">
      <formula>LEN(TRIM(L2))=0</formula>
    </cfRule>
  </conditionalFormatting>
  <conditionalFormatting sqref="M2">
    <cfRule type="containsBlanks" dxfId="0" priority="6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198:B483">
    <cfRule type="containsBlanks" dxfId="0" priority="54">
      <formula>LEN(TRIM(B198))=0</formula>
    </cfRule>
  </conditionalFormatting>
  <conditionalFormatting sqref="B484:B1048576">
    <cfRule type="containsBlanks" dxfId="0" priority="81">
      <formula>LEN(TRIM(B484))=0</formula>
    </cfRule>
  </conditionalFormatting>
  <conditionalFormatting sqref="C198:C1048576">
    <cfRule type="containsBlanks" dxfId="0" priority="88">
      <formula>LEN(TRIM(C198))=0</formula>
    </cfRule>
  </conditionalFormatting>
  <conditionalFormatting sqref="D198:D1048576">
    <cfRule type="containsBlanks" dxfId="0" priority="82">
      <formula>LEN(TRIM(D198))=0</formula>
    </cfRule>
  </conditionalFormatting>
  <conditionalFormatting sqref="E198:E1048576">
    <cfRule type="containsBlanks" dxfId="0" priority="83">
      <formula>LEN(TRIM(E198))=0</formula>
    </cfRule>
  </conditionalFormatting>
  <conditionalFormatting sqref="G198:G1048576">
    <cfRule type="containsBlanks" dxfId="0" priority="90">
      <formula>LEN(TRIM(G198))=0</formula>
    </cfRule>
  </conditionalFormatting>
  <conditionalFormatting sqref="J198:J1048576">
    <cfRule type="containsBlanks" dxfId="0" priority="89">
      <formula>LEN(TRIM(J198))=0</formula>
    </cfRule>
  </conditionalFormatting>
  <conditionalFormatting sqref="K198:K1048576">
    <cfRule type="containsBlanks" dxfId="0" priority="86">
      <formula>LEN(TRIM(K198))=0</formula>
    </cfRule>
  </conditionalFormatting>
  <conditionalFormatting sqref="L198:L1048576">
    <cfRule type="containsBlanks" dxfId="0" priority="85">
      <formula>LEN(TRIM(L198))=0</formula>
    </cfRule>
  </conditionalFormatting>
  <conditionalFormatting sqref="M198:M1048576">
    <cfRule type="containsBlanks" dxfId="0" priority="84">
      <formula>LEN(TRIM(M198))=0</formula>
    </cfRule>
  </conditionalFormatting>
  <conditionalFormatting sqref="O198:O1048576">
    <cfRule type="containsBlanks" dxfId="0" priority="4">
      <formula>LEN(TRIM(O198))=0</formula>
    </cfRule>
  </conditionalFormatting>
  <conditionalFormatting sqref="A1 F1 N1 P1:XFD1">
    <cfRule type="containsBlanks" dxfId="0" priority="80">
      <formula>LEN(TRIM(A1))=0</formula>
    </cfRule>
  </conditionalFormatting>
  <conditionalFormatting sqref="A2:A3 N2 P2:XFD3">
    <cfRule type="containsBlanks" dxfId="0" priority="69">
      <formula>LEN(TRIM(A2))=0</formula>
    </cfRule>
  </conditionalFormatting>
  <conditionalFormatting sqref="B2:B3 C3:N3">
    <cfRule type="containsBlanks" dxfId="0" priority="63">
      <formula>LEN(TRIM(B2))=0</formula>
    </cfRule>
  </conditionalFormatting>
  <conditionalFormatting sqref="A27:A32 A40:A46 A4:A19 A52:A57 A21:A25 A66:A71 A34:A38 A59:A64 A80:A85 A101:A113 A73:A78 A139:A145 A87:A99 A124:A137 A115:A122 A198:A1048576 A170:A173 A163:A168 A156:A161 A147:A154 F198:F1048576 A177 N4:N1048576 P163:XFD168 P198:XFD1048576 P170:XFD173 P34:XFD38 P21:XFD25 P40:XFD46 P27:XFD32 P66:XFD71 P52:XFD57 P80:XFD85 P59:XFD64 P101:XFD113 P73:XFD78 P124:XFD137 P139:XFD145 P87:XFD99 P115:XFD122 P147:XFD154 P4:XFD19 P156:XFD161 P177:XFD177">
    <cfRule type="containsBlanks" dxfId="0" priority="91">
      <formula>LEN(TRIM(A4))=0</formula>
    </cfRule>
  </conditionalFormatting>
  <conditionalFormatting sqref="A20 P20:XFD20">
    <cfRule type="containsBlanks" dxfId="0" priority="62">
      <formula>LEN(TRIM(A20))=0</formula>
    </cfRule>
  </conditionalFormatting>
  <conditionalFormatting sqref="A26 P26:XFD26">
    <cfRule type="containsBlanks" dxfId="0" priority="61">
      <formula>LEN(TRIM(A26))=0</formula>
    </cfRule>
  </conditionalFormatting>
  <conditionalFormatting sqref="A33 P33:XFD33">
    <cfRule type="containsBlanks" dxfId="0" priority="60">
      <formula>LEN(TRIM(A33))=0</formula>
    </cfRule>
  </conditionalFormatting>
  <conditionalFormatting sqref="A39 P39:XFD39">
    <cfRule type="containsBlanks" dxfId="0" priority="59">
      <formula>LEN(TRIM(A39))=0</formula>
    </cfRule>
  </conditionalFormatting>
  <conditionalFormatting sqref="A47 P47:XFD47">
    <cfRule type="containsBlanks" dxfId="0" priority="58">
      <formula>LEN(TRIM(A47))=0</formula>
    </cfRule>
  </conditionalFormatting>
  <conditionalFormatting sqref="A48 P48:XFD48">
    <cfRule type="containsBlanks" dxfId="0" priority="55">
      <formula>LEN(TRIM(A48))=0</formula>
    </cfRule>
  </conditionalFormatting>
  <conditionalFormatting sqref="A49 P49:XFD49">
    <cfRule type="containsBlanks" dxfId="0" priority="57">
      <formula>LEN(TRIM(A49))=0</formula>
    </cfRule>
  </conditionalFormatting>
  <conditionalFormatting sqref="A50 P50:XFD50">
    <cfRule type="containsBlanks" dxfId="0" priority="56">
      <formula>LEN(TRIM(A50))=0</formula>
    </cfRule>
  </conditionalFormatting>
  <conditionalFormatting sqref="A51 P51:XFD51">
    <cfRule type="containsBlanks" dxfId="0" priority="32">
      <formula>LEN(TRIM(A51))=0</formula>
    </cfRule>
  </conditionalFormatting>
  <conditionalFormatting sqref="A58 P58:XFD58">
    <cfRule type="containsBlanks" dxfId="0" priority="33">
      <formula>LEN(TRIM(A58))=0</formula>
    </cfRule>
  </conditionalFormatting>
  <conditionalFormatting sqref="A65 P65:XFD65">
    <cfRule type="containsBlanks" dxfId="0" priority="34">
      <formula>LEN(TRIM(A65))=0</formula>
    </cfRule>
  </conditionalFormatting>
  <conditionalFormatting sqref="A72 P72:XFD72">
    <cfRule type="containsBlanks" dxfId="0" priority="35">
      <formula>LEN(TRIM(A72))=0</formula>
    </cfRule>
  </conditionalFormatting>
  <conditionalFormatting sqref="A79 P79:XFD79">
    <cfRule type="containsBlanks" dxfId="0" priority="36">
      <formula>LEN(TRIM(A79))=0</formula>
    </cfRule>
  </conditionalFormatting>
  <conditionalFormatting sqref="A86 P86:XFD86">
    <cfRule type="containsBlanks" dxfId="0" priority="37">
      <formula>LEN(TRIM(A86))=0</formula>
    </cfRule>
  </conditionalFormatting>
  <conditionalFormatting sqref="A100 P100:XFD100">
    <cfRule type="containsBlanks" dxfId="0" priority="38">
      <formula>LEN(TRIM(A100))=0</formula>
    </cfRule>
  </conditionalFormatting>
  <conditionalFormatting sqref="A114 P114:XFD114">
    <cfRule type="containsBlanks" dxfId="0" priority="39">
      <formula>LEN(TRIM(A114))=0</formula>
    </cfRule>
  </conditionalFormatting>
  <conditionalFormatting sqref="A123 P123:XFD123">
    <cfRule type="containsBlanks" dxfId="0" priority="53">
      <formula>LEN(TRIM(A123))=0</formula>
    </cfRule>
  </conditionalFormatting>
  <conditionalFormatting sqref="A138 P138:XFD138">
    <cfRule type="containsBlanks" dxfId="0" priority="40">
      <formula>LEN(TRIM(A138))=0</formula>
    </cfRule>
  </conditionalFormatting>
  <conditionalFormatting sqref="A146 P146:XFD146">
    <cfRule type="containsBlanks" dxfId="0" priority="52">
      <formula>LEN(TRIM(A146))=0</formula>
    </cfRule>
  </conditionalFormatting>
  <conditionalFormatting sqref="A155 P155:XFD155">
    <cfRule type="containsBlanks" dxfId="0" priority="45">
      <formula>LEN(TRIM(A155))=0</formula>
    </cfRule>
  </conditionalFormatting>
  <conditionalFormatting sqref="A162 P162:XFD162">
    <cfRule type="containsBlanks" dxfId="0" priority="44">
      <formula>LEN(TRIM(A162))=0</formula>
    </cfRule>
  </conditionalFormatting>
  <conditionalFormatting sqref="A169 P169:XFD169">
    <cfRule type="containsBlanks" dxfId="0" priority="43">
      <formula>LEN(TRIM(A169))=0</formula>
    </cfRule>
  </conditionalFormatting>
  <conditionalFormatting sqref="A174 P174:XFD174">
    <cfRule type="containsBlanks" dxfId="0" priority="51">
      <formula>LEN(TRIM(A174))=0</formula>
    </cfRule>
  </conditionalFormatting>
  <conditionalFormatting sqref="A175 P175:XFD175">
    <cfRule type="containsBlanks" dxfId="0" priority="46">
      <formula>LEN(TRIM(A175))=0</formula>
    </cfRule>
  </conditionalFormatting>
  <conditionalFormatting sqref="A176 P176:XFD176">
    <cfRule type="containsBlanks" dxfId="0" priority="42">
      <formula>LEN(TRIM(A176))=0</formula>
    </cfRule>
  </conditionalFormatting>
  <conditionalFormatting sqref="A178 P178:XFD178">
    <cfRule type="containsBlanks" dxfId="0" priority="50">
      <formula>LEN(TRIM(A178))=0</formula>
    </cfRule>
  </conditionalFormatting>
  <conditionalFormatting sqref="A179 P179:XFD179">
    <cfRule type="containsBlanks" dxfId="0" priority="49">
      <formula>LEN(TRIM(A179))=0</formula>
    </cfRule>
  </conditionalFormatting>
  <conditionalFormatting sqref="A180 P180:XFD180">
    <cfRule type="containsBlanks" dxfId="0" priority="48">
      <formula>LEN(TRIM(A180))=0</formula>
    </cfRule>
  </conditionalFormatting>
  <conditionalFormatting sqref="A181 P181:XFD181">
    <cfRule type="containsBlanks" dxfId="0" priority="47">
      <formula>LEN(TRIM(A181))=0</formula>
    </cfRule>
  </conditionalFormatting>
  <conditionalFormatting sqref="A182 P182:XFD182">
    <cfRule type="containsBlanks" dxfId="0" priority="41">
      <formula>LEN(TRIM(A182))=0</formula>
    </cfRule>
  </conditionalFormatting>
  <conditionalFormatting sqref="A183 P183:XFD183">
    <cfRule type="containsBlanks" dxfId="0" priority="24">
      <formula>LEN(TRIM(A183))=0</formula>
    </cfRule>
  </conditionalFormatting>
  <conditionalFormatting sqref="A184 P184:XFD184">
    <cfRule type="containsBlanks" dxfId="0" priority="17">
      <formula>LEN(TRIM(A184))=0</formula>
    </cfRule>
  </conditionalFormatting>
  <conditionalFormatting sqref="A185 P185:XFD185">
    <cfRule type="containsBlanks" dxfId="0" priority="23">
      <formula>LEN(TRIM(A185))=0</formula>
    </cfRule>
  </conditionalFormatting>
  <conditionalFormatting sqref="A186 P186:XFD186">
    <cfRule type="containsBlanks" dxfId="0" priority="16">
      <formula>LEN(TRIM(A186))=0</formula>
    </cfRule>
  </conditionalFormatting>
  <conditionalFormatting sqref="A187 P187:XFD187">
    <cfRule type="containsBlanks" dxfId="0" priority="22">
      <formula>LEN(TRIM(A187))=0</formula>
    </cfRule>
  </conditionalFormatting>
  <conditionalFormatting sqref="A188 P188:XFD188">
    <cfRule type="containsBlanks" dxfId="0" priority="15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14">
      <formula>LEN(TRIM(A190))=0</formula>
    </cfRule>
  </conditionalFormatting>
  <conditionalFormatting sqref="A191 P191:XFD191">
    <cfRule type="containsBlanks" dxfId="0" priority="20">
      <formula>LEN(TRIM(A191))=0</formula>
    </cfRule>
  </conditionalFormatting>
  <conditionalFormatting sqref="A192 P192:XFD192">
    <cfRule type="containsBlanks" dxfId="0" priority="13">
      <formula>LEN(TRIM(A192))=0</formula>
    </cfRule>
  </conditionalFormatting>
  <conditionalFormatting sqref="A193 P193:XFD193">
    <cfRule type="containsBlanks" dxfId="0" priority="19">
      <formula>LEN(TRIM(A193))=0</formula>
    </cfRule>
  </conditionalFormatting>
  <conditionalFormatting sqref="A194 P194:XFD194">
    <cfRule type="containsBlanks" dxfId="0" priority="12">
      <formula>LEN(TRIM(A194))=0</formula>
    </cfRule>
  </conditionalFormatting>
  <conditionalFormatting sqref="A195 P195:XFD195">
    <cfRule type="containsBlanks" dxfId="0" priority="18">
      <formula>LEN(TRIM(A195))=0</formula>
    </cfRule>
  </conditionalFormatting>
  <conditionalFormatting sqref="A196 P196:XFD196">
    <cfRule type="containsBlanks" dxfId="0" priority="11">
      <formula>LEN(TRIM(A196))=0</formula>
    </cfRule>
  </conditionalFormatting>
  <conditionalFormatting sqref="A197 P197:XFD197">
    <cfRule type="containsBlanks" dxfId="0" priority="9">
      <formula>LEN(TRIM(A197))=0</formula>
    </cfRule>
  </conditionalFormatting>
  <conditionalFormatting sqref="H198:I1048576">
    <cfRule type="containsBlanks" dxfId="0" priority="87">
      <formula>LEN(TRIM(H198))=0</formula>
    </cfRule>
  </conditionalFormatting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0 6 F A 4 B D C 1 1 5 A 0 4 B 8 B 6 5 5 E C 1 4 8 5 4 A 4 5 5 "   m a : c o n t e n t T y p e V e r s i o n = " 4 "   m a : c o n t e n t T y p e D e s c r i p t i o n = " C r e a t e   a   n e w   d o c u m e n t . "   m a : c o n t e n t T y p e S c o p e = " "   m a : v e r s i o n I D = " 6 2 e 4 4 a 6 6 9 f 8 1 e 0 b 8 c 6 7 b 8 3 b 3 9 f 2 4 4 2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2 0 c 4 a 0 0 c c 0 a e 1 4 b 5 4 e 1 a 6 3 3 9 f b c e 1 3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6 2 f 5 f 5 - 5 1 c b - 4 a 5 1 - 8 d f 2 - a 2 a 3 e 8 4 c e 3 2 a " >  
 < x s d : i m p o r t   n a m e s p a c e = " 8 f 6 2 f 5 f 5 - 5 1 c b - 4 a 5 1 - 8 d f 2 - a 2 a 3 e 8 4 c e 3 2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6 2 f 5 f 5 - 5 1 c b - 4 a 5 1 - 8 d f 2 - a 2 a 3 e 8 4 c e 3 2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7314064-134E-4518-90A0-C8E801AD9453}">
  <ds:schemaRefs/>
</ds:datastoreItem>
</file>

<file path=customXml/itemProps2.xml><?xml version="1.0" encoding="utf-8"?>
<ds:datastoreItem xmlns:ds="http://schemas.openxmlformats.org/officeDocument/2006/customXml" ds:itemID="{7D04AE42-8F50-4692-8422-DBD003463189}">
  <ds:schemaRefs/>
</ds:datastoreItem>
</file>

<file path=customXml/itemProps3.xml><?xml version="1.0" encoding="utf-8"?>
<ds:datastoreItem xmlns:ds="http://schemas.openxmlformats.org/officeDocument/2006/customXml" ds:itemID="{C22AE910-A556-41C2-8ED4-27887CE7D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Performance-September 2024</vt:lpstr>
      <vt:lpstr>2023A</vt:lpstr>
      <vt:lpstr>2024B</vt:lpstr>
      <vt:lpstr>2023B</vt:lpstr>
      <vt:lpstr>Units December 2024</vt:lpstr>
      <vt:lpstr>Units December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john.irumbi</dc:creator>
  <cp:lastModifiedBy>lenovo</cp:lastModifiedBy>
  <dcterms:created xsi:type="dcterms:W3CDTF">2024-04-22T13:04:00Z</dcterms:created>
  <dcterms:modified xsi:type="dcterms:W3CDTF">2025-02-19T21:02:02Z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47C2859CB5034C67B88F5131D79C9F3A_13</vt:lpwstr>
  </property>
  <property fmtid="{D5CDD505-2E9C-101B-9397-08002B2CF9AE}" pid="3" name="KSOProductBuildVer">
    <vt:lpwstr>2057-12.2.0.19805</vt:lpwstr>
  </property>
  <property fmtid="{D5CDD505-2E9C-101B-9397-08002B2CF9AE}" pid="4" name="ContentTypeId">
    <vt:lpwstr>0x010100C06FA4BDC115A04B8B655EC14854A455</vt:lpwstr>
  </property>
</Properties>
</file>